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0.xml" ContentType="application/vnd.openxmlformats-officedocument.drawing+xml"/>
  <Override PartName="/xl/charts/chart3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7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8.xml" ContentType="application/vnd.openxmlformats-officedocument.drawing+xml"/>
  <Override PartName="/xl/charts/chart45.xml" ContentType="application/vnd.openxmlformats-officedocument.drawingml.chart+xml"/>
  <Override PartName="/xl/drawings/drawing29.xml" ContentType="application/vnd.openxmlformats-officedocument.drawing+xml"/>
  <Override PartName="/xl/charts/chart46.xml" ContentType="application/vnd.openxmlformats-officedocument.drawingml.chart+xml"/>
  <Override PartName="/xl/drawings/drawing30.xml" ContentType="application/vnd.openxmlformats-officedocument.drawing+xml"/>
  <Override PartName="/xl/charts/chart4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8.xml" ContentType="application/vnd.openxmlformats-officedocument.drawingml.chart+xml"/>
  <Override PartName="/xl/drawings/drawing33.xml" ContentType="application/vnd.openxmlformats-officedocument.drawing+xml"/>
  <Override PartName="/xl/charts/chart4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50.xml" ContentType="application/vnd.openxmlformats-officedocument.drawingml.chart+xml"/>
  <Override PartName="/xl/drawings/drawing3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37.xml" ContentType="application/vnd.openxmlformats-officedocument.drawing+xml"/>
  <Override PartName="/xl/charts/chart53.xml" ContentType="application/vnd.openxmlformats-officedocument.drawingml.chart+xml"/>
  <Override PartName="/xl/drawings/drawing38.xml" ContentType="application/vnd.openxmlformats-officedocument.drawing+xml"/>
  <Override PartName="/xl/charts/chart54.xml" ContentType="application/vnd.openxmlformats-officedocument.drawingml.chart+xml"/>
  <Override PartName="/xl/drawings/drawing3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40.xml" ContentType="application/vnd.openxmlformats-officedocument.drawing+xml"/>
  <Override PartName="/xl/charts/chart66.xml" ContentType="application/vnd.openxmlformats-officedocument.drawingml.chart+xml"/>
  <Override PartName="/xl/drawings/drawing41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42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43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44.xml" ContentType="application/vnd.openxmlformats-officedocument.drawing+xml"/>
  <Override PartName="/xl/charts/chart76.xml" ContentType="application/vnd.openxmlformats-officedocument.drawingml.chart+xml"/>
  <Override PartName="/xl/drawings/drawing45.xml" ContentType="application/vnd.openxmlformats-officedocument.drawing+xml"/>
  <Override PartName="/xl/charts/chart77.xml" ContentType="application/vnd.openxmlformats-officedocument.drawingml.chart+xml"/>
  <Override PartName="/xl/drawings/drawing46.xml" ContentType="application/vnd.openxmlformats-officedocument.drawing+xml"/>
  <Override PartName="/xl/charts/chart78.xml" ContentType="application/vnd.openxmlformats-officedocument.drawingml.chart+xml"/>
  <Override PartName="/xl/drawings/drawing47.xml" ContentType="application/vnd.openxmlformats-officedocument.drawing+xml"/>
  <Override PartName="/xl/charts/chart79.xml" ContentType="application/vnd.openxmlformats-officedocument.drawingml.chart+xml"/>
  <Override PartName="/xl/drawings/drawing48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49.xml" ContentType="application/vnd.openxmlformats-officedocument.drawing+xml"/>
  <Override PartName="/xl/charts/chart82.xml" ContentType="application/vnd.openxmlformats-officedocument.drawingml.chart+xml"/>
  <Override PartName="/xl/drawings/drawing50.xml" ContentType="application/vnd.openxmlformats-officedocument.drawing+xml"/>
  <Override PartName="/xl/charts/chart83.xml" ContentType="application/vnd.openxmlformats-officedocument.drawingml.chart+xml"/>
  <Override PartName="/xl/drawings/drawing51.xml" ContentType="application/vnd.openxmlformats-officedocument.drawing+xml"/>
  <Override PartName="/xl/charts/chart84.xml" ContentType="application/vnd.openxmlformats-officedocument.drawingml.chart+xml"/>
  <Override PartName="/xl/drawings/drawing52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drawings/drawing53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drawings/drawing54.xml" ContentType="application/vnd.openxmlformats-officedocument.drawing+xml"/>
  <Override PartName="/xl/charts/chart90.xml" ContentType="application/vnd.openxmlformats-officedocument.drawingml.chart+xml"/>
  <Override PartName="/xl/drawings/drawing55.xml" ContentType="application/vnd.openxmlformats-officedocument.drawing+xml"/>
  <Override PartName="/xl/charts/chart91.xml" ContentType="application/vnd.openxmlformats-officedocument.drawingml.chart+xml"/>
  <Override PartName="/xl/drawings/drawing56.xml" ContentType="application/vnd.openxmlformats-officedocument.drawing+xml"/>
  <Override PartName="/xl/charts/chart92.xml" ContentType="application/vnd.openxmlformats-officedocument.drawingml.chart+xml"/>
  <Override PartName="/xl/drawings/drawing57.xml" ContentType="application/vnd.openxmlformats-officedocument.drawing+xml"/>
  <Override PartName="/xl/charts/chart93.xml" ContentType="application/vnd.openxmlformats-officedocument.drawingml.chart+xml"/>
  <Override PartName="/xl/drawings/drawing58.xml" ContentType="application/vnd.openxmlformats-officedocument.drawing+xml"/>
  <Override PartName="/xl/charts/chart94.xml" ContentType="application/vnd.openxmlformats-officedocument.drawingml.chart+xml"/>
  <Override PartName="/xl/drawings/drawing59.xml" ContentType="application/vnd.openxmlformats-officedocument.drawing+xml"/>
  <Override PartName="/xl/charts/chart95.xml" ContentType="application/vnd.openxmlformats-officedocument.drawingml.chart+xml"/>
  <Override PartName="/xl/drawings/drawing60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drawings/drawing61.xml" ContentType="application/vnd.openxmlformats-officedocument.drawing+xml"/>
  <Override PartName="/xl/charts/chart98.xml" ContentType="application/vnd.openxmlformats-officedocument.drawingml.chart+xml"/>
  <Override PartName="/xl/drawings/drawing62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63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6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drawings/drawing65.xml" ContentType="application/vnd.openxmlformats-officedocument.drawing+xml"/>
  <Override PartName="/xl/charts/chart105.xml" ContentType="application/vnd.openxmlformats-officedocument.drawingml.chart+xml"/>
  <Override PartName="/xl/drawings/drawing66.xml" ContentType="application/vnd.openxmlformats-officedocument.drawing+xml"/>
  <Override PartName="/xl/charts/chart106.xml" ContentType="application/vnd.openxmlformats-officedocument.drawingml.chart+xml"/>
  <Override PartName="/xl/drawings/drawing67.xml" ContentType="application/vnd.openxmlformats-officedocument.drawing+xml"/>
  <Override PartName="/xl/charts/chart107.xml" ContentType="application/vnd.openxmlformats-officedocument.drawingml.chart+xml"/>
  <Override PartName="/xl/drawings/drawing68.xml" ContentType="application/vnd.openxmlformats-officedocument.drawing+xml"/>
  <Override PartName="/xl/charts/chart108.xml" ContentType="application/vnd.openxmlformats-officedocument.drawingml.chart+xml"/>
  <Override PartName="/xl/drawings/drawing69.xml" ContentType="application/vnd.openxmlformats-officedocument.drawing+xml"/>
  <Override PartName="/xl/charts/chart109.xml" ContentType="application/vnd.openxmlformats-officedocument.drawingml.chart+xml"/>
  <Override PartName="/xl/drawings/drawing70.xml" ContentType="application/vnd.openxmlformats-officedocument.drawing+xml"/>
  <Override PartName="/xl/charts/chart110.xml" ContentType="application/vnd.openxmlformats-officedocument.drawingml.chart+xml"/>
  <Override PartName="/xl/drawings/drawing71.xml" ContentType="application/vnd.openxmlformats-officedocument.drawing+xml"/>
  <Override PartName="/xl/charts/chart111.xml" ContentType="application/vnd.openxmlformats-officedocument.drawingml.chart+xml"/>
  <Override PartName="/xl/drawings/drawing72.xml" ContentType="application/vnd.openxmlformats-officedocument.drawing+xml"/>
  <Override PartName="/xl/charts/chart112.xml" ContentType="application/vnd.openxmlformats-officedocument.drawingml.chart+xml"/>
  <Override PartName="/xl/drawings/drawing73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74.xml" ContentType="application/vnd.openxmlformats-officedocument.drawing+xml"/>
  <Override PartName="/xl/charts/chart115.xml" ContentType="application/vnd.openxmlformats-officedocument.drawingml.chart+xml"/>
  <Override PartName="/xl/drawings/drawing75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76.xml" ContentType="application/vnd.openxmlformats-officedocument.drawing+xml"/>
  <Override PartName="/xl/charts/chart118.xml" ContentType="application/vnd.openxmlformats-officedocument.drawingml.chart+xml"/>
  <Override PartName="/xl/drawings/drawing77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78.xml" ContentType="application/vnd.openxmlformats-officedocument.drawing+xml"/>
  <Override PartName="/xl/charts/chart121.xml" ContentType="application/vnd.openxmlformats-officedocument.drawingml.chart+xml"/>
  <Override PartName="/xl/drawings/drawing79.xml" ContentType="application/vnd.openxmlformats-officedocument.drawing+xml"/>
  <Override PartName="/xl/charts/chart122.xml" ContentType="application/vnd.openxmlformats-officedocument.drawingml.chart+xml"/>
  <Override PartName="/xl/drawings/drawing80.xml" ContentType="application/vnd.openxmlformats-officedocument.drawing+xml"/>
  <Override PartName="/xl/charts/chart123.xml" ContentType="application/vnd.openxmlformats-officedocument.drawingml.chart+xml"/>
  <Override PartName="/xl/drawings/drawing81.xml" ContentType="application/vnd.openxmlformats-officedocument.drawing+xml"/>
  <Override PartName="/xl/charts/chart124.xml" ContentType="application/vnd.openxmlformats-officedocument.drawingml.chart+xml"/>
  <Override PartName="/xl/drawings/drawing82.xml" ContentType="application/vnd.openxmlformats-officedocument.drawing+xml"/>
  <Override PartName="/xl/charts/chart125.xml" ContentType="application/vnd.openxmlformats-officedocument.drawingml.chart+xml"/>
  <Override PartName="/xl/drawings/drawing83.xml" ContentType="application/vnd.openxmlformats-officedocument.drawing+xml"/>
  <Override PartName="/xl/charts/chart126.xml" ContentType="application/vnd.openxmlformats-officedocument.drawingml.chart+xml"/>
  <Override PartName="/xl/drawings/drawing84.xml" ContentType="application/vnd.openxmlformats-officedocument.drawing+xml"/>
  <Override PartName="/xl/charts/chart127.xml" ContentType="application/vnd.openxmlformats-officedocument.drawingml.chart+xml"/>
  <Override PartName="/xl/drawings/drawing85.xml" ContentType="application/vnd.openxmlformats-officedocument.drawing+xml"/>
  <Override PartName="/xl/charts/chart128.xml" ContentType="application/vnd.openxmlformats-officedocument.drawingml.chart+xml"/>
  <Override PartName="/xl/drawings/drawing86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87.xml" ContentType="application/vnd.openxmlformats-officedocument.drawing+xml"/>
  <Override PartName="/xl/charts/chart131.xml" ContentType="application/vnd.openxmlformats-officedocument.drawingml.chart+xml"/>
  <Override PartName="/xl/drawings/drawing88.xml" ContentType="application/vnd.openxmlformats-officedocument.drawing+xml"/>
  <Override PartName="/xl/charts/chart132.xml" ContentType="application/vnd.openxmlformats-officedocument.drawingml.chart+xml"/>
  <Override PartName="/xl/drawings/drawing89.xml" ContentType="application/vnd.openxmlformats-officedocument.drawing+xml"/>
  <Override PartName="/xl/charts/chart133.xml" ContentType="application/vnd.openxmlformats-officedocument.drawingml.chart+xml"/>
  <Override PartName="/xl/drawings/drawing90.xml" ContentType="application/vnd.openxmlformats-officedocument.drawing+xml"/>
  <Override PartName="/xl/charts/chart134.xml" ContentType="application/vnd.openxmlformats-officedocument.drawingml.chart+xml"/>
  <Override PartName="/xl/drawings/drawing91.xml" ContentType="application/vnd.openxmlformats-officedocument.drawing+xml"/>
  <Override PartName="/xl/charts/chart135.xml" ContentType="application/vnd.openxmlformats-officedocument.drawingml.chart+xml"/>
  <Override PartName="/xl/drawings/drawing92.xml" ContentType="application/vnd.openxmlformats-officedocument.drawing+xml"/>
  <Override PartName="/xl/charts/chart136.xml" ContentType="application/vnd.openxmlformats-officedocument.drawingml.chart+xml"/>
  <Override PartName="/xl/drawings/drawing93.xml" ContentType="application/vnd.openxmlformats-officedocument.drawing+xml"/>
  <Override PartName="/xl/charts/chart137.xml" ContentType="application/vnd.openxmlformats-officedocument.drawingml.chart+xml"/>
  <Override PartName="/xl/drawings/drawing94.xml" ContentType="application/vnd.openxmlformats-officedocument.drawing+xml"/>
  <Override PartName="/xl/charts/chart138.xml" ContentType="application/vnd.openxmlformats-officedocument.drawingml.chart+xml"/>
  <Override PartName="/xl/drawings/drawing95.xml" ContentType="application/vnd.openxmlformats-officedocument.drawing+xml"/>
  <Override PartName="/xl/charts/chart139.xml" ContentType="application/vnd.openxmlformats-officedocument.drawingml.chart+xml"/>
  <Override PartName="/xl/drawings/drawing96.xml" ContentType="application/vnd.openxmlformats-officedocument.drawing+xml"/>
  <Override PartName="/xl/charts/chart140.xml" ContentType="application/vnd.openxmlformats-officedocument.drawingml.chart+xml"/>
  <Override PartName="/xl/drawings/drawing97.xml" ContentType="application/vnd.openxmlformats-officedocument.drawing+xml"/>
  <Override PartName="/xl/charts/chart141.xml" ContentType="application/vnd.openxmlformats-officedocument.drawingml.chart+xml"/>
  <Override PartName="/xl/drawings/drawing98.xml" ContentType="application/vnd.openxmlformats-officedocument.drawing+xml"/>
  <Override PartName="/xl/charts/chart142.xml" ContentType="application/vnd.openxmlformats-officedocument.drawingml.chart+xml"/>
  <Override PartName="/xl/drawings/drawing99.xml" ContentType="application/vnd.openxmlformats-officedocument.drawing+xml"/>
  <Override PartName="/xl/charts/chart143.xml" ContentType="application/vnd.openxmlformats-officedocument.drawingml.chart+xml"/>
  <Override PartName="/xl/drawings/drawing100.xml" ContentType="application/vnd.openxmlformats-officedocument.drawing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drawings/drawing101.xml" ContentType="application/vnd.openxmlformats-officedocument.drawing+xml"/>
  <Override PartName="/xl/charts/chart146.xml" ContentType="application/vnd.openxmlformats-officedocument.drawingml.chart+xml"/>
  <Override PartName="/xl/drawings/drawing102.xml" ContentType="application/vnd.openxmlformats-officedocument.drawing+xml"/>
  <Override PartName="/xl/charts/chart147.xml" ContentType="application/vnd.openxmlformats-officedocument.drawingml.chart+xml"/>
  <Override PartName="/xl/drawings/drawing103.xml" ContentType="application/vnd.openxmlformats-officedocument.drawing+xml"/>
  <Override PartName="/xl/charts/chart148.xml" ContentType="application/vnd.openxmlformats-officedocument.drawingml.chart+xml"/>
  <Override PartName="/xl/drawings/drawing104.xml" ContentType="application/vnd.openxmlformats-officedocument.drawing+xml"/>
  <Override PartName="/xl/charts/chart149.xml" ContentType="application/vnd.openxmlformats-officedocument.drawingml.chart+xml"/>
  <Override PartName="/xl/drawings/drawing105.xml" ContentType="application/vnd.openxmlformats-officedocument.drawing+xml"/>
  <Override PartName="/xl/charts/chart150.xml" ContentType="application/vnd.openxmlformats-officedocument.drawingml.chart+xml"/>
  <Override PartName="/xl/drawings/drawing106.xml" ContentType="application/vnd.openxmlformats-officedocument.drawing+xml"/>
  <Override PartName="/xl/charts/chart151.xml" ContentType="application/vnd.openxmlformats-officedocument.drawingml.chart+xml"/>
  <Override PartName="/xl/drawings/drawing107.xml" ContentType="application/vnd.openxmlformats-officedocument.drawing+xml"/>
  <Override PartName="/xl/charts/chart152.xml" ContentType="application/vnd.openxmlformats-officedocument.drawingml.chart+xml"/>
  <Override PartName="/xl/drawings/drawing108.xml" ContentType="application/vnd.openxmlformats-officedocument.drawing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drawings/drawing109.xml" ContentType="application/vnd.openxmlformats-officedocument.drawing+xml"/>
  <Override PartName="/xl/charts/chart155.xml" ContentType="application/vnd.openxmlformats-officedocument.drawingml.chart+xml"/>
  <Override PartName="/xl/drawings/drawing110.xml" ContentType="application/vnd.openxmlformats-officedocument.drawing+xml"/>
  <Override PartName="/xl/charts/chart156.xml" ContentType="application/vnd.openxmlformats-officedocument.drawingml.chart+xml"/>
  <Override PartName="/xl/drawings/drawing111.xml" ContentType="application/vnd.openxmlformats-officedocument.drawing+xml"/>
  <Override PartName="/xl/charts/chart157.xml" ContentType="application/vnd.openxmlformats-officedocument.drawingml.chart+xml"/>
  <Override PartName="/xl/drawings/drawing112.xml" ContentType="application/vnd.openxmlformats-officedocument.drawing+xml"/>
  <Override PartName="/xl/charts/chart158.xml" ContentType="application/vnd.openxmlformats-officedocument.drawingml.chart+xml"/>
  <Override PartName="/xl/drawings/drawing113.xml" ContentType="application/vnd.openxmlformats-officedocument.drawing+xml"/>
  <Override PartName="/xl/charts/chart159.xml" ContentType="application/vnd.openxmlformats-officedocument.drawingml.chart+xml"/>
  <Override PartName="/xl/drawings/drawing114.xml" ContentType="application/vnd.openxmlformats-officedocument.drawing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drawings/drawing115.xml" ContentType="application/vnd.openxmlformats-officedocument.drawing+xml"/>
  <Override PartName="/xl/charts/chart162.xml" ContentType="application/vnd.openxmlformats-officedocument.drawingml.chart+xml"/>
  <Override PartName="/xl/drawings/drawing116.xml" ContentType="application/vnd.openxmlformats-officedocument.drawing+xml"/>
  <Override PartName="/xl/charts/chart163.xml" ContentType="application/vnd.openxmlformats-officedocument.drawingml.chart+xml"/>
  <Override PartName="/xl/drawings/drawing117.xml" ContentType="application/vnd.openxmlformats-officedocument.drawing+xml"/>
  <Override PartName="/xl/charts/chart164.xml" ContentType="application/vnd.openxmlformats-officedocument.drawingml.chart+xml"/>
  <Override PartName="/xl/drawings/drawing118.xml" ContentType="application/vnd.openxmlformats-officedocument.drawing+xml"/>
  <Override PartName="/xl/charts/chart165.xml" ContentType="application/vnd.openxmlformats-officedocument.drawingml.chart+xml"/>
  <Override PartName="/xl/drawings/drawing119.xml" ContentType="application/vnd.openxmlformats-officedocument.drawing+xml"/>
  <Override PartName="/xl/charts/chart166.xml" ContentType="application/vnd.openxmlformats-officedocument.drawingml.chart+xml"/>
  <Override PartName="/xl/drawings/drawing120.xml" ContentType="application/vnd.openxmlformats-officedocument.drawing+xml"/>
  <Override PartName="/xl/charts/chart167.xml" ContentType="application/vnd.openxmlformats-officedocument.drawingml.chart+xml"/>
  <Override PartName="/xl/drawings/drawing121.xml" ContentType="application/vnd.openxmlformats-officedocument.drawing+xml"/>
  <Override PartName="/xl/charts/chart168.xml" ContentType="application/vnd.openxmlformats-officedocument.drawingml.chart+xml"/>
  <Override PartName="/xl/drawings/drawing122.xml" ContentType="application/vnd.openxmlformats-officedocument.drawing+xml"/>
  <Override PartName="/xl/charts/chart169.xml" ContentType="application/vnd.openxmlformats-officedocument.drawingml.chart+xml"/>
  <Override PartName="/xl/drawings/drawing123.xml" ContentType="application/vnd.openxmlformats-officedocument.drawing+xml"/>
  <Override PartName="/xl/charts/chart170.xml" ContentType="application/vnd.openxmlformats-officedocument.drawingml.chart+xml"/>
  <Override PartName="/xl/drawings/drawing124.xml" ContentType="application/vnd.openxmlformats-officedocument.drawing+xml"/>
  <Override PartName="/xl/charts/chart171.xml" ContentType="application/vnd.openxmlformats-officedocument.drawingml.chart+xml"/>
  <Override PartName="/xl/drawings/drawing125.xml" ContentType="application/vnd.openxmlformats-officedocument.drawing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drawings/drawing126.xml" ContentType="application/vnd.openxmlformats-officedocument.drawing+xml"/>
  <Override PartName="/xl/charts/chart174.xml" ContentType="application/vnd.openxmlformats-officedocument.drawingml.chart+xml"/>
  <Override PartName="/xl/drawings/drawing127.xml" ContentType="application/vnd.openxmlformats-officedocument.drawing+xml"/>
  <Override PartName="/xl/charts/chart175.xml" ContentType="application/vnd.openxmlformats-officedocument.drawingml.chart+xml"/>
  <Override PartName="/xl/drawings/drawing128.xml" ContentType="application/vnd.openxmlformats-officedocument.drawing+xml"/>
  <Override PartName="/xl/charts/chart176.xml" ContentType="application/vnd.openxmlformats-officedocument.drawingml.chart+xml"/>
  <Override PartName="/xl/drawings/drawing129.xml" ContentType="application/vnd.openxmlformats-officedocument.drawing+xml"/>
  <Override PartName="/xl/charts/chart177.xml" ContentType="application/vnd.openxmlformats-officedocument.drawingml.chart+xml"/>
  <Override PartName="/xl/drawings/drawing130.xml" ContentType="application/vnd.openxmlformats-officedocument.drawing+xml"/>
  <Override PartName="/xl/charts/chart178.xml" ContentType="application/vnd.openxmlformats-officedocument.drawingml.chart+xml"/>
  <Override PartName="/xl/drawings/drawing131.xml" ContentType="application/vnd.openxmlformats-officedocument.drawing+xml"/>
  <Override PartName="/xl/charts/chart179.xml" ContentType="application/vnd.openxmlformats-officedocument.drawingml.chart+xml"/>
  <Override PartName="/xl/drawings/drawing132.xml" ContentType="application/vnd.openxmlformats-officedocument.drawing+xml"/>
  <Override PartName="/xl/charts/chart180.xml" ContentType="application/vnd.openxmlformats-officedocument.drawingml.chart+xml"/>
  <Override PartName="/xl/drawings/drawing133.xml" ContentType="application/vnd.openxmlformats-officedocument.drawing+xml"/>
  <Override PartName="/xl/charts/chart181.xml" ContentType="application/vnd.openxmlformats-officedocument.drawingml.chart+xml"/>
  <Override PartName="/xl/drawings/drawing134.xml" ContentType="application/vnd.openxmlformats-officedocument.drawing+xml"/>
  <Override PartName="/xl/charts/chart182.xml" ContentType="application/vnd.openxmlformats-officedocument.drawingml.chart+xml"/>
  <Override PartName="/xl/drawings/drawing135.xml" ContentType="application/vnd.openxmlformats-officedocument.drawing+xml"/>
  <Override PartName="/xl/charts/chart183.xml" ContentType="application/vnd.openxmlformats-officedocument.drawingml.chart+xml"/>
  <Override PartName="/xl/drawings/drawing136.xml" ContentType="application/vnd.openxmlformats-officedocument.drawing+xml"/>
  <Override PartName="/xl/charts/chart184.xml" ContentType="application/vnd.openxmlformats-officedocument.drawingml.chart+xml"/>
  <Override PartName="/xl/drawings/drawing137.xml" ContentType="application/vnd.openxmlformats-officedocument.drawing+xml"/>
  <Override PartName="/xl/charts/chart185.xml" ContentType="application/vnd.openxmlformats-officedocument.drawingml.chart+xml"/>
  <Override PartName="/xl/drawings/drawing138.xml" ContentType="application/vnd.openxmlformats-officedocument.drawing+xml"/>
  <Override PartName="/xl/charts/chart186.xml" ContentType="application/vnd.openxmlformats-officedocument.drawingml.chart+xml"/>
  <Override PartName="/xl/drawings/drawing139.xml" ContentType="application/vnd.openxmlformats-officedocument.drawing+xml"/>
  <Override PartName="/xl/charts/chart187.xml" ContentType="application/vnd.openxmlformats-officedocument.drawingml.chart+xml"/>
  <Override PartName="/xl/drawings/drawing140.xml" ContentType="application/vnd.openxmlformats-officedocument.drawing+xml"/>
  <Override PartName="/xl/charts/chart188.xml" ContentType="application/vnd.openxmlformats-officedocument.drawingml.chart+xml"/>
  <Override PartName="/xl/drawings/drawing141.xml" ContentType="application/vnd.openxmlformats-officedocument.drawing+xml"/>
  <Override PartName="/xl/charts/chart189.xml" ContentType="application/vnd.openxmlformats-officedocument.drawingml.chart+xml"/>
  <Override PartName="/xl/drawings/drawing142.xml" ContentType="application/vnd.openxmlformats-officedocument.drawing+xml"/>
  <Override PartName="/xl/charts/chart190.xml" ContentType="application/vnd.openxmlformats-officedocument.drawingml.chart+xml"/>
  <Override PartName="/xl/drawings/drawing143.xml" ContentType="application/vnd.openxmlformats-officedocument.drawing+xml"/>
  <Override PartName="/xl/charts/chart191.xml" ContentType="application/vnd.openxmlformats-officedocument.drawingml.chart+xml"/>
  <Override PartName="/xl/drawings/drawing144.xml" ContentType="application/vnd.openxmlformats-officedocument.drawing+xml"/>
  <Override PartName="/xl/charts/chart192.xml" ContentType="application/vnd.openxmlformats-officedocument.drawingml.chart+xml"/>
  <Override PartName="/xl/drawings/drawing145.xml" ContentType="application/vnd.openxmlformats-officedocument.drawing+xml"/>
  <Override PartName="/xl/charts/chart193.xml" ContentType="application/vnd.openxmlformats-officedocument.drawingml.chart+xml"/>
  <Override PartName="/xl/drawings/drawing146.xml" ContentType="application/vnd.openxmlformats-officedocument.drawing+xml"/>
  <Override PartName="/xl/charts/chart194.xml" ContentType="application/vnd.openxmlformats-officedocument.drawingml.chart+xml"/>
  <Override PartName="/xl/drawings/drawing147.xml" ContentType="application/vnd.openxmlformats-officedocument.drawing+xml"/>
  <Override PartName="/xl/charts/chart195.xml" ContentType="application/vnd.openxmlformats-officedocument.drawingml.chart+xml"/>
  <Override PartName="/xl/drawings/drawing148.xml" ContentType="application/vnd.openxmlformats-officedocument.drawing+xml"/>
  <Override PartName="/xl/charts/chart196.xml" ContentType="application/vnd.openxmlformats-officedocument.drawingml.chart+xml"/>
  <Override PartName="/xl/drawings/drawing149.xml" ContentType="application/vnd.openxmlformats-officedocument.drawing+xml"/>
  <Override PartName="/xl/charts/chart197.xml" ContentType="application/vnd.openxmlformats-officedocument.drawingml.chart+xml"/>
  <Override PartName="/xl/drawings/drawing150.xml" ContentType="application/vnd.openxmlformats-officedocument.drawing+xml"/>
  <Override PartName="/xl/charts/chart198.xml" ContentType="application/vnd.openxmlformats-officedocument.drawingml.chart+xml"/>
  <Override PartName="/xl/drawings/drawing151.xml" ContentType="application/vnd.openxmlformats-officedocument.drawing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drawings/drawing152.xml" ContentType="application/vnd.openxmlformats-officedocument.drawing+xml"/>
  <Override PartName="/xl/charts/chart201.xml" ContentType="application/vnd.openxmlformats-officedocument.drawingml.chart+xml"/>
  <Override PartName="/xl/drawings/drawing153.xml" ContentType="application/vnd.openxmlformats-officedocument.drawing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drawings/drawing154.xml" ContentType="application/vnd.openxmlformats-officedocument.drawing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drawings/drawing155.xml" ContentType="application/vnd.openxmlformats-officedocument.drawing+xml"/>
  <Override PartName="/xl/charts/chart206.xml" ContentType="application/vnd.openxmlformats-officedocument.drawingml.chart+xml"/>
  <Override PartName="/xl/drawings/drawing156.xml" ContentType="application/vnd.openxmlformats-officedocument.drawing+xml"/>
  <Override PartName="/xl/charts/chart207.xml" ContentType="application/vnd.openxmlformats-officedocument.drawingml.chart+xml"/>
  <Override PartName="/xl/drawings/drawing157.xml" ContentType="application/vnd.openxmlformats-officedocument.drawing+xml"/>
  <Override PartName="/xl/charts/chart208.xml" ContentType="application/vnd.openxmlformats-officedocument.drawingml.chart+xml"/>
  <Override PartName="/xl/drawings/drawing158.xml" ContentType="application/vnd.openxmlformats-officedocument.drawing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drawings/drawing159.xml" ContentType="application/vnd.openxmlformats-officedocument.drawing+xml"/>
  <Override PartName="/xl/charts/chart211.xml" ContentType="application/vnd.openxmlformats-officedocument.drawingml.chart+xml"/>
  <Override PartName="/xl/drawings/drawing160.xml" ContentType="application/vnd.openxmlformats-officedocument.drawing+xml"/>
  <Override PartName="/xl/charts/chart212.xml" ContentType="application/vnd.openxmlformats-officedocument.drawingml.chart+xml"/>
  <Override PartName="/xl/drawings/drawing161.xml" ContentType="application/vnd.openxmlformats-officedocument.drawing+xml"/>
  <Override PartName="/xl/charts/chart213.xml" ContentType="application/vnd.openxmlformats-officedocument.drawingml.chart+xml"/>
  <Override PartName="/xl/drawings/drawing162.xml" ContentType="application/vnd.openxmlformats-officedocument.drawing+xml"/>
  <Override PartName="/xl/charts/chart214.xml" ContentType="application/vnd.openxmlformats-officedocument.drawingml.chart+xml"/>
  <Override PartName="/xl/drawings/drawing163.xml" ContentType="application/vnd.openxmlformats-officedocument.drawing+xml"/>
  <Override PartName="/xl/embeddings/oleObject1.bin" ContentType="application/vnd.openxmlformats-officedocument.oleObject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drawings/drawing164.xml" ContentType="application/vnd.openxmlformats-officedocument.drawing+xml"/>
  <Override PartName="/xl/embeddings/oleObject2.bin" ContentType="application/vnd.openxmlformats-officedocument.oleObject"/>
  <Override PartName="/xl/drawings/drawing165.xml" ContentType="application/vnd.openxmlformats-officedocument.drawing+xml"/>
  <Override PartName="/xl/charts/chart217.xml" ContentType="application/vnd.openxmlformats-officedocument.drawingml.chart+xml"/>
  <Override PartName="/xl/drawings/drawing166.xml" ContentType="application/vnd.openxmlformats-officedocument.drawing+xml"/>
  <Override PartName="/xl/charts/chart218.xml" ContentType="application/vnd.openxmlformats-officedocument.drawingml.chart+xml"/>
  <Override PartName="/xl/drawings/drawing167.xml" ContentType="application/vnd.openxmlformats-officedocument.drawing+xml"/>
  <Override PartName="/xl/charts/chart219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2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she\Downloads\"/>
    </mc:Choice>
  </mc:AlternateContent>
  <bookViews>
    <workbookView xWindow="0" yWindow="0" windowWidth="24000" windowHeight="9600" tabRatio="830"/>
  </bookViews>
  <sheets>
    <sheet name="Мазмұны" sheetId="46" r:id="rId1"/>
    <sheet name="1.1.1-график " sheetId="3" r:id="rId2"/>
    <sheet name="1.1.2-график " sheetId="35" r:id="rId3"/>
    <sheet name="1.1.3-график " sheetId="36" r:id="rId4"/>
    <sheet name="1.1.1-кесте" sheetId="37" r:id="rId5"/>
    <sheet name="1.1.4-график  " sheetId="5" r:id="rId6"/>
    <sheet name="1.1.5-график " sheetId="32" r:id="rId7"/>
    <sheet name="1.1.6-график " sheetId="33" r:id="rId8"/>
    <sheet name="1.1.7-График " sheetId="14" r:id="rId9"/>
    <sheet name="Бокс 1_1-график " sheetId="10" r:id="rId10"/>
    <sheet name="Бокс 1_2-график" sheetId="40" r:id="rId11"/>
    <sheet name="1.1.8-график " sheetId="28" r:id="rId12"/>
    <sheet name="1.1.9-график" sheetId="9" r:id="rId13"/>
    <sheet name="1.1.10-график" sheetId="31" r:id="rId14"/>
    <sheet name="1.1.11-график" sheetId="16" r:id="rId15"/>
    <sheet name="1.1.2-кесте " sheetId="41" r:id="rId16"/>
    <sheet name="1.1.3-кесте" sheetId="6" r:id="rId17"/>
    <sheet name="1.1.4-кесте" sheetId="42" r:id="rId18"/>
    <sheet name="1.2.1-1.2.4-графиктер" sheetId="44" r:id="rId19"/>
    <sheet name="1.2.1-кесте" sheetId="25" r:id="rId20"/>
    <sheet name="1.2.5-график" sheetId="23" r:id="rId21"/>
    <sheet name="1.2.6-график" sheetId="21" r:id="rId22"/>
    <sheet name="1.2.7-график" sheetId="24" r:id="rId23"/>
    <sheet name="1.2.8-график " sheetId="22" r:id="rId24"/>
    <sheet name="2.1.1-график" sheetId="47" r:id="rId25"/>
    <sheet name="2.1.2-график" sheetId="48" r:id="rId26"/>
    <sheet name="2-Бокс _1-график" sheetId="221" r:id="rId27"/>
    <sheet name="2.1.3-график " sheetId="50" r:id="rId28"/>
    <sheet name="2.1.4-график" sheetId="51" r:id="rId29"/>
    <sheet name="2.1.5-график " sheetId="52" r:id="rId30"/>
    <sheet name="2.1.6-график " sheetId="53" r:id="rId31"/>
    <sheet name="2.1.7-график " sheetId="54" r:id="rId32"/>
    <sheet name="2.2.1-кесте" sheetId="55" r:id="rId33"/>
    <sheet name="2.2.1-график" sheetId="56" r:id="rId34"/>
    <sheet name="2.2.2-график" sheetId="222" r:id="rId35"/>
    <sheet name="2.2.3-график" sheetId="58" r:id="rId36"/>
    <sheet name="3-бокс_1-график" sheetId="59" r:id="rId37"/>
    <sheet name="2.3.1-кесте" sheetId="223" r:id="rId38"/>
    <sheet name="2.3.2-кесте" sheetId="224" r:id="rId39"/>
    <sheet name="2.4.1-график " sheetId="217" r:id="rId40"/>
    <sheet name="2.4.2-график " sheetId="171" r:id="rId41"/>
    <sheet name="2.4.3-график" sheetId="172" r:id="rId42"/>
    <sheet name="4-бокс 1-график" sheetId="227" r:id="rId43"/>
    <sheet name="4-бокс 2-график" sheetId="211" r:id="rId44"/>
    <sheet name="4-бокс_3-график " sheetId="214" r:id="rId45"/>
    <sheet name="4-бокс_4-график" sheetId="215" r:id="rId46"/>
    <sheet name="4-бокс 1-кесте" sheetId="216" r:id="rId47"/>
    <sheet name="2.4.4-график" sheetId="229" r:id="rId48"/>
    <sheet name="2.4.5-график" sheetId="230" r:id="rId49"/>
    <sheet name="2.4.6-график" sheetId="231" r:id="rId50"/>
    <sheet name="2.4.7-график" sheetId="232" r:id="rId51"/>
    <sheet name="2.5.1-график " sheetId="233" r:id="rId52"/>
    <sheet name="2.5.2-график" sheetId="183" r:id="rId53"/>
    <sheet name="2.5.3 - 2.5.4-графиктері" sheetId="184" r:id="rId54"/>
    <sheet name="2.5.5-график" sheetId="185" r:id="rId55"/>
    <sheet name="2.5.6-график" sheetId="186" r:id="rId56"/>
    <sheet name="2.5.7-график " sheetId="218" r:id="rId57"/>
    <sheet name="2.5.8 - 2.5.9-графиктері" sheetId="188" r:id="rId58"/>
    <sheet name="3.1.1 - 3.1.3-графиктері" sheetId="234" r:id="rId59"/>
    <sheet name="3.1.4-график  " sheetId="235" r:id="rId60"/>
    <sheet name="3.1.5-график  " sheetId="219" r:id="rId61"/>
    <sheet name="3.1.6-график " sheetId="192" r:id="rId62"/>
    <sheet name="3.1.7-график " sheetId="193" r:id="rId63"/>
    <sheet name="3.1.8-график  " sheetId="220" r:id="rId64"/>
    <sheet name="3.1.9-график" sheetId="195" r:id="rId65"/>
    <sheet name="3.1.10 - 3.1.11-графиктер " sheetId="196" r:id="rId66"/>
    <sheet name="3.1.12-график" sheetId="197" r:id="rId67"/>
    <sheet name="3.1.13 - 3.1.14-графиктері" sheetId="198" r:id="rId68"/>
    <sheet name="3.1.15 - 3.1.16 графиктері " sheetId="199" r:id="rId69"/>
    <sheet name="3.1.17 - 3.1.18 -графиктері " sheetId="200" r:id="rId70"/>
    <sheet name="3.2.1-график " sheetId="236" r:id="rId71"/>
    <sheet name="3.2.2-график" sheetId="237" r:id="rId72"/>
    <sheet name="3.2.3-график" sheetId="203" r:id="rId73"/>
    <sheet name="3.2.4-график " sheetId="204" r:id="rId74"/>
    <sheet name="3.2.5-график" sheetId="205" r:id="rId75"/>
    <sheet name="3.2.6-график " sheetId="206" r:id="rId76"/>
    <sheet name="3.2.7-график " sheetId="207" r:id="rId77"/>
    <sheet name="3.2.8 -график " sheetId="238" r:id="rId78"/>
    <sheet name="3.2.9-график" sheetId="209" r:id="rId79"/>
    <sheet name="4.1.1-график" sheetId="239" r:id="rId80"/>
    <sheet name="4.2.1-график" sheetId="240" r:id="rId81"/>
    <sheet name="4.2.1-кесте" sheetId="241" r:id="rId82"/>
    <sheet name="4.2.2-график" sheetId="242" r:id="rId83"/>
    <sheet name="4.2.3-график" sheetId="243" r:id="rId84"/>
    <sheet name="4.2.4-график" sheetId="244" r:id="rId85"/>
    <sheet name="5.1.1-график" sheetId="245" r:id="rId86"/>
    <sheet name="5.1.2-график" sheetId="246" r:id="rId87"/>
    <sheet name="5.1.3-график" sheetId="247" r:id="rId88"/>
    <sheet name="5.1.4-график" sheetId="248" r:id="rId89"/>
    <sheet name="5.2.1-график" sheetId="249" r:id="rId90"/>
    <sheet name="5.2.2-график" sheetId="250" r:id="rId91"/>
    <sheet name="5.2.3-график" sheetId="251" r:id="rId92"/>
    <sheet name="5.2.4-график" sheetId="252" r:id="rId93"/>
    <sheet name="5.2.5-график" sheetId="255" r:id="rId94"/>
    <sheet name="5.2.6-график" sheetId="256" r:id="rId95"/>
    <sheet name="5.2.7-график" sheetId="257" r:id="rId96"/>
    <sheet name="5.2.8-график" sheetId="258" r:id="rId97"/>
    <sheet name="5.2.9-график" sheetId="259" r:id="rId98"/>
    <sheet name="5.2.10-график" sheetId="260" r:id="rId99"/>
    <sheet name="5.2.11-график" sheetId="261" r:id="rId100"/>
    <sheet name="5.2.12-график" sheetId="262" r:id="rId101"/>
    <sheet name="5.2.13-график" sheetId="263" r:id="rId102"/>
    <sheet name="5.2.14-график" sheetId="264" r:id="rId103"/>
    <sheet name="5.2.15-график" sheetId="265" r:id="rId104"/>
    <sheet name="5.2.1-кесте" sheetId="266" r:id="rId105"/>
    <sheet name="5.2.16-график" sheetId="267" r:id="rId106"/>
    <sheet name="5.2.17-график" sheetId="268" r:id="rId107"/>
    <sheet name="5.2.18-график" sheetId="269" r:id="rId108"/>
    <sheet name="5.2.19-график" sheetId="270" r:id="rId109"/>
    <sheet name="5.2.20-график" sheetId="271" r:id="rId110"/>
    <sheet name="5.2.21-график" sheetId="272" r:id="rId111"/>
    <sheet name="5.2.22-график" sheetId="273" r:id="rId112"/>
    <sheet name="5.2.23-график" sheetId="274" r:id="rId113"/>
    <sheet name="5.3.1-график" sheetId="275" r:id="rId114"/>
    <sheet name="5.3.2-график" sheetId="276" r:id="rId115"/>
    <sheet name="5.3.3-график" sheetId="277" r:id="rId116"/>
    <sheet name="5.3.4-график" sheetId="278" r:id="rId117"/>
    <sheet name="5.3.5-график" sheetId="279" r:id="rId118"/>
    <sheet name="5.3.1-кесте" sheetId="280" r:id="rId119"/>
    <sheet name="5-бокс 1-график" sheetId="281" r:id="rId120"/>
    <sheet name="5-бокс 2-график" sheetId="282" r:id="rId121"/>
    <sheet name="5-бокс 3-график" sheetId="283" r:id="rId122"/>
    <sheet name="5.4.1-график" sheetId="284" r:id="rId123"/>
    <sheet name="5.4.2-график" sheetId="285" r:id="rId124"/>
    <sheet name="5.4.3-график" sheetId="286" r:id="rId125"/>
    <sheet name="5.4.4-график" sheetId="287" r:id="rId126"/>
    <sheet name="5.4.5-график" sheetId="288" r:id="rId127"/>
    <sheet name="5.4.6-график" sheetId="289" r:id="rId128"/>
    <sheet name="5.4.7-график" sheetId="290" r:id="rId129"/>
    <sheet name="5.4.8-график" sheetId="291" r:id="rId130"/>
    <sheet name="5.4.9-график" sheetId="292" r:id="rId131"/>
    <sheet name="5.4.10-график" sheetId="293" r:id="rId132"/>
    <sheet name="5.4.11-график" sheetId="294" r:id="rId133"/>
    <sheet name="5.4.12-график" sheetId="295" r:id="rId134"/>
    <sheet name="5.5.1-кесте" sheetId="296" r:id="rId135"/>
    <sheet name="5.5.1-график" sheetId="347" r:id="rId136"/>
    <sheet name="5.5.2-кесте" sheetId="297" r:id="rId137"/>
    <sheet name="5.5.2-график" sheetId="348" r:id="rId138"/>
    <sheet name="5.5.3-кесте" sheetId="298" r:id="rId139"/>
    <sheet name="5.5.3-график" sheetId="299" r:id="rId140"/>
    <sheet name="5.5.4-график" sheetId="300" r:id="rId141"/>
    <sheet name="5.5.5-график" sheetId="301" r:id="rId142"/>
    <sheet name="5.5.6-график" sheetId="302" r:id="rId143"/>
    <sheet name="6.1.1.1-график" sheetId="303" r:id="rId144"/>
    <sheet name="6.1.1.2-график" sheetId="304" r:id="rId145"/>
    <sheet name="6.1.1.3-график" sheetId="305" r:id="rId146"/>
    <sheet name="6.1.1.1-кесте" sheetId="306" r:id="rId147"/>
    <sheet name="6.1.1.4-график" sheetId="307" r:id="rId148"/>
    <sheet name="6.1.1.2-кесте" sheetId="308" r:id="rId149"/>
    <sheet name="6.1.2.1-график" sheetId="309" r:id="rId150"/>
    <sheet name="6.1.2.2-график" sheetId="310" r:id="rId151"/>
    <sheet name="6.1.2.3-график" sheetId="311" r:id="rId152"/>
    <sheet name="6.1.3.1-график" sheetId="312" r:id="rId153"/>
    <sheet name="6.1.3.2-график" sheetId="313" r:id="rId154"/>
    <sheet name="6.1.3.3-график" sheetId="314" r:id="rId155"/>
    <sheet name="6.1.3.4-график" sheetId="315" r:id="rId156"/>
    <sheet name="6.1.3.5-график" sheetId="316" r:id="rId157"/>
    <sheet name="6.1.3.6-график" sheetId="317" r:id="rId158"/>
    <sheet name="6.1.3.7-график" sheetId="318" r:id="rId159"/>
    <sheet name="6.2.1-график" sheetId="319" r:id="rId160"/>
    <sheet name="6.2.1-кесте" sheetId="320" r:id="rId161"/>
    <sheet name="6.2.2-график" sheetId="321" r:id="rId162"/>
    <sheet name="6.2.3-график" sheetId="322" r:id="rId163"/>
    <sheet name="6.2.4-график" sheetId="323" r:id="rId164"/>
    <sheet name="6.2.5-график" sheetId="324" r:id="rId165"/>
    <sheet name="6.2.6-график" sheetId="325" r:id="rId166"/>
    <sheet name="6.3.1-кесте" sheetId="326" r:id="rId167"/>
    <sheet name="6.3.1-график" sheetId="327" r:id="rId168"/>
    <sheet name="6.3.2-график" sheetId="328" r:id="rId169"/>
    <sheet name="6.3.3-график" sheetId="329" r:id="rId170"/>
    <sheet name="6.3.4-график" sheetId="330" r:id="rId171"/>
    <sheet name="6.3.2-кесте" sheetId="331" r:id="rId172"/>
    <sheet name="6.3.5-график" sheetId="332" r:id="rId173"/>
    <sheet name="6.3.6-график" sheetId="333" r:id="rId174"/>
    <sheet name="6.3.7-график" sheetId="334" r:id="rId175"/>
    <sheet name="6.3.8-график" sheetId="335" r:id="rId176"/>
    <sheet name="7.1.1.1-график" sheetId="336" r:id="rId177"/>
    <sheet name="7.1.1.2-график" sheetId="337" r:id="rId178"/>
    <sheet name="7.1.1.3-график" sheetId="338" r:id="rId179"/>
    <sheet name="7.1.2.1-график" sheetId="339" r:id="rId180"/>
    <sheet name="7.1.2.1-кесте" sheetId="340" r:id="rId181"/>
    <sheet name="7.1.2.2-график" sheetId="341" r:id="rId182"/>
    <sheet name="7.1.2.2-кесте" sheetId="342" r:id="rId183"/>
    <sheet name="7.2.1-график" sheetId="343" r:id="rId184"/>
    <sheet name="7.2.2-график" sheetId="344" r:id="rId185"/>
    <sheet name="7.2.3-график" sheetId="345" r:id="rId186"/>
    <sheet name="7.2.4-график" sheetId="346" r:id="rId187"/>
  </sheets>
  <externalReferences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_ftn1" localSheetId="32">'2.2.1-кесте'!#REF!</definedName>
    <definedName name="_ftn1" localSheetId="37">'2.3.1-кесте'!$B$30</definedName>
    <definedName name="_ftn2" localSheetId="32">'2.2.1-кесте'!#REF!</definedName>
    <definedName name="_ftn2" localSheetId="37">'2.3.1-кесте'!$B$24</definedName>
    <definedName name="_ftn3" localSheetId="32">'2.2.1-кесте'!#REF!</definedName>
    <definedName name="_ftn3" localSheetId="37">'2.3.1-кесте'!$B$26</definedName>
    <definedName name="_ftn4" localSheetId="32">'2.2.1-кесте'!#REF!</definedName>
    <definedName name="_ftn5" localSheetId="32">'2.2.1-кесте'!#REF!</definedName>
    <definedName name="_ftn6" localSheetId="32">'2.2.1-кесте'!#REF!</definedName>
    <definedName name="_ftn7" localSheetId="32">'2.2.1-кесте'!#REF!</definedName>
    <definedName name="_ftnref1" localSheetId="32">'2.2.1-кесте'!#REF!</definedName>
    <definedName name="_ftnref1" localSheetId="37">'2.3.1-кесте'!$E$5</definedName>
    <definedName name="_ftnref2" localSheetId="32">'2.2.1-кесте'!#REF!</definedName>
    <definedName name="_ftnref2" localSheetId="37">'2.3.1-кесте'!$B$10</definedName>
    <definedName name="_ftnref3" localSheetId="32">'2.2.1-кесте'!#REF!</definedName>
    <definedName name="_ftnref3" localSheetId="37">'2.3.1-кесте'!$B$10</definedName>
    <definedName name="_ftnref4" localSheetId="32">'2.2.1-кесте'!#REF!</definedName>
    <definedName name="_ftnref5" localSheetId="32">'2.2.1-кесте'!#REF!</definedName>
    <definedName name="_ftnref6" localSheetId="32">'2.2.1-кесте'!#REF!</definedName>
    <definedName name="_ftnref7" localSheetId="32">'2.2.1-кесте'!#REF!</definedName>
    <definedName name="_Hlk160267258" localSheetId="9">'Бокс 1_1-график '!#REF!</definedName>
    <definedName name="_Hlk160267258" localSheetId="10">'Бокс 1_2-график'!#REF!</definedName>
    <definedName name="boxfigure1_3a" localSheetId="8">'1.1.7-График '!#REF!</definedName>
    <definedName name="DelKreditor" localSheetId="58">#REF!,#REF!</definedName>
    <definedName name="DelKreditor" localSheetId="59">#REF!,#REF!</definedName>
    <definedName name="DelKreditor" localSheetId="70">#REF!,#REF!</definedName>
    <definedName name="DelKreditor" localSheetId="71">#REF!,#REF!</definedName>
    <definedName name="DelKreditor" localSheetId="77">#REF!,#REF!</definedName>
    <definedName name="DelKreditor">#REF!,#REF!</definedName>
    <definedName name="delstr" localSheetId="58">#REF!,#REF!,#REF!</definedName>
    <definedName name="delstr" localSheetId="59">#REF!,#REF!,#REF!</definedName>
    <definedName name="delstr" localSheetId="70">#REF!,#REF!,#REF!</definedName>
    <definedName name="delstr" localSheetId="71">#REF!,#REF!,#REF!</definedName>
    <definedName name="delstr" localSheetId="77">#REF!,#REF!,#REF!</definedName>
    <definedName name="delstr">#REF!,#REF!,#REF!</definedName>
    <definedName name="DELVD" localSheetId="58">#REF!,#REF!,#REF!,#REF!,#REF!,#REF!,#REF!,#REF!,#REF!,#REF!,#REF!,#REF!,#REF!,#REF!,#REF!,#REF!,#REF!</definedName>
    <definedName name="DELVD" localSheetId="59">#REF!,#REF!,#REF!,#REF!,#REF!,#REF!,#REF!,#REF!,#REF!,#REF!,#REF!,#REF!,#REF!,#REF!,#REF!,#REF!,#REF!</definedName>
    <definedName name="DELVD" localSheetId="70">#REF!,#REF!,#REF!,#REF!,#REF!,#REF!,#REF!,#REF!,#REF!,#REF!,#REF!,#REF!,#REF!,#REF!,#REF!,#REF!,#REF!</definedName>
    <definedName name="DELVD" localSheetId="71">#REF!,#REF!,#REF!,#REF!,#REF!,#REF!,#REF!,#REF!,#REF!,#REF!,#REF!,#REF!,#REF!,#REF!,#REF!,#REF!,#REF!</definedName>
    <definedName name="DELVD" localSheetId="77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58">#REF!,#REF!,#REF!,#REF!,#REF!,#REF!,#REF!,#REF!,#REF!,#REF!,#REF!,#REF!</definedName>
    <definedName name="DelVd1" localSheetId="59">#REF!,#REF!,#REF!,#REF!,#REF!,#REF!,#REF!,#REF!,#REF!,#REF!,#REF!,#REF!</definedName>
    <definedName name="DelVd1" localSheetId="70">#REF!,#REF!,#REF!,#REF!,#REF!,#REF!,#REF!,#REF!,#REF!,#REF!,#REF!,#REF!</definedName>
    <definedName name="DelVd1" localSheetId="71">#REF!,#REF!,#REF!,#REF!,#REF!,#REF!,#REF!,#REF!,#REF!,#REF!,#REF!,#REF!</definedName>
    <definedName name="DelVd1" localSheetId="77">#REF!,#REF!,#REF!,#REF!,#REF!,#REF!,#REF!,#REF!,#REF!,#REF!,#REF!,#REF!</definedName>
    <definedName name="DelVd1">#REF!,#REF!,#REF!,#REF!,#REF!,#REF!,#REF!,#REF!,#REF!,#REF!,#REF!,#REF!</definedName>
    <definedName name="DelZaim" localSheetId="58">#REF!</definedName>
    <definedName name="DelZaim" localSheetId="59">#REF!</definedName>
    <definedName name="DelZaim" localSheetId="70">#REF!</definedName>
    <definedName name="DelZaim" localSheetId="71">#REF!</definedName>
    <definedName name="DelZaim" localSheetId="77">#REF!</definedName>
    <definedName name="DelZaim">#REF!</definedName>
    <definedName name="OLE_LINK1" localSheetId="2">'1.1.2-график '!$G$11</definedName>
    <definedName name="OLE_LINK1" localSheetId="32">'2.2.1-кесте'!#REF!</definedName>
    <definedName name="OLE_LINK3" localSheetId="8">'1.1.7-График '!$B$2</definedName>
    <definedName name="а1" localSheetId="24">#REF!</definedName>
    <definedName name="а1" localSheetId="25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1">#REF!</definedName>
    <definedName name="а1" localSheetId="26">#REF!</definedName>
    <definedName name="а1" localSheetId="80">#REF!</definedName>
    <definedName name="а1" localSheetId="81">#REF!</definedName>
    <definedName name="а1" localSheetId="83">#REF!</definedName>
    <definedName name="а1" localSheetId="84">#REF!</definedName>
    <definedName name="а1" localSheetId="87">#REF!</definedName>
    <definedName name="а1" localSheetId="101">#REF!</definedName>
    <definedName name="а1" localSheetId="105">#REF!</definedName>
    <definedName name="а1" localSheetId="106">#REF!</definedName>
    <definedName name="а1" localSheetId="107">#REF!</definedName>
    <definedName name="а1" localSheetId="108">#REF!</definedName>
    <definedName name="а1" localSheetId="89">#REF!</definedName>
    <definedName name="а1" localSheetId="104">#REF!</definedName>
    <definedName name="а1" localSheetId="109">#REF!</definedName>
    <definedName name="а1" localSheetId="110">#REF!</definedName>
    <definedName name="а1" localSheetId="111">#REF!</definedName>
    <definedName name="а1" localSheetId="112">#REF!</definedName>
    <definedName name="а1" localSheetId="91">#REF!</definedName>
    <definedName name="а1" localSheetId="92">#REF!</definedName>
    <definedName name="а1" localSheetId="94">#REF!</definedName>
    <definedName name="а1" localSheetId="113">#REF!</definedName>
    <definedName name="а1" localSheetId="115">#REF!</definedName>
    <definedName name="а1" localSheetId="116">#REF!</definedName>
    <definedName name="а1" localSheetId="131">#REF!</definedName>
    <definedName name="а1" localSheetId="132">#REF!</definedName>
    <definedName name="а1" localSheetId="122">#REF!</definedName>
    <definedName name="а1" localSheetId="123">#REF!</definedName>
    <definedName name="а1" localSheetId="124">#REF!</definedName>
    <definedName name="а1" localSheetId="125">#REF!</definedName>
    <definedName name="а1" localSheetId="128">#REF!</definedName>
    <definedName name="а1" localSheetId="135">#REF!</definedName>
    <definedName name="а1" localSheetId="134">#REF!</definedName>
    <definedName name="а1" localSheetId="137">#REF!</definedName>
    <definedName name="а1" localSheetId="138">#REF!</definedName>
    <definedName name="а1" localSheetId="140">#REF!</definedName>
    <definedName name="а1" localSheetId="142">#REF!</definedName>
    <definedName name="а1">#REF!</definedName>
    <definedName name="Дом">[8]Indicators!$A$2:$IV$4</definedName>
    <definedName name="_xlnm.Print_Titles" localSheetId="34">[8]Indicators!$A$2:$IV$4</definedName>
    <definedName name="_xlnm.Print_Titles" localSheetId="37">[8]Indicators!$A$2:$IV$4</definedName>
    <definedName name="_xlnm.Print_Titles" localSheetId="38">[8]Indicators!$A$2:$IV$4</definedName>
    <definedName name="_xlnm.Print_Titles" localSheetId="39">[9]Indicators!$A$2:$IV$4</definedName>
    <definedName name="_xlnm.Print_Titles" localSheetId="47">[8]Indicators!$A$2:$IV$4</definedName>
    <definedName name="_xlnm.Print_Titles" localSheetId="48">[8]Indicators!$A$2:$IV$4</definedName>
    <definedName name="_xlnm.Print_Titles" localSheetId="49">[8]Indicators!$A$2:$IV$4</definedName>
    <definedName name="_xlnm.Print_Titles" localSheetId="50">[8]Indicators!$A$2:$IV$4</definedName>
    <definedName name="_xlnm.Print_Titles" localSheetId="51">[8]Indicators!$A$2:$IV$4</definedName>
    <definedName name="_xlnm.Print_Titles" localSheetId="56">[8]Indicators!$A$2:$IV$4</definedName>
    <definedName name="_xlnm.Print_Titles" localSheetId="26">[8]Indicators!$A$2:$IV$4</definedName>
    <definedName name="_xlnm.Print_Titles" localSheetId="58">[8]Indicators!$A$2:$IV$4</definedName>
    <definedName name="_xlnm.Print_Titles" localSheetId="59">[8]Indicators!$A$2:$IV$4</definedName>
    <definedName name="_xlnm.Print_Titles" localSheetId="60">[8]Indicators!$A$2:$IV$4</definedName>
    <definedName name="_xlnm.Print_Titles" localSheetId="63">[8]Indicators!$A$2:$IV$4</definedName>
    <definedName name="_xlnm.Print_Titles" localSheetId="70">[8]Indicators!$A$2:$IV$4</definedName>
    <definedName name="_xlnm.Print_Titles" localSheetId="71">[8]Indicators!$A$2:$IV$4</definedName>
    <definedName name="_xlnm.Print_Titles" localSheetId="77">[8]Indicators!$A$2:$IV$4</definedName>
    <definedName name="_xlnm.Print_Titles" localSheetId="79">[10]Indicators!$A$2:$IV$4</definedName>
    <definedName name="_xlnm.Print_Titles" localSheetId="80">[10]Indicators!$A$2:$IV$4</definedName>
    <definedName name="_xlnm.Print_Titles" localSheetId="81">[10]Indicators!$A$2:$IV$4</definedName>
    <definedName name="_xlnm.Print_Titles" localSheetId="82">[10]Indicators!$A$2:$IV$4</definedName>
    <definedName name="_xlnm.Print_Titles" localSheetId="83">[10]Indicators!$A$2:$IV$4</definedName>
    <definedName name="_xlnm.Print_Titles" localSheetId="84">[10]Indicators!$A$2:$IV$4</definedName>
    <definedName name="_xlnm.Print_Titles" localSheetId="42">[8]Indicators!$A$2:$IV$4</definedName>
    <definedName name="_xlnm.Print_Titles" localSheetId="85">[10]Indicators!$A$2:$IV$4</definedName>
    <definedName name="_xlnm.Print_Titles" localSheetId="86">[10]Indicators!$A$2:$IV$4</definedName>
    <definedName name="_xlnm.Print_Titles" localSheetId="87">[10]Indicators!$A$2:$IV$4</definedName>
    <definedName name="_xlnm.Print_Titles" localSheetId="88">[10]Indicators!$A$2:$IV$4</definedName>
    <definedName name="_xlnm.Print_Titles" localSheetId="98">[10]Indicators!$A$2:$IV$4</definedName>
    <definedName name="_xlnm.Print_Titles" localSheetId="99">[10]Indicators!$A$2:$IV$4</definedName>
    <definedName name="_xlnm.Print_Titles" localSheetId="100">[10]Indicators!$A$2:$IV$4</definedName>
    <definedName name="_xlnm.Print_Titles" localSheetId="101">[10]Indicators!$A$2:$IV$4</definedName>
    <definedName name="_xlnm.Print_Titles" localSheetId="102">[10]Indicators!$A$2:$IV$4</definedName>
    <definedName name="_xlnm.Print_Titles" localSheetId="103">[10]Indicators!$A$2:$IV$4</definedName>
    <definedName name="_xlnm.Print_Titles" localSheetId="105">[10]Indicators!$A$2:$IV$4</definedName>
    <definedName name="_xlnm.Print_Titles" localSheetId="106">[10]Indicators!$A$2:$IV$4</definedName>
    <definedName name="_xlnm.Print_Titles" localSheetId="107">[10]Indicators!$A$2:$IV$4</definedName>
    <definedName name="_xlnm.Print_Titles" localSheetId="108">[10]Indicators!$A$2:$IV$4</definedName>
    <definedName name="_xlnm.Print_Titles" localSheetId="89">[10]Indicators!$A$2:$IV$4</definedName>
    <definedName name="_xlnm.Print_Titles" localSheetId="104">[10]Indicators!$A$2:$IV$4</definedName>
    <definedName name="_xlnm.Print_Titles" localSheetId="109">[10]Indicators!$A$2:$IV$4</definedName>
    <definedName name="_xlnm.Print_Titles" localSheetId="110">[10]Indicators!$A$2:$IV$4</definedName>
    <definedName name="_xlnm.Print_Titles" localSheetId="111">[10]Indicators!$A$2:$IV$4</definedName>
    <definedName name="_xlnm.Print_Titles" localSheetId="112">[10]Indicators!$A$2:$IV$4</definedName>
    <definedName name="_xlnm.Print_Titles" localSheetId="90">[10]Indicators!$A$2:$IV$4</definedName>
    <definedName name="_xlnm.Print_Titles" localSheetId="91">[10]Indicators!$A$2:$IV$4</definedName>
    <definedName name="_xlnm.Print_Titles" localSheetId="92">[10]Indicators!$A$2:$IV$4</definedName>
    <definedName name="_xlnm.Print_Titles" localSheetId="93">[10]Indicators!$A$2:$IV$4</definedName>
    <definedName name="_xlnm.Print_Titles" localSheetId="94">[10]Indicators!$A$2:$IV$4</definedName>
    <definedName name="_xlnm.Print_Titles" localSheetId="95">[10]Indicators!$A$2:$IV$4</definedName>
    <definedName name="_xlnm.Print_Titles" localSheetId="96">[10]Indicators!$A$2:$IV$4</definedName>
    <definedName name="_xlnm.Print_Titles" localSheetId="97">[10]Indicators!$A$2:$IV$4</definedName>
    <definedName name="_xlnm.Print_Titles" localSheetId="113">[10]Indicators!$A$2:$IV$4</definedName>
    <definedName name="_xlnm.Print_Titles" localSheetId="118">[10]Indicators!$A$2:$IV$4</definedName>
    <definedName name="_xlnm.Print_Titles" localSheetId="114">[10]Indicators!$A$2:$IV$4</definedName>
    <definedName name="_xlnm.Print_Titles" localSheetId="115">[10]Indicators!$A$2:$IV$4</definedName>
    <definedName name="_xlnm.Print_Titles" localSheetId="116">[10]Indicators!$A$2:$IV$4</definedName>
    <definedName name="_xlnm.Print_Titles" localSheetId="117">[10]Indicators!$A$2:$IV$4</definedName>
    <definedName name="_xlnm.Print_Titles" localSheetId="122">[10]Indicators!$A$2:$IV$4</definedName>
    <definedName name="_xlnm.Print_Titles" localSheetId="123">[10]Indicators!$A$2:$IV$4</definedName>
    <definedName name="_xlnm.Print_Titles" localSheetId="124">[10]Indicators!$A$2:$IV$4</definedName>
    <definedName name="_xlnm.Print_Titles" localSheetId="125">[10]Indicators!$A$2:$IV$4</definedName>
    <definedName name="_xlnm.Print_Titles" localSheetId="126">[10]Indicators!$A$2:$IV$4</definedName>
    <definedName name="_xlnm.Print_Titles" localSheetId="127">[10]Indicators!$A$2:$IV$4</definedName>
    <definedName name="_xlnm.Print_Titles" localSheetId="128">[10]Indicators!$A$2:$IV$4</definedName>
    <definedName name="_xlnm.Print_Titles" localSheetId="129">[10]Indicators!$A$2:$IV$4</definedName>
    <definedName name="_xlnm.Print_Titles" localSheetId="130">[10]Indicators!$A$2:$IV$4</definedName>
    <definedName name="_xlnm.Print_Titles" localSheetId="135">[8]Indicators!$A$2:$IV$4</definedName>
    <definedName name="_xlnm.Print_Titles" localSheetId="134">[10]Indicators!$A$2:$IV$4</definedName>
    <definedName name="_xlnm.Print_Titles" localSheetId="137">[8]Indicators!$A$2:$IV$4</definedName>
    <definedName name="_xlnm.Print_Titles" localSheetId="136">[10]Indicators!$A$2:$IV$4</definedName>
    <definedName name="_xlnm.Print_Titles" localSheetId="139">[10]Indicators!$A$2:$IV$4</definedName>
    <definedName name="_xlnm.Print_Titles" localSheetId="138">[10]Indicators!$A$2:$IV$4</definedName>
    <definedName name="_xlnm.Print_Titles" localSheetId="140">[10]Indicators!$A$2:$IV$4</definedName>
    <definedName name="_xlnm.Print_Titles" localSheetId="141">[10]Indicators!$A$2:$IV$4</definedName>
    <definedName name="_xlnm.Print_Titles" localSheetId="142">[10]Indicators!$A$2:$IV$4</definedName>
    <definedName name="_xlnm.Print_Titles" localSheetId="119">[10]Indicators!$A$2:$IV$4</definedName>
    <definedName name="_xlnm.Print_Titles" localSheetId="120">[10]Indicators!$A$2:$IV$4</definedName>
    <definedName name="_xlnm.Print_Titles" localSheetId="121">[10]Indicators!$A$2:$IV$4</definedName>
    <definedName name="_xlnm.Print_Titles" localSheetId="143">[10]Indicators!$A$2:$IV$4</definedName>
    <definedName name="_xlnm.Print_Titles" localSheetId="146">[10]Indicators!$A$2:$IV$4</definedName>
    <definedName name="_xlnm.Print_Titles" localSheetId="144">[10]Indicators!$A$2:$IV$4</definedName>
    <definedName name="_xlnm.Print_Titles" localSheetId="148">[10]Indicators!$A$2:$IV$4</definedName>
    <definedName name="_xlnm.Print_Titles" localSheetId="145">[10]Indicators!$A$2:$IV$4</definedName>
    <definedName name="_xlnm.Print_Titles" localSheetId="147">[10]Indicators!$A$2:$IV$4</definedName>
    <definedName name="_xlnm.Print_Titles" localSheetId="149">[10]Indicators!$A$2:$IV$4</definedName>
    <definedName name="_xlnm.Print_Titles" localSheetId="150">[10]Indicators!$A$2:$IV$4</definedName>
    <definedName name="_xlnm.Print_Titles" localSheetId="151">[10]Indicators!$A$2:$IV$4</definedName>
    <definedName name="_xlnm.Print_Titles" localSheetId="152">[10]Indicators!$A$2:$IV$4</definedName>
    <definedName name="_xlnm.Print_Titles" localSheetId="153">[10]Indicators!$A$2:$IV$4</definedName>
    <definedName name="_xlnm.Print_Titles" localSheetId="154">[10]Indicators!$A$2:$IV$4</definedName>
    <definedName name="_xlnm.Print_Titles" localSheetId="155">[10]Indicators!$A$2:$IV$4</definedName>
    <definedName name="_xlnm.Print_Titles" localSheetId="156">[10]Indicators!$A$2:$IV$4</definedName>
    <definedName name="_xlnm.Print_Titles" localSheetId="157">[10]Indicators!$A$2:$IV$4</definedName>
    <definedName name="_xlnm.Print_Titles" localSheetId="158">[10]Indicators!$A$2:$IV$4</definedName>
    <definedName name="_xlnm.Print_Titles" localSheetId="159">[10]Indicators!$A$2:$IV$4</definedName>
    <definedName name="_xlnm.Print_Titles" localSheetId="160">[10]Indicators!$A$2:$IV$4</definedName>
    <definedName name="_xlnm.Print_Titles" localSheetId="161">[10]Indicators!$A$2:$IV$4</definedName>
    <definedName name="_xlnm.Print_Titles" localSheetId="162">[10]Indicators!$A$2:$IV$4</definedName>
    <definedName name="_xlnm.Print_Titles" localSheetId="163">[10]Indicators!$A$2:$IV$4</definedName>
    <definedName name="_xlnm.Print_Titles" localSheetId="164">[10]Indicators!$A$2:$IV$4</definedName>
    <definedName name="_xlnm.Print_Titles" localSheetId="165">[10]Indicators!$A$2:$IV$4</definedName>
    <definedName name="_xlnm.Print_Titles" localSheetId="167">[10]Indicators!$A$2:$IV$4</definedName>
    <definedName name="_xlnm.Print_Titles" localSheetId="166">[10]Indicators!$A$2:$IV$4</definedName>
    <definedName name="_xlnm.Print_Titles" localSheetId="168">[10]Indicators!$A$2:$IV$4</definedName>
    <definedName name="_xlnm.Print_Titles" localSheetId="171">[10]Indicators!$A$2:$IV$4</definedName>
    <definedName name="_xlnm.Print_Titles" localSheetId="169">[10]Indicators!$A$2:$IV$4</definedName>
    <definedName name="_xlnm.Print_Titles" localSheetId="170">[10]Indicators!$A$2:$IV$4</definedName>
    <definedName name="_xlnm.Print_Titles" localSheetId="172">[10]Indicators!$A$2:$IV$4</definedName>
    <definedName name="_xlnm.Print_Titles" localSheetId="173">[10]Indicators!$A$2:$IV$4</definedName>
    <definedName name="_xlnm.Print_Titles" localSheetId="174">[10]Indicators!$A$2:$IV$4</definedName>
    <definedName name="_xlnm.Print_Titles" localSheetId="175">[10]Indicators!$A$2:$IV$4</definedName>
    <definedName name="_xlnm.Print_Titles" localSheetId="176">[10]Indicators!$A$2:$IV$4</definedName>
    <definedName name="_xlnm.Print_Titles" localSheetId="177">[10]Indicators!$A$2:$IV$4</definedName>
    <definedName name="_xlnm.Print_Titles" localSheetId="178">[10]Indicators!$A$2:$IV$4</definedName>
    <definedName name="_xlnm.Print_Titles" localSheetId="179">[10]Indicators!$A$2:$IV$4</definedName>
    <definedName name="_xlnm.Print_Titles" localSheetId="180">[10]Indicators!$A$2:$IV$4</definedName>
    <definedName name="_xlnm.Print_Titles" localSheetId="181">[10]Indicators!$A$2:$IV$4</definedName>
    <definedName name="_xlnm.Print_Titles" localSheetId="182">[10]Indicators!$A$2:$IV$4</definedName>
    <definedName name="_xlnm.Print_Titles" localSheetId="183">[10]Indicators!$A$2:$IV$4</definedName>
    <definedName name="_xlnm.Print_Titles" localSheetId="184">[10]Indicators!$A$2:$IV$4</definedName>
    <definedName name="_xlnm.Print_Titles" localSheetId="185">[10]Indicators!$A$2:$IV$4</definedName>
    <definedName name="_xlnm.Print_Titles" localSheetId="186">[10]Indicators!$A$2:$IV$4</definedName>
    <definedName name="_xlnm.Print_Titles">[7]Indicators!$A$2:$IV$4</definedName>
    <definedName name="_xlnm.Print_Area" localSheetId="12">'1.1.9-график'!$A$1:$Q$36</definedName>
    <definedName name="р2_графа1_сравн_пред_гр7" localSheetId="58">#REF!</definedName>
    <definedName name="р2_графа1_сравн_пред_гр7" localSheetId="59">#REF!</definedName>
    <definedName name="р2_графа1_сравн_пред_гр7" localSheetId="70">#REF!</definedName>
    <definedName name="р2_графа1_сравн_пред_гр7" localSheetId="71">#REF!</definedName>
    <definedName name="р2_графа1_сравн_пред_гр7" localSheetId="77">#REF!</definedName>
    <definedName name="р2_графа1_сравн_пред_гр7">#REF!</definedName>
    <definedName name="р2_графа7_контроль" localSheetId="58">#REF!</definedName>
    <definedName name="р2_графа7_контроль" localSheetId="59">#REF!</definedName>
    <definedName name="р2_графа7_контроль" localSheetId="70">#REF!</definedName>
    <definedName name="р2_графа7_контроль" localSheetId="71">#REF!</definedName>
    <definedName name="р2_графа7_контроль" localSheetId="77">#REF!</definedName>
    <definedName name="р2_графа7_контроль">#REF!</definedName>
    <definedName name="рр1">'[3]р1 СНГ'!#REF!</definedName>
    <definedName name="ф77" localSheetId="34">#REF!</definedName>
    <definedName name="ф77" localSheetId="37">#REF!</definedName>
    <definedName name="ф77" localSheetId="38">#REF!</definedName>
    <definedName name="ф77" localSheetId="39">#REF!</definedName>
    <definedName name="ф77" localSheetId="47">#REF!</definedName>
    <definedName name="ф77" localSheetId="48">#REF!</definedName>
    <definedName name="ф77" localSheetId="49">#REF!</definedName>
    <definedName name="ф77" localSheetId="50">#REF!</definedName>
    <definedName name="ф77" localSheetId="51">#REF!</definedName>
    <definedName name="ф77" localSheetId="56">#REF!</definedName>
    <definedName name="ф77" localSheetId="26">#REF!</definedName>
    <definedName name="ф77" localSheetId="58">#REF!</definedName>
    <definedName name="ф77" localSheetId="59">#REF!</definedName>
    <definedName name="ф77" localSheetId="60">#REF!</definedName>
    <definedName name="ф77" localSheetId="63">#REF!</definedName>
    <definedName name="ф77" localSheetId="70">#REF!</definedName>
    <definedName name="ф77" localSheetId="71">#REF!</definedName>
    <definedName name="ф77" localSheetId="77">#REF!</definedName>
    <definedName name="ф77" localSheetId="79">#REF!</definedName>
    <definedName name="ф77" localSheetId="80">#REF!</definedName>
    <definedName name="ф77" localSheetId="81">#REF!</definedName>
    <definedName name="ф77" localSheetId="82">#REF!</definedName>
    <definedName name="ф77" localSheetId="83">#REF!</definedName>
    <definedName name="ф77" localSheetId="84">#REF!</definedName>
    <definedName name="ф77" localSheetId="42">#REF!</definedName>
    <definedName name="ф77" localSheetId="85">#REF!</definedName>
    <definedName name="ф77" localSheetId="86">#REF!</definedName>
    <definedName name="ф77" localSheetId="87">#REF!</definedName>
    <definedName name="ф77" localSheetId="88">#REF!</definedName>
    <definedName name="ф77" localSheetId="98">#REF!</definedName>
    <definedName name="ф77" localSheetId="99">#REF!</definedName>
    <definedName name="ф77" localSheetId="100">#REF!</definedName>
    <definedName name="ф77" localSheetId="101">#REF!</definedName>
    <definedName name="ф77" localSheetId="102">#REF!</definedName>
    <definedName name="ф77" localSheetId="103">#REF!</definedName>
    <definedName name="ф77" localSheetId="105">#REF!</definedName>
    <definedName name="ф77" localSheetId="106">#REF!</definedName>
    <definedName name="ф77" localSheetId="107">#REF!</definedName>
    <definedName name="ф77" localSheetId="108">#REF!</definedName>
    <definedName name="ф77" localSheetId="89">#REF!</definedName>
    <definedName name="ф77" localSheetId="104">#REF!</definedName>
    <definedName name="ф77" localSheetId="109">#REF!</definedName>
    <definedName name="ф77" localSheetId="110">#REF!</definedName>
    <definedName name="ф77" localSheetId="111">#REF!</definedName>
    <definedName name="ф77" localSheetId="112">#REF!</definedName>
    <definedName name="ф77" localSheetId="90">#REF!</definedName>
    <definedName name="ф77" localSheetId="91">#REF!</definedName>
    <definedName name="ф77" localSheetId="92">#REF!</definedName>
    <definedName name="ф77" localSheetId="93">#REF!</definedName>
    <definedName name="ф77" localSheetId="94">#REF!</definedName>
    <definedName name="ф77" localSheetId="95">#REF!</definedName>
    <definedName name="ф77" localSheetId="96">#REF!</definedName>
    <definedName name="ф77" localSheetId="97">#REF!</definedName>
    <definedName name="ф77" localSheetId="113">#REF!</definedName>
    <definedName name="ф77" localSheetId="118">#REF!</definedName>
    <definedName name="ф77" localSheetId="114">#REF!</definedName>
    <definedName name="ф77" localSheetId="115">#REF!</definedName>
    <definedName name="ф77" localSheetId="116">#REF!</definedName>
    <definedName name="ф77" localSheetId="117">#REF!</definedName>
    <definedName name="ф77" localSheetId="131">#REF!</definedName>
    <definedName name="ф77" localSheetId="132">#REF!</definedName>
    <definedName name="ф77" localSheetId="133">#REF!</definedName>
    <definedName name="ф77" localSheetId="122">#REF!</definedName>
    <definedName name="ф77" localSheetId="123">#REF!</definedName>
    <definedName name="ф77" localSheetId="124">#REF!</definedName>
    <definedName name="ф77" localSheetId="125">#REF!</definedName>
    <definedName name="ф77" localSheetId="126">#REF!</definedName>
    <definedName name="ф77" localSheetId="127">#REF!</definedName>
    <definedName name="ф77" localSheetId="128">#REF!</definedName>
    <definedName name="ф77" localSheetId="129">#REF!</definedName>
    <definedName name="ф77" localSheetId="130">#REF!</definedName>
    <definedName name="ф77" localSheetId="135">#REF!</definedName>
    <definedName name="ф77" localSheetId="134">#REF!</definedName>
    <definedName name="ф77" localSheetId="137">#REF!</definedName>
    <definedName name="ф77" localSheetId="136">#REF!</definedName>
    <definedName name="ф77" localSheetId="139">#REF!</definedName>
    <definedName name="ф77" localSheetId="138">#REF!</definedName>
    <definedName name="ф77" localSheetId="140">#REF!</definedName>
    <definedName name="ф77" localSheetId="141">#REF!</definedName>
    <definedName name="ф77" localSheetId="142">#REF!</definedName>
    <definedName name="ф77" localSheetId="143">#REF!</definedName>
    <definedName name="ф77" localSheetId="144">#REF!</definedName>
    <definedName name="ф77" localSheetId="149">#REF!</definedName>
    <definedName name="ф77" localSheetId="150">#REF!</definedName>
    <definedName name="ф77" localSheetId="151">#REF!</definedName>
    <definedName name="ф77" localSheetId="152">#REF!</definedName>
    <definedName name="ф77" localSheetId="153">#REF!</definedName>
    <definedName name="ф77" localSheetId="154">#REF!</definedName>
    <definedName name="ф77" localSheetId="156">#REF!</definedName>
    <definedName name="ф77" localSheetId="157">#REF!</definedName>
    <definedName name="ф77" localSheetId="158">#REF!</definedName>
    <definedName name="ф77">#REF!</definedName>
  </definedNames>
  <calcPr calcId="162913" fullCalcOnLoad="1"/>
</workbook>
</file>

<file path=xl/calcChain.xml><?xml version="1.0" encoding="utf-8"?>
<calcChain xmlns="http://schemas.openxmlformats.org/spreadsheetml/2006/main">
  <c r="C5" i="317" l="1"/>
  <c r="D5" i="317"/>
  <c r="E5" i="317"/>
  <c r="F5" i="317"/>
  <c r="C6" i="317"/>
  <c r="D6" i="317"/>
  <c r="E6" i="317"/>
  <c r="F6" i="317"/>
  <c r="C5" i="314"/>
  <c r="D5" i="314"/>
  <c r="E5" i="314"/>
  <c r="F5" i="314"/>
  <c r="G5" i="314"/>
  <c r="C6" i="314"/>
  <c r="D6" i="314"/>
  <c r="E6" i="314"/>
  <c r="F6" i="314"/>
  <c r="G6" i="314"/>
  <c r="C5" i="313"/>
  <c r="D5" i="313"/>
  <c r="E5" i="313"/>
  <c r="F5" i="313"/>
  <c r="G5" i="313"/>
  <c r="C6" i="313"/>
  <c r="C7" i="313" s="1"/>
  <c r="D6" i="313"/>
  <c r="E6" i="313"/>
  <c r="E7" i="313"/>
  <c r="F6" i="313"/>
  <c r="G6" i="313"/>
  <c r="G7" i="313"/>
  <c r="H7" i="313"/>
  <c r="I7" i="313"/>
  <c r="C5" i="309"/>
  <c r="D5" i="309"/>
  <c r="E5" i="309"/>
  <c r="F5" i="309"/>
  <c r="C6" i="309"/>
  <c r="D6" i="309"/>
  <c r="E6" i="309"/>
  <c r="F6" i="309"/>
  <c r="C5" i="305"/>
  <c r="D5" i="305"/>
  <c r="E5" i="305"/>
  <c r="F5" i="305"/>
  <c r="G5" i="305"/>
  <c r="C6" i="305"/>
  <c r="D6" i="305"/>
  <c r="E6" i="305"/>
  <c r="F6" i="305"/>
  <c r="G6" i="305"/>
  <c r="C7" i="305"/>
  <c r="D7" i="305"/>
  <c r="E7" i="305"/>
  <c r="F7" i="305"/>
  <c r="G7" i="305"/>
  <c r="C5" i="304"/>
  <c r="D5" i="304"/>
  <c r="E5" i="304"/>
  <c r="F5" i="304"/>
  <c r="G5" i="304"/>
  <c r="C6" i="304"/>
  <c r="D6" i="304"/>
  <c r="E6" i="304"/>
  <c r="F6" i="304"/>
  <c r="G6" i="304"/>
  <c r="C7" i="304"/>
  <c r="D7" i="304"/>
  <c r="E7" i="304"/>
  <c r="F7" i="304"/>
  <c r="G7" i="304"/>
  <c r="G5" i="299"/>
  <c r="G6" i="299"/>
  <c r="G7" i="299"/>
  <c r="G8" i="299"/>
  <c r="G9" i="299"/>
  <c r="E11" i="298"/>
  <c r="C4" i="292"/>
  <c r="C5" i="292"/>
  <c r="C6" i="292"/>
  <c r="E5" i="258"/>
  <c r="E6" i="258"/>
  <c r="E7" i="258"/>
  <c r="E8" i="258"/>
  <c r="E9" i="258"/>
  <c r="E10" i="258"/>
  <c r="E11" i="258"/>
  <c r="F11" i="258"/>
  <c r="E12" i="258"/>
  <c r="F12" i="258"/>
  <c r="E13" i="258"/>
  <c r="F13" i="258"/>
  <c r="E14" i="258"/>
  <c r="F14" i="258"/>
  <c r="N14" i="250"/>
  <c r="M14" i="250"/>
  <c r="L14" i="250"/>
  <c r="K14" i="250"/>
  <c r="J14" i="250"/>
  <c r="I14" i="250"/>
  <c r="H14" i="250"/>
  <c r="G14" i="250"/>
  <c r="O13" i="250"/>
  <c r="N13" i="250"/>
  <c r="M13" i="250"/>
  <c r="L13" i="250"/>
  <c r="K13" i="250"/>
  <c r="J13" i="250"/>
  <c r="I13" i="250"/>
  <c r="H13" i="250"/>
  <c r="O12" i="250"/>
  <c r="N12" i="250"/>
  <c r="M12" i="250"/>
  <c r="L12" i="250"/>
  <c r="K12" i="250"/>
  <c r="J12" i="250"/>
  <c r="O7" i="250"/>
  <c r="O14" i="250"/>
  <c r="E7" i="250"/>
  <c r="F14" i="250"/>
  <c r="D7" i="250"/>
  <c r="D14" i="250"/>
  <c r="F6" i="250"/>
  <c r="G13" i="250" s="1"/>
  <c r="E6" i="250"/>
  <c r="E13" i="250" s="1"/>
  <c r="D6" i="250"/>
  <c r="D13" i="250"/>
  <c r="H5" i="250"/>
  <c r="H12" i="250" s="1"/>
  <c r="G5" i="250"/>
  <c r="G12" i="250" s="1"/>
  <c r="E5" i="250"/>
  <c r="F12" i="250"/>
  <c r="D5" i="250"/>
  <c r="D12" i="250" s="1"/>
  <c r="P6" i="249"/>
  <c r="O6" i="249"/>
  <c r="N6" i="249"/>
  <c r="M6" i="249"/>
  <c r="L6" i="249"/>
  <c r="K6" i="249"/>
  <c r="J6" i="249"/>
  <c r="I6" i="249"/>
  <c r="H6" i="249"/>
  <c r="C10" i="242"/>
  <c r="C9" i="242"/>
  <c r="C8" i="242"/>
  <c r="C7" i="242"/>
  <c r="C6" i="242"/>
  <c r="C5" i="242"/>
  <c r="G15" i="240"/>
  <c r="B15" i="240"/>
  <c r="C9" i="234"/>
  <c r="D9" i="234"/>
  <c r="E9" i="234"/>
  <c r="F9" i="234"/>
  <c r="G9" i="234"/>
  <c r="H9" i="234"/>
  <c r="I9" i="234"/>
  <c r="J9" i="234"/>
  <c r="K9" i="234"/>
  <c r="L9" i="234"/>
  <c r="M9" i="234"/>
  <c r="N9" i="234"/>
  <c r="O9" i="234"/>
  <c r="P9" i="234"/>
  <c r="Q9" i="234"/>
  <c r="R9" i="234"/>
  <c r="S9" i="234"/>
  <c r="T9" i="234"/>
  <c r="U9" i="234"/>
  <c r="V9" i="234"/>
  <c r="C14" i="234"/>
  <c r="D14" i="234"/>
  <c r="E14" i="234"/>
  <c r="F14" i="234"/>
  <c r="G14" i="234"/>
  <c r="H14" i="234"/>
  <c r="I14" i="234"/>
  <c r="J14" i="234"/>
  <c r="K14" i="234"/>
  <c r="L14" i="234"/>
  <c r="M14" i="234"/>
  <c r="N14" i="234"/>
  <c r="O14" i="234"/>
  <c r="P14" i="234"/>
  <c r="Q14" i="234"/>
  <c r="R14" i="234"/>
  <c r="S14" i="234"/>
  <c r="T14" i="234"/>
  <c r="U14" i="234"/>
  <c r="V14" i="234"/>
  <c r="C16" i="234"/>
  <c r="D16" i="234"/>
  <c r="E16" i="234"/>
  <c r="F16" i="234"/>
  <c r="G16" i="234"/>
  <c r="H16" i="234"/>
  <c r="I16" i="234"/>
  <c r="J16" i="234"/>
  <c r="K16" i="234"/>
  <c r="L16" i="234"/>
  <c r="M16" i="234"/>
  <c r="N16" i="234"/>
  <c r="O16" i="234"/>
  <c r="P16" i="234"/>
  <c r="Q16" i="234"/>
  <c r="R16" i="234"/>
  <c r="S16" i="234"/>
  <c r="T16" i="234"/>
  <c r="U16" i="234"/>
  <c r="V16" i="234"/>
  <c r="C17" i="234"/>
  <c r="D17" i="234"/>
  <c r="E17" i="234"/>
  <c r="F17" i="234"/>
  <c r="G17" i="234"/>
  <c r="H17" i="234"/>
  <c r="I17" i="234"/>
  <c r="J17" i="234"/>
  <c r="K17" i="234"/>
  <c r="L17" i="234"/>
  <c r="M17" i="234"/>
  <c r="N17" i="234"/>
  <c r="O17" i="234"/>
  <c r="P17" i="234"/>
  <c r="Q17" i="234"/>
  <c r="R17" i="234"/>
  <c r="S17" i="234"/>
  <c r="T17" i="234"/>
  <c r="U17" i="234"/>
  <c r="V17" i="234"/>
  <c r="C18" i="234"/>
  <c r="D18" i="234"/>
  <c r="E18" i="234"/>
  <c r="F18" i="234"/>
  <c r="G18" i="234"/>
  <c r="H18" i="234"/>
  <c r="I18" i="234"/>
  <c r="J18" i="234"/>
  <c r="K18" i="234"/>
  <c r="L18" i="234"/>
  <c r="M18" i="234"/>
  <c r="N18" i="234"/>
  <c r="O18" i="234"/>
  <c r="P18" i="234"/>
  <c r="Q18" i="234"/>
  <c r="R18" i="234"/>
  <c r="S18" i="234"/>
  <c r="T18" i="234"/>
  <c r="U18" i="234"/>
  <c r="V18" i="234"/>
  <c r="C37" i="59"/>
  <c r="D37" i="59"/>
  <c r="E37" i="59"/>
  <c r="F37" i="59"/>
  <c r="C444" i="23"/>
  <c r="E1071" i="3"/>
  <c r="F1071" i="3"/>
  <c r="E1092" i="3"/>
  <c r="F1092" i="3"/>
  <c r="E1093" i="3"/>
  <c r="E1094" i="3" s="1"/>
  <c r="F1093" i="3"/>
  <c r="F7" i="313"/>
  <c r="D7" i="313"/>
  <c r="E12" i="250"/>
  <c r="E14" i="250"/>
  <c r="F13" i="250" l="1"/>
  <c r="I12" i="250"/>
</calcChain>
</file>

<file path=xl/sharedStrings.xml><?xml version="1.0" encoding="utf-8"?>
<sst xmlns="http://schemas.openxmlformats.org/spreadsheetml/2006/main" count="4556" uniqueCount="2312">
  <si>
    <t>Кредиттік портфель бойынша мерзімі өткен берешек</t>
  </si>
  <si>
    <t>жұмыс істемейтін заемдар</t>
  </si>
  <si>
    <t>90 күннен астам мерзімі өткен төлемдері бар кредиттер</t>
  </si>
  <si>
    <t>Жұмыс істемейтін заемдардың кредиттік портфелдегі үлесі (%)</t>
  </si>
  <si>
    <t>90 күннен астам мерзімі өткен төлемдері бар кредиттердің кредиттік портфелдегі үлесі (%)</t>
  </si>
  <si>
    <t>(кредиттерге жұмыс істемейтін заемдар, %-бен)</t>
  </si>
  <si>
    <t>Филиппин</t>
  </si>
  <si>
    <t>Дерек көзі: IMF (GSR  2008)</t>
  </si>
  <si>
    <t>(млрд. теңге)</t>
  </si>
  <si>
    <t>Қалыптастырылған провизиялар</t>
  </si>
  <si>
    <t>Қалыптастырылған провизиялардың несие портфеліне қатысы</t>
  </si>
  <si>
    <t>Қалыптастырылған провизиялардың жұмыс істемейтін кредиттерге қатысы</t>
  </si>
  <si>
    <t>Қалыптастырылған провизиялардың Төлем мерзімінің өтуі 90 күннен асатын, жұмыс істемейтін кредиттерге қатысы</t>
  </si>
  <si>
    <t>Дерек көзі: IMF ( GSR, 2008)</t>
  </si>
  <si>
    <t>Несие портфелін қамтамасыз ету құнымен және қалыптастырылған провизиялармен жабу дәрежесі</t>
  </si>
  <si>
    <t>Жабу дәрежесі</t>
  </si>
  <si>
    <t>* қалыптастырылған провизиялар сомасының және қамтамасыз ету құнының ЕДБ несие портфеліне қатынасы</t>
  </si>
  <si>
    <t>Баланстан тыс есептен шығарылған кредиттер (млрд. теңге) (сол жақ шкала)</t>
  </si>
  <si>
    <t xml:space="preserve">Баланстан тыс есептен шығарылған кредиттер жиынтық несие портфеліне қатысы (%) </t>
  </si>
  <si>
    <t xml:space="preserve">Ипотекалық заемдар (жылжымайтын мүлік кепілімен)                                                                                                                                                                                                                             </t>
  </si>
  <si>
    <t>Тұтынушылық заемдар</t>
  </si>
  <si>
    <t>Құрылыс секторына берілген кредиттер</t>
  </si>
  <si>
    <t>Жылжымайтын мүлік кепілімен берілген заемдардың несие портфеліндегі үлесі (%)</t>
  </si>
  <si>
    <t>Тұтынушылық заемдардың несие портфеліндегі үлесі (%)</t>
  </si>
  <si>
    <t>Құрылыс секторына берілген кредиттердің экономиканың салаларын кредиттеу құрылымындағы үлесі (%)</t>
  </si>
  <si>
    <t>Экономиканың салалары бойынша жіктеу</t>
  </si>
  <si>
    <t>Көлік</t>
  </si>
  <si>
    <t>Байланыс</t>
  </si>
  <si>
    <t>Басқалары</t>
  </si>
  <si>
    <t>Тұтас экономика бойынша</t>
  </si>
  <si>
    <t xml:space="preserve"> Дерек көзі: ХВҚ</t>
  </si>
  <si>
    <t>оның ішінде:Агенттік ABS</t>
  </si>
  <si>
    <t>Төлемдер көлемі, млрд. теңге</t>
  </si>
  <si>
    <t>10850,66</t>
  </si>
  <si>
    <t>-18,19%</t>
  </si>
  <si>
    <t>Nikkei</t>
  </si>
  <si>
    <t>15307,78</t>
  </si>
  <si>
    <t>11259,86</t>
  </si>
  <si>
    <t>-26,44</t>
  </si>
  <si>
    <t xml:space="preserve">  </t>
  </si>
  <si>
    <t>2006_1</t>
  </si>
  <si>
    <t>2006_2</t>
  </si>
  <si>
    <t>2006_3</t>
  </si>
  <si>
    <t>2006_4</t>
  </si>
  <si>
    <t>2007_1</t>
  </si>
  <si>
    <t>2007_2</t>
  </si>
  <si>
    <t>2007_3</t>
  </si>
  <si>
    <t>2007_4</t>
  </si>
  <si>
    <t>* басқа да тұрғын заемдары санатына пруденциалдық нормативтермен айқындалған талаптарды (сақтандыру және кепілдіктер және т.с.) қоса алғанда, заем сомасының қамтамасыз ету құнына қатынастан 70% асатын заемдар кіреді</t>
  </si>
  <si>
    <t>Шетел валютасындағы заемдардың несие портфеліндегі үлесі (сол жақ шкала)</t>
  </si>
  <si>
    <t>Резиденттерге шетел валютасымен берілген заемдардың шетел валютасымен берілген заемдардың жалпы сомасындағы үлесі (сол жақ шкала)</t>
  </si>
  <si>
    <t>KZT/USD ресми айырбастау бағамы (оң жақ шкала)</t>
  </si>
  <si>
    <t>Дерек көзі: ҚҚА, ҚРҰБ</t>
  </si>
  <si>
    <t xml:space="preserve">(пайызбен)  </t>
  </si>
  <si>
    <t>Ресей Федерациясы</t>
  </si>
  <si>
    <t>Виргин аралдары (Брит.)</t>
  </si>
  <si>
    <t>Біріккен Корольдік</t>
  </si>
  <si>
    <t>Сейшель</t>
  </si>
  <si>
    <t>Құрама Штаттар</t>
  </si>
  <si>
    <t>Виргин аралдары, АҚШ</t>
  </si>
  <si>
    <t>Түркия</t>
  </si>
  <si>
    <t>Резидент еместерге жиынтық активтермен талаптардың үлесі (%-бен)</t>
  </si>
  <si>
    <t>Резидент еместерге заемдардың ЕДБ жиынтық несие портфеліндегі үлесі</t>
  </si>
  <si>
    <t>Резидент еместерге заемдардың резидент еместерге талаптардың жалпы сомасындағы үлесі</t>
  </si>
  <si>
    <t>Шетел валютасындағы активтердің жиынтық активтерге қатынасы (%)</t>
  </si>
  <si>
    <t>Шетел валютасындағы міндеттемелердің жиынтық міндеттемелерге қатынасы (%)</t>
  </si>
  <si>
    <t>Активтер мен міндеттемелердің валюталық құрамдас бөлігі арақатысының айырмасы, п.т-мен</t>
  </si>
  <si>
    <t>Ағымдағы валюталық өтімділіктің лимиті (min = 0,9)</t>
  </si>
  <si>
    <t>Қысқа мерзімді валюталық өтімділіктің лимиті (min = 0,8)</t>
  </si>
  <si>
    <t>Орта мерзімді валюталық өтімділіктің лимиті (min = 0,6)</t>
  </si>
  <si>
    <t>Мерзімді валюталық өтімділіктің коэф-ті k-4-4 (min = 1)</t>
  </si>
  <si>
    <t>Мерзімді валюталық өтімділіктің коэф-ті k-4-5 (min = 0,9)</t>
  </si>
  <si>
    <t>Мерзімді валюталық өтімділіктің коэф-ті k-4-6 (min = 0,8)</t>
  </si>
  <si>
    <r>
      <t xml:space="preserve">* </t>
    </r>
    <r>
      <rPr>
        <i/>
        <sz val="10"/>
        <rFont val="Times New Roman"/>
        <family val="1"/>
        <charset val="204"/>
      </rPr>
      <t>01.07.2008 жылдан бастап 7 күнге дейінгі мерзімді және валюталық өтімділіктің жаңа коэффициенті, сондай-ақ 30 және 90 күнге дейінгі мерзімді және валюталық өтімділіктің коэффициенттерін есептеу әдісінің өзгерісі енгізілді</t>
    </r>
  </si>
  <si>
    <r>
      <t xml:space="preserve">* </t>
    </r>
    <r>
      <rPr>
        <i/>
        <sz val="9"/>
        <rFont val="Times New Roman"/>
        <family val="1"/>
        <charset val="204"/>
      </rPr>
      <t>01.07.2008 жылдан бастап 7 күнге дейінгі мерзімді және валюталық өтімділіктің жаңа коэффициенті, сондай-ақ 30 және 90 күнге дейінгі мерзімді және валюталық өтімділіктің коэффициенттерін есептеу әдісінің өзгерісі енгізілді</t>
    </r>
  </si>
  <si>
    <t>Позицияның резервтерге қатынасы</t>
  </si>
  <si>
    <t>Позицияның капиталға қатынасы</t>
  </si>
  <si>
    <t>*Нормативтік мән есептік меншікті капиталдың 25% құрайды</t>
  </si>
  <si>
    <t>талап ету бойынша</t>
  </si>
  <si>
    <t>1 айға дейін</t>
  </si>
  <si>
    <t>1 айдан 3 айға дейін</t>
  </si>
  <si>
    <t>3 айдан 6 айға дейін</t>
  </si>
  <si>
    <t>6 айдан 1 жылға дейін</t>
  </si>
  <si>
    <t>1 жылдан жоғары</t>
  </si>
  <si>
    <t>Міндеттемелер</t>
  </si>
  <si>
    <t>Активтер мен міндеттемелер арасындағы алшақтықтың өлшемі</t>
  </si>
  <si>
    <t>Кумулятивтік ГЭП</t>
  </si>
  <si>
    <t>2008 жылғы 1 қазандағы стресс-сынақ</t>
  </si>
  <si>
    <t xml:space="preserve"> (АҚШ доллары бойынша айырбастау бағамының ұлғаюы)</t>
  </si>
  <si>
    <t>Меншікті капитал, млрд.теңге</t>
  </si>
  <si>
    <t>k2 жеткіліктілік коэффициенті (min норм. мән = 0,12)</t>
  </si>
  <si>
    <t>k1 жеткіліктілік коэффициенті (min норм. мән = 0,06)</t>
  </si>
  <si>
    <t>Нақты деректер</t>
  </si>
  <si>
    <t>Бағамның +5% өзгеруі</t>
  </si>
  <si>
    <t>Бағамның +10% өзгеруі</t>
  </si>
  <si>
    <t>Бағамның +15% өзгеруі</t>
  </si>
  <si>
    <t>2-стресс-сынақ</t>
  </si>
  <si>
    <t>(жылжымайтын мүліктің құнсыздануы)</t>
  </si>
  <si>
    <t xml:space="preserve">2008 жылғы 1 қазандағы стресс-сынақ </t>
  </si>
  <si>
    <t xml:space="preserve">(құрылыс, сауда және өнеркәсіп саласындағы заемдар сапасының нашарлауы) </t>
  </si>
  <si>
    <t xml:space="preserve"> -5% дейінгі үлес</t>
  </si>
  <si>
    <t>10% дейінгі үлес</t>
  </si>
  <si>
    <t>15% дейінгі үлес</t>
  </si>
  <si>
    <t>k-4 ағымдағы өтімділік к-ті (min = 0,3)</t>
  </si>
  <si>
    <t>k-5 қысқа мерзімді өтімділік к-ті (min = 0,5)</t>
  </si>
  <si>
    <t>k4-1 өтімділік коэффициенті (min = 1)</t>
  </si>
  <si>
    <t>k4-2 өтімділік коэффициенті (min = 0,9)</t>
  </si>
  <si>
    <t>k4-3 өтімділік коэффициенті (min = 0,8)</t>
  </si>
  <si>
    <t>* 2008 жылғы 1 шілдеден бастап ЕДБ валюталық өтімділігінің жаңа коэффициенттері енгізілді</t>
  </si>
  <si>
    <t>Қорландырудың құбылмалылық коэффициенті</t>
  </si>
  <si>
    <t>Өтімді активтердің ЕБД активтеріне қатынасы</t>
  </si>
  <si>
    <t>* Өтімді активтердің тізбесіне ақша, талап ету бойынша депозиттер және басқа да қысқа мерзімді активтер, сату үшін қолда бар бағалы қағаздар және бағалы қағаздармен "кері РЕПО" операцияларының көлемі енгізілген</t>
  </si>
  <si>
    <t xml:space="preserve">Өтімді активтер үлесі және қорландырудың құбылмалылық коэффициенті* </t>
  </si>
  <si>
    <t>* депозиттік база және өтімді активтер айырмасының жиынтық активтер мен өтімді активтер арасындағы айырмаға қатысы ретінде есептеледі.</t>
  </si>
  <si>
    <t>(екінші деңгейдегі банктердің саны)</t>
  </si>
  <si>
    <t>15% аз</t>
  </si>
  <si>
    <t>50% астам</t>
  </si>
  <si>
    <t>* өтімді активтердің ЕДБ активтеріндегі үлесі бойынша, пайызбен</t>
  </si>
  <si>
    <t>қолма-қол ақша және тазартылған қымбат металдар</t>
  </si>
  <si>
    <t>ҚРҰБ-ғы корршоттар және салымдар</t>
  </si>
  <si>
    <t>МБҚ</t>
  </si>
  <si>
    <t>Талап ету бойынша міндеттемелер</t>
  </si>
  <si>
    <t>Өтімді активтер</t>
  </si>
  <si>
    <t>Қысқа мерзімді міндеттемелер</t>
  </si>
  <si>
    <t>Өтімді активтердің талап ету бойынша міндеттемелерге қатынасы</t>
  </si>
  <si>
    <t>Өтімді активтердің қысқа мерзімді міндеттемелерге қатынасы</t>
  </si>
  <si>
    <t>ЕДБ депозиттік базасының құрылымы*</t>
  </si>
  <si>
    <t>Заңды тұлғалар салымдарының үлесі</t>
  </si>
  <si>
    <t>Жеке тұлғалар салымдарының үлесі</t>
  </si>
  <si>
    <t>Депозиттердің ЕДБ жиынтық міндеттемелеріндегі үлесі</t>
  </si>
  <si>
    <t>Ұлттық валютадағы салымдардың үлесі</t>
  </si>
  <si>
    <t>*  резидент еместерді қоспағанда</t>
  </si>
  <si>
    <t>Дерек көзі: ҚРҰБ, ҚДКҚ, ҚҚА</t>
  </si>
  <si>
    <t>Талап ету бойынша салымдар</t>
  </si>
  <si>
    <t>Мерзімді және шартты салымдар</t>
  </si>
  <si>
    <t>Ағымдағы шоттардағы ақша қалдығы (карт-шоттардағы ақша қалдығын қоса алғанда)</t>
  </si>
  <si>
    <t>Шетел валютасындағы салымдардың үлесі</t>
  </si>
  <si>
    <t>Көрсеткіштер</t>
  </si>
  <si>
    <t>Кредиттік портфельдің клиенттердің салымдарына қатынасы</t>
  </si>
  <si>
    <t>* арнайы мақсаттағы еншілес ұйымдардың салымдарын қоспағанда</t>
  </si>
  <si>
    <t>Жұмыс істемейтін кредиттерді елдер бойынша жабу (жұмыс істемейтін кредиттерге қалыптастырылған провизиялар, %-бен)</t>
  </si>
  <si>
    <t>Несие портфелін қамтамасыз ету құнымен және қалыптастырылған провизиялармен жабу дәрежесі*</t>
  </si>
  <si>
    <t>Баланстан тыс есептен шығарылған кредиттердің жиынтық несие портфеліне қатынасы</t>
  </si>
  <si>
    <t>Шетел валютасын сатып алу, млн. АҚШ долл.</t>
  </si>
  <si>
    <t>Шетел валютасын сату, млн. АҚШ долл.</t>
  </si>
  <si>
    <t>Операциялар сальдосы, млн.АҚШ долл.</t>
  </si>
  <si>
    <t>30 күннен кем</t>
  </si>
  <si>
    <t>30 күннен кем теңгедегі салымдар</t>
  </si>
  <si>
    <t>30 күннен кем АҚШ долларындағы салымдар</t>
  </si>
  <si>
    <t>30 күннен кем еуродағы салымдар</t>
  </si>
  <si>
    <t>30 күннен кем Ресей рубліндегі салымдар</t>
  </si>
  <si>
    <t>30 күннен артық теңгедегі салымдар</t>
  </si>
  <si>
    <t>30 күннен артық АҚШ долларындағы салымдар</t>
  </si>
  <si>
    <t>30 күннен артық еуродағы салымдар</t>
  </si>
  <si>
    <t>30 күннен артық Ресей рубліндегі салымдар</t>
  </si>
  <si>
    <t>30 артық</t>
  </si>
  <si>
    <t>30 күннен ратық теңгедегі салымдар</t>
  </si>
  <si>
    <t>Резидент банктердегі теңгедегі салымдар бойынша пайыздық мөлшерлемелер</t>
  </si>
  <si>
    <t>Резидент банктердегі АҚШ долларындағы салымдар бойынша пайыздық мөлшерлемелер</t>
  </si>
  <si>
    <t>Резидент банктердегі еуродағы салымдар бойынша пайыздық мөлшерлемелер</t>
  </si>
  <si>
    <t>Резидент емес банктердегі теңгедегі салымдар бойынша пайыздық мөлшерлемелер</t>
  </si>
  <si>
    <t>Резидент емес банктердегі АҚШ долларындағы салымдар бойынша пайыздық мөлшерлемелер</t>
  </si>
  <si>
    <t>Бастапқы нарықтағы акциялар (оң жақ ось)</t>
  </si>
  <si>
    <t>Бастапқы нарықтағы облигациялар (оң жақ ось)</t>
  </si>
  <si>
    <t>Акциялар мен облигациялардың бастапқы және қайталама нарықтарындағы мәмілелер көлемі, кезең үшін (млн. тг.)</t>
  </si>
  <si>
    <t>МБҚ нарығындағы мәмілелер көлемі, кезең үшін (млн. тг.)</t>
  </si>
  <si>
    <t>Сенімділік индексі (оң жақ ось)</t>
  </si>
  <si>
    <t>Қор нарығы  негізгі индикаторларының динамикасы</t>
  </si>
  <si>
    <t>Kazakhmys Plc-GBX (оң жақ ось)</t>
  </si>
  <si>
    <t>Банк облигацияларының орташа алынған кірістілігі (оң жақ ось)</t>
  </si>
  <si>
    <t>МБҚ капиталдандыру (оң жақ ось)</t>
  </si>
  <si>
    <t>Облигациялар нарығын капиталдандыру (оң жақ ось)</t>
  </si>
  <si>
    <t xml:space="preserve"> KASE-тің ЖІӨ-ге капиталдандыруы</t>
  </si>
  <si>
    <t>Капитализация KASE к ВВП</t>
  </si>
  <si>
    <t xml:space="preserve">Өнеркәсіптік өндіріс (өнеркәсіп бойынша орта мәннен ауытқу, 2008 жылғы қыркүйектің аяғындағы жағдай бойынша) </t>
  </si>
  <si>
    <t>Мемлекеттік шығыстар және нақты ЖІӨ (ұзақ мерзімді трендтен ауытқу*)</t>
  </si>
  <si>
    <t>Мемлекеттік бюджеттің орындалуы</t>
  </si>
  <si>
    <t>Макроэкономикалық осалдық индикаторларының жүйесі</t>
  </si>
  <si>
    <t xml:space="preserve">Импорт динамикасының факторлары </t>
  </si>
  <si>
    <t>Банктер тартуының ставкалар бойынша құрылымы</t>
  </si>
  <si>
    <t>Елдің төлем балансын айқындайтын факторлар</t>
  </si>
  <si>
    <t>Мемлекеттік емес бағалы қағаздармен тікелей РЕПО</t>
  </si>
  <si>
    <t>Мемлекеттік бағалы қағаздармен тікелей РЕПО</t>
  </si>
  <si>
    <t>Барлығы</t>
  </si>
  <si>
    <t>Мемлекеттік бағалы қағаздармен автоматты РЕПО-ның үлесі (оң жақ ось)</t>
  </si>
  <si>
    <t>Дерек көзі: KASE</t>
  </si>
  <si>
    <t>Бір күн ішіндегі ең жоғары және ең төменгі бағамдар арасындағы спрэд (жеті нүкте бойынша реттелген)</t>
  </si>
  <si>
    <t>Активтер мен ЕТРТ динамикаларын салыстыру</t>
  </si>
  <si>
    <t>Резервтік активтердің ЕТРТ-тен асып кетуі</t>
  </si>
  <si>
    <t>Резервтік активтердің ЕТРТ-тен асып кетуі (ЕТРТ-ның %)</t>
  </si>
  <si>
    <t>1 күн мерзімі бар МБҚ-бен автоматты РЕПО нарығының сипаттамасы</t>
  </si>
  <si>
    <t>Қазақстан банкаралық ақша нарығының индекстері</t>
  </si>
  <si>
    <t>Резидент банктердегі банкаралық салымдардың құрылымы</t>
  </si>
  <si>
    <t>Резидент емес банктердегі банкаралық салымдардың құрылымы</t>
  </si>
  <si>
    <t>Депозиттердің банкаралық нарығында қаражат тартудың құны</t>
  </si>
  <si>
    <t>Қор нарығы жай-күйінің негізгі индикаторларының динамикасы</t>
  </si>
  <si>
    <t>KASE нарығының негізгі индикаторларының динамикасы</t>
  </si>
  <si>
    <t>Халықаралық нарықтағы акциялардың бағасы</t>
  </si>
  <si>
    <t>Орташа алынған кірістілік (ішкі нарықтағы)</t>
  </si>
  <si>
    <t>Акциялар, облигациялар, МБҚ нарығын капиталдандыру</t>
  </si>
  <si>
    <t xml:space="preserve"> KASE-ні ЖІӨ-ге капиталдандыру</t>
  </si>
  <si>
    <t>Қаржы секторының экономикадағы ролі</t>
  </si>
  <si>
    <t>Қазақстандағы қаржылық қатынастардың даму «тереңдігі»</t>
  </si>
  <si>
    <t>Қаржы секторының институционалдық құрылымы</t>
  </si>
  <si>
    <t>Қаржы секторының активтеріндегі үлестің 01.01.2005 - 01.10.2008 өзгеруі</t>
  </si>
  <si>
    <t>ҚР корпоративтік облигациялары нарығындағы негізгі инвесторлар</t>
  </si>
  <si>
    <t>Қазақстанның қаржы секторы сегменттерінің шоғырлануы*</t>
  </si>
  <si>
    <t>Банк секторы</t>
  </si>
  <si>
    <t>5 ірі ЕДБ-ның шоғырлануы</t>
  </si>
  <si>
    <t>Банк жүйесіне шоғырлану дәрежесін еларалық салыстыру</t>
  </si>
  <si>
    <t>Шетелдік банктердің банк секторының жиынтық активтеріндегі үлесін еларалық салыстыру</t>
  </si>
  <si>
    <t>Несие портфелінің көлемі</t>
  </si>
  <si>
    <t>Кредитттік портфельдің сапасы бойынша нақтыланған мәліметтер</t>
  </si>
  <si>
    <t>Күмәнды санаттағы заемдар құрылымының динамикасы</t>
  </si>
  <si>
    <t>Банктік заемдар бойынша кредит портфеліндегі мерзімі өткен берешектің үлесі</t>
  </si>
  <si>
    <t>Кредиттік портфель және жеке тұлғаларға берілген заемдар бойынша мерзімі өткен берешектің өсу қарқындарын салыстыру</t>
  </si>
  <si>
    <t>Халықаралық практикаға және ҚҚА әдіснамасына сәйкес есептелген, жұмыс істемейтін заемдар жөніндегі мәліметтер</t>
  </si>
  <si>
    <t>Кредиттік портфель бойынша қалыптастырылған провизиялар</t>
  </si>
  <si>
    <t>Кластардың атауы</t>
  </si>
  <si>
    <t>Автомобиль көлігін сақтандыру</t>
  </si>
  <si>
    <t>Мүлікті сақтандыру</t>
  </si>
  <si>
    <t>Азаматтық-құқықтық жауапкершілікті сақтандыру</t>
  </si>
  <si>
    <t xml:space="preserve"> Заемдарды сақтандыру</t>
  </si>
  <si>
    <t xml:space="preserve"> Кепілдіктер мен кепілгерлікті сақтандыру</t>
  </si>
  <si>
    <t xml:space="preserve">Басқа да қаржы шығындарынан сақтандыру* </t>
  </si>
  <si>
    <t>Сыйлықақылар</t>
  </si>
  <si>
    <t>Сыйлықақылар/ Төлемдер</t>
  </si>
  <si>
    <t>Төлемдер</t>
  </si>
  <si>
    <t>деректер жоқ</t>
  </si>
  <si>
    <t>* "Қазақстан Республикасының кейбір заңнамалық актілеріне сақтандыру мәселелері бойынша өзгерістер мен толықтырулар енгізу туралы" Қазақстан Республикасының 2006 жылғы 20 ақпандағы № 128-III 20 Заңы қабылданғанға дейін - кәсіпкерлік тәуекелден сақтандыру</t>
  </si>
  <si>
    <t>Мүлік</t>
  </si>
  <si>
    <t>Басқа да қаржылық шығындар</t>
  </si>
  <si>
    <t>Ірі қатысушылары ЕДБ болып табылатын сақтандыру (қайта сақтандыру) ұйымдары активтерінің сақтандыру секторының жиынтық активтеріндегі үлесі, %</t>
  </si>
  <si>
    <t>Ірі қатысушылары ЕДБ болып табылатын сақтандыру (қайта сақтандыру) ұйымдары сыйлықақыларының сақтандыру секторының жиынтық сыйлықақыларындағы үлесі, %</t>
  </si>
  <si>
    <t>Сақтандыру сыйлықақылары</t>
  </si>
  <si>
    <t>Қайта сақтандыруға берілген сақтандыру сыйлықақылары</t>
  </si>
  <si>
    <t>Резидент еместерге қайта сақтандыруға берілген сақтандыру сыйлықақыларының қайта сақтандыруға берілген жалпы сыйлықақылардағы үлесі,%</t>
  </si>
  <si>
    <t>Резиденттерге қайта сақтандыруға берілген сақтандыру сыйлықақыларының қайта сақтандыруға берілген жалпы сыйлықақылардағы үлесі,%</t>
  </si>
  <si>
    <t>Америка Құрама Штаттары</t>
  </si>
  <si>
    <t>Бермуд аралдары</t>
  </si>
  <si>
    <t>ҚР сақтандыру нарығының негізгі көрсеткіштері</t>
  </si>
  <si>
    <t>Сақтандыру сыйлықақылары*</t>
  </si>
  <si>
    <t>Сақтандыру резервтері</t>
  </si>
  <si>
    <t>ЖІӨ, млрд. теңге</t>
  </si>
  <si>
    <t>* - сақтандыру және қайта сақтандыру шарттары бойынша сақтандыру сыйлықақылары</t>
  </si>
  <si>
    <t>Сақтандыру нарығы бойынша шығындылық коэффициенті</t>
  </si>
  <si>
    <t>(млн. теңге)</t>
  </si>
  <si>
    <t>Сақтандыру төлемдері</t>
  </si>
  <si>
    <t>Шығындылық коэффициенті</t>
  </si>
  <si>
    <t>Сақтандыру қызметінің түрлері бойынша шығындылық коэффициенті</t>
  </si>
  <si>
    <t>Міндетті сақтандыру бойынша ШК</t>
  </si>
  <si>
    <t>Ерікті сақтандыру бойынша ШК</t>
  </si>
  <si>
    <t>Мүлікті ерікті сақтандыру бойынша ШК</t>
  </si>
  <si>
    <t>Таза пайда (млрд. теңге)</t>
  </si>
  <si>
    <t>Активтер мен капиталдың рентабельділігі</t>
  </si>
  <si>
    <t>Сақтандыру және инвестициялық қызметтен кірістер</t>
  </si>
  <si>
    <t>Сақтандыру қызметінен кірістер</t>
  </si>
  <si>
    <t>Инвестициялық қызметтен кірістер</t>
  </si>
  <si>
    <t xml:space="preserve">Қаржы құралдары </t>
  </si>
  <si>
    <t>ҚР мемлекеттік бағалы қағаздары</t>
  </si>
  <si>
    <t>Екінші деңгейдегі банктердің салымдары</t>
  </si>
  <si>
    <t>ҚР эмитенттерінің мемлекеттік емес бағалы қағаздары</t>
  </si>
  <si>
    <t xml:space="preserve">"Кері РЕПО" операциялары </t>
  </si>
  <si>
    <t>Сақтандыру компанияларының инвестициялық портфелінің құрылымы</t>
  </si>
  <si>
    <t>инвестициялық кіріс (өспелі)</t>
  </si>
  <si>
    <t>Ағымдағы шот - нақты ЖІӨ сценарийі (2010-2011)</t>
  </si>
  <si>
    <t>Экспорт (өзгер. %) - нақты ЖІӨ сценарийі (2010-2011)</t>
  </si>
  <si>
    <t>Импорт(өзгер. %) - нақты ЖІӨ сценарийі (2010-2011)</t>
  </si>
  <si>
    <t>Банк операцияларының жекелеген түрлерін жүзеге асыратын ұйымдарға, заңды және жеке тұлғаларға берілген заемдар</t>
  </si>
  <si>
    <t>Банктік емес ұйымдардың кредиттеу құрылымы</t>
  </si>
  <si>
    <t>Ипотекалық ұйымдардың активтері, міндеттемелері және капиталы туралы мәліметтер</t>
  </si>
  <si>
    <t>Ипотекалық ұйымдардың несие портфелінің динамикасы</t>
  </si>
  <si>
    <t>$500000 дейін</t>
  </si>
  <si>
    <t>$500000 - $1000000 дейін</t>
  </si>
  <si>
    <t>$1000000 - $2000000 дейін</t>
  </si>
  <si>
    <t xml:space="preserve"> $2000000 - $5000000 дейін</t>
  </si>
  <si>
    <t xml:space="preserve">5.2.1-кесте </t>
  </si>
  <si>
    <t xml:space="preserve">5.2.16-график </t>
  </si>
  <si>
    <t xml:space="preserve">5.2.17-график </t>
  </si>
  <si>
    <t xml:space="preserve">5.2.18-график </t>
  </si>
  <si>
    <t xml:space="preserve">5.2.19-график </t>
  </si>
  <si>
    <t xml:space="preserve">5.2.20-график </t>
  </si>
  <si>
    <t xml:space="preserve">5.2.21-график </t>
  </si>
  <si>
    <t xml:space="preserve">5.2.22-график </t>
  </si>
  <si>
    <t xml:space="preserve">5.2.23-график </t>
  </si>
  <si>
    <t xml:space="preserve">5.3.1-график </t>
  </si>
  <si>
    <t xml:space="preserve">5.3.2-график </t>
  </si>
  <si>
    <t xml:space="preserve">5.3.3-график </t>
  </si>
  <si>
    <t>Ауытқу</t>
  </si>
  <si>
    <t>газ тәрізді отын өндіру және тарату</t>
  </si>
  <si>
    <t>электр энергиясын өндіру және тарату</t>
  </si>
  <si>
    <t>Өнеркәсіптік өндіріс (өнеркәсіп бойынша орта мәннен ауытқу, 2008 жылғы қыркүйектің аяғындағы жағдай бойынша)</t>
  </si>
  <si>
    <t>Ескерту: тренд Ходрик-Прескота фильтрдің көмегімен есептелді</t>
  </si>
  <si>
    <t>Банктік тәуекелдерді сақтандыру шарттары бойынша сақтандыру сыйлықақыларын сақтандыру кластары бойынша бөлу</t>
  </si>
  <si>
    <t>Қайта сақтандыруға берілген сақтандыру сыйлықақыларының құрылымы</t>
  </si>
  <si>
    <t>Қайта сақтандыруға берілген сақтандыру сыйлықақыларының елдер бойынша құрылымы</t>
  </si>
  <si>
    <t>ЖЗҚ жинақталған зейнетақы қаражаты және инвестициялық кіріс (млрд.теңге)</t>
  </si>
  <si>
    <t>Зейнетақы қорлары қызметінің рентабельділік көрсеткіштері</t>
  </si>
  <si>
    <t>ЖЗҚ бағалы қағаздар портфелінің құрылымы</t>
  </si>
  <si>
    <t>Банктік емес ұйымдардың несие портфелінің сапасы</t>
  </si>
  <si>
    <t>Банк операцияларының жекелеген түрлерін жүзеге асыратын ұйымдардың кірістілік көрсеткіштері</t>
  </si>
  <si>
    <t>Банктік емес ұйымдардың төлем қабілеттілік және өтімділік тәуекелдері</t>
  </si>
  <si>
    <t>Ипотекалық ұйымдардың несие портфелінің динамикасы (млрд. теңге)</t>
  </si>
  <si>
    <t>Ипотекалық ұйымдардың несие портфелінің сапасы</t>
  </si>
  <si>
    <t>Ипотекалық ұйымдар кірістілігінің көрсеткіштері</t>
  </si>
  <si>
    <t>Қаржы нарығының инфрақұрылымы</t>
  </si>
  <si>
    <t>Банкаралық ақша аударымы жүйесіндегі өтімділік көрсеткіштерінің динамикасы</t>
  </si>
  <si>
    <t>Банкаралық ақша аударымы жүйесіндегі орындалмаған төлемдер</t>
  </si>
  <si>
    <t>Банкаралық клиринг жүйесіндегі өтімділік көрсеткіштерінің динамикасы</t>
  </si>
  <si>
    <t>ҚРҰБ банк жүйесінің өтімділік деңгейін қолдау</t>
  </si>
  <si>
    <t>ҚИК несие портфелінің өлшемдері</t>
  </si>
  <si>
    <t>Тоқсан ішінде берілген пайдалы аудан, Астана қ.</t>
  </si>
  <si>
    <t>Тоқсан ішінде берілген пайдалы аудан, Алматы қ.</t>
  </si>
  <si>
    <t>Тоқсан ішінде енгізілген негізгі құрал-жабдық, млрд. тг.</t>
  </si>
  <si>
    <t>Оның ішінде тоқсан ішіндегі заем капиталы есебінен, млрд.тг.</t>
  </si>
  <si>
    <t>Астана қ.</t>
  </si>
  <si>
    <t>Алматы қ.</t>
  </si>
  <si>
    <t>Заемдық қаржыландыру үлесі</t>
  </si>
  <si>
    <t>Заемдық қаржыландыру үлесі, Алматы қ.</t>
  </si>
  <si>
    <t>Заемдық қаржыландыру үлесі, Астана қ.</t>
  </si>
  <si>
    <t>Заемдық қаржыландыру үлесі, Қазақстан Республикасы</t>
  </si>
  <si>
    <t>Тұрғын үй құрылысына инвестициялар, Қазақстан Республикасы</t>
  </si>
  <si>
    <t>Тұрғын үй құрылысына инвестициялар, Астана қ.</t>
  </si>
  <si>
    <t>Тұрғын үй құрылысына инвестициялар, Алматы қ.</t>
  </si>
  <si>
    <t>Құрылыс саласының кредиттері</t>
  </si>
  <si>
    <t>Құрылысқа кредиттер және азаматтардың тұрғын үй сатып алуы</t>
  </si>
  <si>
    <t>Бір шаршы метрдің орташа құны</t>
  </si>
  <si>
    <t>Өсу қарқыны, y-o-y</t>
  </si>
  <si>
    <t>Тұрғын үйге қолжетімдіктің және тепе-тең бағаның көрсеткіштері</t>
  </si>
  <si>
    <t>Тұрғын үйге қолжетімдіктің индексі</t>
  </si>
  <si>
    <t>Тұрғын үйге қолжетімдіктің индексі, Қазақстан Республикасы</t>
  </si>
  <si>
    <t>Тұрғын үйге қолжетімдіктің индексі, Астана</t>
  </si>
  <si>
    <t>Тұрғын үйге қолжетімдіктің индексі, Алматы</t>
  </si>
  <si>
    <t>Гипотетикалық тепе-тең баға, 1 ш. м. үшін тг.</t>
  </si>
  <si>
    <t>Гипотетикалық тепе-тең баға, Астана</t>
  </si>
  <si>
    <t>Гипотетикалық тепе-тең баға, Алматы</t>
  </si>
  <si>
    <t>Гипотетикалық тепе-тең баға, Қазақстан Республикасы</t>
  </si>
  <si>
    <t>Тепе-тең баға жағына қарай ықтимал түзету</t>
  </si>
  <si>
    <t>Тепе-тең баға жағына қарай ықтимал түзету, Астана</t>
  </si>
  <si>
    <t>Тепе-тең баға жағына қарай ықтимал түзету, Алматы</t>
  </si>
  <si>
    <t>Тепе-тең баға жағына қарай ықтимал түзету, Қазақстан Республикасы</t>
  </si>
  <si>
    <t>Доллар сатып алу</t>
  </si>
  <si>
    <t>Еуро сатып алу</t>
  </si>
  <si>
    <t>Рубль сатып алу</t>
  </si>
  <si>
    <t>Доллар сатып алу үлесі</t>
  </si>
  <si>
    <t>Доллар сату</t>
  </si>
  <si>
    <t>Еуро сату</t>
  </si>
  <si>
    <t>Рубль сату</t>
  </si>
  <si>
    <t>Доллар сату үлесі</t>
  </si>
  <si>
    <t>Доллар бойынша операциялар сальдосы</t>
  </si>
  <si>
    <t>Еуро бойынша операциялар сальдосы</t>
  </si>
  <si>
    <t>Рубль бойынша операциялар сальдосы</t>
  </si>
  <si>
    <t>Банктің шетел валютасын сатып алуы</t>
  </si>
  <si>
    <t>ҚҚБ-да сатып алу үлесі</t>
  </si>
  <si>
    <t>ҚҚБ-да сату үлесі</t>
  </si>
  <si>
    <t>Аты</t>
  </si>
  <si>
    <t>Дерек көзі: ҚРҰБ, KASE</t>
  </si>
  <si>
    <t>$5000000 жоғары</t>
  </si>
  <si>
    <t>Мәмілелердің жалпы саны</t>
  </si>
  <si>
    <t>Сауда-саттық көлемі</t>
  </si>
  <si>
    <t>ҚРҰБ сатып алу көлемі</t>
  </si>
  <si>
    <t>ҚРҰБ сату көлемі</t>
  </si>
  <si>
    <t>ҚРҰБ операциялары бойынша сальдо</t>
  </si>
  <si>
    <t>ҚРҰБ операцияларының жиынтық көлемі (сатып алу + сату)</t>
  </si>
  <si>
    <t>ҚРҰБ-ның KASE операцияларындағы үлесі</t>
  </si>
  <si>
    <t>Доллардың биржа нарығы мәмілелерінің көлемі және өлшемдері</t>
  </si>
  <si>
    <t>Бағаның күндік өзгерісінің мәміленің орташа көлеміне қатынасы (нормаланған, 7 нүкте бойынша реттелген мән)</t>
  </si>
  <si>
    <t xml:space="preserve"> </t>
  </si>
  <si>
    <t xml:space="preserve"> Украина</t>
  </si>
  <si>
    <t>09.01.2007</t>
  </si>
  <si>
    <t>10.01.2007</t>
  </si>
  <si>
    <t>11.01.2007</t>
  </si>
  <si>
    <t>12.01.2007</t>
  </si>
  <si>
    <t>16.01.2007</t>
  </si>
  <si>
    <t>17.01.2007</t>
  </si>
  <si>
    <t>18.01.2007</t>
  </si>
  <si>
    <t>19.01.2007</t>
  </si>
  <si>
    <t>22.01.2007</t>
  </si>
  <si>
    <t>23.01.2007</t>
  </si>
  <si>
    <t>24.01.2007</t>
  </si>
  <si>
    <t>25.01.2007</t>
  </si>
  <si>
    <t>26.01.2007</t>
  </si>
  <si>
    <t>2008_1</t>
  </si>
  <si>
    <t>2008_2</t>
  </si>
  <si>
    <t>2008_3</t>
  </si>
  <si>
    <t>Астана</t>
  </si>
  <si>
    <t>Алматы</t>
  </si>
  <si>
    <t>ГПО</t>
  </si>
  <si>
    <t>–</t>
  </si>
  <si>
    <t>қаң.2006</t>
  </si>
  <si>
    <t>қаң.2007</t>
  </si>
  <si>
    <t>қаң.2008</t>
  </si>
  <si>
    <t>ақп.2006</t>
  </si>
  <si>
    <t>ақп.2007</t>
  </si>
  <si>
    <t>ақп.2008</t>
  </si>
  <si>
    <t>нау.2006</t>
  </si>
  <si>
    <t>нау.2007</t>
  </si>
  <si>
    <t>нау.2008</t>
  </si>
  <si>
    <t>сәу.2006</t>
  </si>
  <si>
    <t>сәу.2007</t>
  </si>
  <si>
    <t>сәу.2008</t>
  </si>
  <si>
    <t>мам.2006</t>
  </si>
  <si>
    <t>мам.2007</t>
  </si>
  <si>
    <t>мам.2008</t>
  </si>
  <si>
    <t>мау.2006</t>
  </si>
  <si>
    <t>мау.2007</t>
  </si>
  <si>
    <t>мау.2008</t>
  </si>
  <si>
    <t>шіл.2006</t>
  </si>
  <si>
    <t>шіл.2007</t>
  </si>
  <si>
    <t>шіл.2008</t>
  </si>
  <si>
    <t>там.2006</t>
  </si>
  <si>
    <t>там.2007</t>
  </si>
  <si>
    <t>там.2008</t>
  </si>
  <si>
    <t>қыр.2006</t>
  </si>
  <si>
    <t>қыр.2007</t>
  </si>
  <si>
    <t>қыр.2008</t>
  </si>
  <si>
    <t>қаз.2006</t>
  </si>
  <si>
    <t>қаз.2007</t>
  </si>
  <si>
    <t>қар.2006</t>
  </si>
  <si>
    <t>қар.2007</t>
  </si>
  <si>
    <t>жел.2006</t>
  </si>
  <si>
    <t>жел.2007</t>
  </si>
  <si>
    <t>Табиғи газ (метр.тонна/АҚШ долл.)</t>
  </si>
  <si>
    <t>Алтын (тр.унция/АҚШ долл.)</t>
  </si>
  <si>
    <t>Күміс (тр.унция/цент)</t>
  </si>
  <si>
    <t>Дерек көзі: Thomson Financial Ltd. (DataStream)</t>
  </si>
  <si>
    <t>Орта мәні</t>
  </si>
  <si>
    <t>Ең жоғары мәні</t>
  </si>
  <si>
    <t>Ең төменгі мәні</t>
  </si>
  <si>
    <t xml:space="preserve">Дерек көзі: инвестициялық банктердің РБК Консалтинг материалдары бойынша консенсус-болжамы, Ренессанс Капитал, ХВҚ, Дүниежүзілік Банк деректері, www.cbonds.ru, www.forexpf.ru ақпараттық материалдары. </t>
  </si>
  <si>
    <t>Тұрғын үй бағаларының индексі (Ұлыбритания)</t>
  </si>
  <si>
    <t xml:space="preserve">S&amp;P Case-Shiller U.S. National Home Price Index (АҚШ) тұрғын үй бағаларының индексі </t>
  </si>
  <si>
    <t>Тұрғын үй бағаларының индексі (Польша)</t>
  </si>
  <si>
    <t>Қаржылық қатынастардың даму «тереңдігі»</t>
  </si>
  <si>
    <t>ҚР қаржы секторы активтерінің институционалдық құрылымы, %</t>
  </si>
  <si>
    <t>Банк жүйесінде шоғырланудың деңгейлерін еларалық салыстыру</t>
  </si>
  <si>
    <t>(5 ірі кредиттік ұйымдардың үлесі, жиынтық активтердің %-бен үлесі*)</t>
  </si>
  <si>
    <t>ҚР банк жүйесіне шетелдік қатысу (пайызбен)</t>
  </si>
  <si>
    <t>ЕДБ валюталық жиынтық ұстанымы (%-бен)</t>
  </si>
  <si>
    <t xml:space="preserve"> Өтеуге дейін қалған төлем мерзімдері бойынша ЕДБ-ның 01.10.2008 жылға активтері мен міндеттемелері</t>
  </si>
  <si>
    <t>Өтімді активтер үлесі және қорландырудың құбылмалылық коэффициенті*</t>
  </si>
  <si>
    <t>Өтімділік деңгейінің аралықтары бойынша бөлу</t>
  </si>
  <si>
    <t>Өтімділік деңгейінің аралықтары бойынша бөлу*</t>
  </si>
  <si>
    <t>Қазақстан ЕДБ басқа елдердің банктерімен салыстыру: (кредиттер / депозиттер) (пайызбен)</t>
  </si>
  <si>
    <t>Банкаралық қатынастардың даму динамикасы (пайызбен)</t>
  </si>
  <si>
    <t>1-деңгейдегі капиталдың құрылымы (%-бен)</t>
  </si>
  <si>
    <t>Түскен сақтандыру сыйлықақыларының құрылымы (млн теңгемен)</t>
  </si>
  <si>
    <t>Сақтандыру төлемдерінің құрылымы  (млн.теңгемен)</t>
  </si>
  <si>
    <t>Сақтандыру төлемдерінің құрылымы (млн.теңгемен)</t>
  </si>
  <si>
    <t>Сақтандыру кластары бойынша банк операцияларына ілесе жүретін сыйлықақылар мен төлемдердің түсуі (мың теңгемен)</t>
  </si>
  <si>
    <t>Банктік тәуекелдерді сақтандыру шарттары бойынша сақтандыру сыйлықақыларының сақтандыру кластары бойынша бөлінуі</t>
  </si>
  <si>
    <t>Ірі қатысушылары ЕДБ болып табылатын сақтандыру ұйымдарын шоғырлануы (%-бен)</t>
  </si>
  <si>
    <t>Жиналған және қайта сақтандыруға берілген сақтандыру сыйлықақыларының көлемі</t>
  </si>
  <si>
    <t>ҚР сақтандыру нарығының негізгі көрсеткіштері (млн. теңгемен)</t>
  </si>
  <si>
    <t>Сақтандыру ұйымдарының таза пайдасының динамикасы (млрд.теңгемен)</t>
  </si>
  <si>
    <t>Сақтандыру және инвестициялық қызметтен кірістер (млрд теңгемен)</t>
  </si>
  <si>
    <t>ЖЗҚ жинақталған зейнетақы қаражаты және инвестициялық кіріс (млрд. теңгемен)</t>
  </si>
  <si>
    <t>Инвестициялық зейнетақы активтерінің және "таза" инвестициялық кірістің өзгеру динамикасы (млрд теңгемен)</t>
  </si>
  <si>
    <t>Зейнетақы қорлары қызметінің рентабельділік көрсеткіштері*%</t>
  </si>
  <si>
    <t>Тәуекел түрлері бойынша сараланған активтерінің көлемі (млрд. теңге)</t>
  </si>
  <si>
    <t>Банктік емес ұйымдардың саны (бірл.)</t>
  </si>
  <si>
    <t>Банк операцияларының жекелеген түрлерін жүзеге асыратын ұйымдардың несие портфелінің сапасы</t>
  </si>
  <si>
    <t>Ипотекалық ұйымдардың активтері, міндеттемелері және капиталы туралы мәліметтер (млрд теңге)</t>
  </si>
  <si>
    <t>операция көлемі, млн. тг.</t>
  </si>
  <si>
    <t>Борыш ауыртпалығының коэффициенті</t>
  </si>
  <si>
    <t>Өтімділік көрсеткіштері</t>
  </si>
  <si>
    <t>Ағымдағы өтімділік коэф.</t>
  </si>
  <si>
    <t>Күрделі өтімділік коэф.</t>
  </si>
  <si>
    <t>Айналымдылық көрсеткіштері</t>
  </si>
  <si>
    <t>Активтердің айналымдылығы</t>
  </si>
  <si>
    <t>ТМҚ айналымдылығы</t>
  </si>
  <si>
    <t>Дебиторлық берешек айналымдылығы</t>
  </si>
  <si>
    <t>Дерек көзі: ҚРҰБ, ҚРСА</t>
  </si>
  <si>
    <t>[1] ҚРСА мемлекеттік статистикалық есептілік нысандарының шағын кәсіпорындардың баланстарын тоқсандық негізде ұсынуын болдырмайтын өзгерістеріне байланысты қаржы тұрақтылығының индикаторларының көпшілігін біріктірілген деңгейде есептеуге мүмкіндік жоқ.</t>
  </si>
  <si>
    <t>Барлығы, млн. тг.</t>
  </si>
  <si>
    <t>оның ішінде:</t>
  </si>
  <si>
    <t>Шетел валютасындағы активтердегі үлесі</t>
  </si>
  <si>
    <t>Шетел валютасындағы қаржы активтері*</t>
  </si>
  <si>
    <t xml:space="preserve">            оның ішінде қысқа мерзімді активтер</t>
  </si>
  <si>
    <t>оның ішінде қысқа мерзімді активтер</t>
  </si>
  <si>
    <t>Шетел валютасындағы қаржы міндеттемелері</t>
  </si>
  <si>
    <t>Таза баланстық валюталық позиция (БВП)</t>
  </si>
  <si>
    <t>Операция қызметінен түсімдер</t>
  </si>
  <si>
    <t>жылдық көрсетумен</t>
  </si>
  <si>
    <t>Операция қызметінен қаражатты шығынға жазу</t>
  </si>
  <si>
    <t>Шетел валютасындағы операция қызметінен таза түсімдер</t>
  </si>
  <si>
    <t>Шетел валютасындағы операция қызметі бойынша ағындарға түзетілген ВП</t>
  </si>
  <si>
    <t xml:space="preserve">    БВП / меншікті капитал</t>
  </si>
  <si>
    <t xml:space="preserve">    БВП / Шетел валютасындағы операция қызметінен түсімдер</t>
  </si>
  <si>
    <t xml:space="preserve">   Ағымдағы валюталыық өтімділік**</t>
  </si>
  <si>
    <t>2006_1тоқ.</t>
  </si>
  <si>
    <t>2006_2тоқ.</t>
  </si>
  <si>
    <t>2006_3тоқ.</t>
  </si>
  <si>
    <t>2006_4тоқ.</t>
  </si>
  <si>
    <t>2007_1тоқ.</t>
  </si>
  <si>
    <t>2007_2тоқ.</t>
  </si>
  <si>
    <t>2007_3тоқ.</t>
  </si>
  <si>
    <t>2007_4тоқ.</t>
  </si>
  <si>
    <t>2008_1тоқ.</t>
  </si>
  <si>
    <t>2008_2тоқ.</t>
  </si>
  <si>
    <t>2008_3тоқ.</t>
  </si>
  <si>
    <t>Активтер/ЖІӨ</t>
  </si>
  <si>
    <t>Борыш/Қолда бар кіріс</t>
  </si>
  <si>
    <t>Борыш/ЖІӨ</t>
  </si>
  <si>
    <t>Қаржылық емес активтер (сол жақ шкала)</t>
  </si>
  <si>
    <t>Қолма-қол валюта</t>
  </si>
  <si>
    <t>Депозиттер</t>
  </si>
  <si>
    <t>Акцияларды қоспағандағы бағалы қағаздар</t>
  </si>
  <si>
    <t>Акциялар және капиталға қатысудың басқа нысандары</t>
  </si>
  <si>
    <t>Басқа активтер</t>
  </si>
  <si>
    <t>Дерек көзі: ҚРҰБ, ҚРСА, ОД</t>
  </si>
  <si>
    <t>Кредитті ұйымдардың кредиттері</t>
  </si>
  <si>
    <t>Микрокредиттік ұйымдардың кредиттері</t>
  </si>
  <si>
    <t>Басқа міндеттемелер</t>
  </si>
  <si>
    <t>Жеке тұлғалардың теңгедегі мерзімді депозиттері</t>
  </si>
  <si>
    <t>Жеке тұлғалардың шетел валютасындағы мерзімді депозиттері</t>
  </si>
  <si>
    <t>қаң.2005</t>
  </si>
  <si>
    <t>ақп.2005</t>
  </si>
  <si>
    <t>нау.2005</t>
  </si>
  <si>
    <t>сәу.2005</t>
  </si>
  <si>
    <t>мам.2005</t>
  </si>
  <si>
    <t>мау.2005</t>
  </si>
  <si>
    <t>шіл.2005</t>
  </si>
  <si>
    <t>там.2005</t>
  </si>
  <si>
    <t>қыр.2005</t>
  </si>
  <si>
    <t>қар.2005</t>
  </si>
  <si>
    <t>қаз.2005</t>
  </si>
  <si>
    <t>қар.2008</t>
  </si>
  <si>
    <t>жел.2005</t>
  </si>
  <si>
    <t>қаз.2008</t>
  </si>
  <si>
    <t>Депозиттердің жиынтық өсімі</t>
  </si>
  <si>
    <t>Депозиттердің жиынтық әкетілуі</t>
  </si>
  <si>
    <t>Депозиттердің таза өзгерісі</t>
  </si>
  <si>
    <t>Депозиттерді қайта бөлу</t>
  </si>
  <si>
    <t>Кезеңдер саны</t>
  </si>
  <si>
    <t>Дерек көзі: ҚРҰБ, ҚДКҚ</t>
  </si>
  <si>
    <t>Тұтыну мақсаттарына</t>
  </si>
  <si>
    <t>Кәсіпкерлік мақсаттарға, оның ішінде ипотека</t>
  </si>
  <si>
    <t xml:space="preserve">Дерек көзі: ҚРҰБ                                                                                   </t>
  </si>
  <si>
    <t xml:space="preserve">Дерек көзі: ҚРҰБ               </t>
  </si>
  <si>
    <t>Азық-түлік тауарлары</t>
  </si>
  <si>
    <t>Азық-түлікке жатпайтын тауарлар</t>
  </si>
  <si>
    <t>Ақылы қызмет көрсетулер</t>
  </si>
  <si>
    <t>01.04.2008ж.</t>
  </si>
  <si>
    <t>01.07.2008ж.</t>
  </si>
  <si>
    <t>01.10.2008ж.</t>
  </si>
  <si>
    <t>Заемдар бойынша мерзімі өткен берешек</t>
  </si>
  <si>
    <t>* Әрбір сегменттің 5 ірі қаржы институттары активтерінің сегменттің жалпы активтеріндегі үлесі</t>
  </si>
  <si>
    <t>Әлемдік ЖІӨ</t>
  </si>
  <si>
    <t>Сатудан кірістілік, Қазақстан Республикасы</t>
  </si>
  <si>
    <t>Сатудан кірістілік, Астана қ.</t>
  </si>
  <si>
    <t>Сатудан кірістілік, Алматы қ.</t>
  </si>
  <si>
    <t>Жалдаудан кірістілік, %</t>
  </si>
  <si>
    <t>Жалдаудан кірістілік, Қазақстан Республикасы</t>
  </si>
  <si>
    <t>Жалдаудан кірістілік, Астана қ.</t>
  </si>
  <si>
    <t>Жалдаудан кірістілік, Алматы қ.</t>
  </si>
  <si>
    <t>Жылжымайтын мүлікке инвестициялардан кірістілік</t>
  </si>
  <si>
    <t>Жылжымайтын мүлікке инвестициялардан кірістілік,  Қазақстан Республикасы</t>
  </si>
  <si>
    <t>Жылжымайтын мүлікке инвестициялардан кірістілік, Астана қ.</t>
  </si>
  <si>
    <t>Жылжымайтын мүлікке инвестициялардан кірістілік, Алматы қ.</t>
  </si>
  <si>
    <t>Дерек көзі: ұлттық дерек көздері, рейтинг агенттіктері, ҚҚА (елдер бойынша 2007 – 2008 жж. деректер, Қазақстан бойынша - 01.10.2008ж.)</t>
  </si>
  <si>
    <t>Банктердің ЕДБ алдындағы міндеттемелерінің жиынтық міндеттемелердегі үлесі</t>
  </si>
  <si>
    <t>Банктердің ЕДБ-ға талаптарының жиынтық активтердегі үлесі</t>
  </si>
  <si>
    <t>ЕДБ алынған заемдардың банктердің ЕДБ алдындағы міндеттемелеріндегі үлесі</t>
  </si>
  <si>
    <t>Банктер ЕДБ-ға берген заемдардың банктердің ЕДБ-ға талаптарындағы үлесі</t>
  </si>
  <si>
    <t>Банктердің банктер алдындағы қысқа мерзімді міндеттемелерінің банктердің ЕДБ алдындағы міндеттемелеріндегі үлесі</t>
  </si>
  <si>
    <t>Резидент еместер алдындағы міндеттемелер (сол жақ шкала)</t>
  </si>
  <si>
    <t>Резидент еместер алдындағы міндеттемелердің ЕДБ жиынтық міндеттемелеріндегі үлесі</t>
  </si>
  <si>
    <t xml:space="preserve">  01.10.2007</t>
  </si>
  <si>
    <t>Айналысқа шығарылған бағалы қағаздар</t>
  </si>
  <si>
    <t>Бағын. Борыш</t>
  </si>
  <si>
    <t>Түсімдер, барлығы</t>
  </si>
  <si>
    <t>2007- 9 айы</t>
  </si>
  <si>
    <t>2008- 9 айы</t>
  </si>
  <si>
    <t>ТБИ (сол жақ ось)</t>
  </si>
  <si>
    <t>Азық-түлік тауарлары (ТБИ компоненті) (сол жақ ось)</t>
  </si>
  <si>
    <t>Азық-түлік емес тауарлары  (ТБИ компоненті) (сол жақ ось)</t>
  </si>
  <si>
    <t>Ақылы қызмет көрсету (ТБИ компоненті) (сол жақ ось)</t>
  </si>
  <si>
    <t>Белгінің болуы</t>
  </si>
  <si>
    <r>
      <t>1</t>
    </r>
    <r>
      <rPr>
        <sz val="10"/>
        <rFont val="Times New Roman"/>
        <family val="1"/>
        <charset val="204"/>
      </rPr>
      <t>Кезеңнің көрсеткіштері пайдаланылатын индикаторлар, мысалы, мемлекеттік бюджеттің балансы, ағымдағы шот және т.с. жылдық көрсетумен есептелген және ресми деректерден ерекше айырмашылығы болуы мүмкін.</t>
    </r>
  </si>
  <si>
    <r>
      <t>2</t>
    </r>
    <r>
      <rPr>
        <sz val="10"/>
        <rFont val="Times New Roman"/>
        <family val="1"/>
        <charset val="204"/>
      </rPr>
      <t>Тәуекелдің іс-қимылы индикатордың шекті деңгеймен салыстырғанда нашарлау бағытын көрсетеді: « ↑ » - индикатор мәнінің шекті деңгейден асуы осалдық белгісін көрсетеді; « ↓ » - индикатор мәнінің шекті деңгейден төмен болуы осалдық белгісін көрсетеді; « ↑ или &lt; 0 » - индикатор мәнінің шекті деңгейден жоғары немесе «0» төмен болуы осалдық белгісін көрсетеді.</t>
    </r>
  </si>
  <si>
    <r>
      <t>3</t>
    </r>
    <r>
      <rPr>
        <sz val="10"/>
        <rFont val="Times New Roman"/>
        <family val="1"/>
        <charset val="204"/>
      </rPr>
      <t>Шекті деңгей бір стандарттық ауытқуға  түзетілген 2000-2005 жылдардағы  орта мән ретінде есептелген. Ерте хабарлау индикаторлары жүйесіне сәйкес көрсеткіш белгісін анықтауға арналған уақытша лаг 12-ден 24 айға дейін  болуы тиіс. .</t>
    </r>
  </si>
  <si>
    <r>
      <t>4</t>
    </r>
    <r>
      <rPr>
        <sz val="10"/>
        <rFont val="Times New Roman"/>
        <family val="1"/>
        <charset val="204"/>
      </rPr>
      <t>Шекті деңгей бір стандарттық ауытқуға  түзетілген 2000-2006 жылдардағы  орта мән ретінде есептелген.</t>
    </r>
  </si>
  <si>
    <r>
      <t xml:space="preserve">Капиталдың кемуі5 /Сыртқы тауар айналымы </t>
    </r>
    <r>
      <rPr>
        <vertAlign val="superscript"/>
        <sz val="10"/>
        <rFont val="Times New Roman"/>
        <family val="1"/>
        <charset val="204"/>
      </rPr>
      <t>6</t>
    </r>
  </si>
  <si>
    <t>7,2%</t>
  </si>
  <si>
    <t>11,2%</t>
  </si>
  <si>
    <t>7,3%</t>
  </si>
  <si>
    <t>6,6%</t>
  </si>
  <si>
    <r>
      <t>Халықаралық резервтер / Қысқа мерзімді борыш</t>
    </r>
    <r>
      <rPr>
        <vertAlign val="superscript"/>
        <sz val="10"/>
        <rFont val="Times New Roman"/>
        <family val="1"/>
        <charset val="204"/>
      </rPr>
      <t>7</t>
    </r>
  </si>
  <si>
    <r>
      <t>Халықтың алда жүзеге асырылатын төлемдері және салымдары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/ Халықаралық жиынтық резервтер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 xml:space="preserve"> </t>
    </r>
  </si>
  <si>
    <r>
      <t>6</t>
    </r>
    <r>
      <rPr>
        <sz val="10"/>
        <rFont val="Times New Roman"/>
        <family val="1"/>
        <charset val="204"/>
      </rPr>
      <t xml:space="preserve"> Экспорт плюс тауарлар мен қызметтер импорты</t>
    </r>
  </si>
  <si>
    <r>
      <t>5</t>
    </r>
    <r>
      <rPr>
        <sz val="10"/>
        <rFont val="Times New Roman"/>
        <family val="1"/>
        <charset val="204"/>
      </rPr>
      <t>Қателер мен қалып қоюлар плюс қысқа мерзімді капитал</t>
    </r>
  </si>
  <si>
    <r>
      <t xml:space="preserve">7 </t>
    </r>
    <r>
      <rPr>
        <sz val="10"/>
        <rFont val="Times New Roman"/>
        <family val="1"/>
        <charset val="204"/>
      </rPr>
      <t>Қысқа мерзімді борыш және ұзақ мерзімді сыртқы борышқа қызмет көрсету сомасы ретінде есептелген.</t>
    </r>
  </si>
  <si>
    <t>Қайта қаржыландырудың классикалық құралдары бойынша операциялар көлемін және мерзімдерін ұлғайту</t>
  </si>
  <si>
    <t>Қысқа мерзімді  РЕПО операциялары (1 айға дейін)</t>
  </si>
  <si>
    <t>Ұзақ мерзімді  РЕПО операциялары (1 айдан астам)</t>
  </si>
  <si>
    <t xml:space="preserve">Арнайы шарттар бойынша қайта қаржыландыру операциялары </t>
  </si>
  <si>
    <t xml:space="preserve"> АҚШ долларындағы, оның ішінде кепілсіз кредиттерді/депозиттерді ұсыну/орналастыру бойынша аукциондар</t>
  </si>
  <si>
    <t xml:space="preserve">Орталық банктер арасындағы АҚШ долларындағы және өзге валютадағы валюталық СВОП операциялары туралы келісім  </t>
  </si>
  <si>
    <t>АҚШ долларымен және басқа валютамен СВОП операциялары</t>
  </si>
  <si>
    <t>Мемлекеттік банктер арқылы берілетін кепілсіз кредиттер (оның ішінде реттелген), ОБ және Үкіметтің  депозиттері</t>
  </si>
  <si>
    <t>Банктердің өтімсіз активтерін өтімді активтерге ауыстыру (сатып алу) схемалары</t>
  </si>
  <si>
    <t>Орталық банктің қайта қаржыландыру операциялары бойынша шарттарының өзгеруі</t>
  </si>
  <si>
    <t xml:space="preserve">Кепілдік қамтамасыз ету тізімін кеңейту </t>
  </si>
  <si>
    <t>Брокерлер, дилерлер, кредиттік ұйымдар, инвестициялық  банктер, сақтандыру компаниялары және басқа ұйымдар есебінен қарсы агент ұйымдарының тізімін кеңейту</t>
  </si>
  <si>
    <t>Міндетті резервке алу нормативтерін төмендету</t>
  </si>
  <si>
    <t xml:space="preserve">Орталық банктің ресурстары және экономикадағы  кредиттер құнының өзгеруі  </t>
  </si>
  <si>
    <t>Басты пайыздық ставкалардың төмендеуі</t>
  </si>
  <si>
    <t>Банктерге өтімділікті ұсынудың өзге нысаны</t>
  </si>
  <si>
    <t>Орталық банктердегі депозиттер бойынша пайыздарды арттыру, депозиттер және  депозиттік  сертификаттар бойынша пайыздар төлеу</t>
  </si>
  <si>
    <t>Проблема: Қаржы жүйесіне сенімнің төмендеуі</t>
  </si>
  <si>
    <t>Коммерциялық банктердің салымдары бойынша кепілдіктерді ұлғайту</t>
  </si>
  <si>
    <t>Кепілдік берілген депозиттер бойынша ең көп өтеу сомасын арттыру</t>
  </si>
  <si>
    <t xml:space="preserve">Банктердің және өзге де қаржы институттарының міндеттемелері бойынша кепілдіктерді хабарлау </t>
  </si>
  <si>
    <t>Қаржы міндеттемелерінің қазіргі түрлері (банкаралық, сыртқы заемдар, депозиттер), сондай-ақ жаңа тартулар бойынша Үкіметтің немесе ОБ кепілдіктері</t>
  </si>
  <si>
    <t xml:space="preserve">Капиталдандыруды барабар әлуеттік тәуекелдер деңгейіне дейін арттыру </t>
  </si>
  <si>
    <t>Қайта капиталдандыру (акциялардың жаңа немесе нақты көлемдерін сатып алу мен жазылу және реттелген борыш)</t>
  </si>
  <si>
    <t>Қаржы институттарын мәжбүрлеп мемлекеттің иелігіне алу</t>
  </si>
  <si>
    <t xml:space="preserve">Адрестік қолдау </t>
  </si>
  <si>
    <t>Үкімет немесе орталық банктер тарапынан соңғы сатыдағы кредитор ретінде қаржы институттарына кредиттер беру</t>
  </si>
  <si>
    <t>Активтер сапасын арттыру</t>
  </si>
  <si>
    <t>Проблемалық активтерді сатып алу</t>
  </si>
  <si>
    <t>Қорландыру, міндеттемелерге кепілдік беру, активтерді сатып алу, уақытша басқаруды жүзеге асыру проблемаларын кешенді шешу</t>
  </si>
  <si>
    <t>Қаржы институттарын қолдау бойынша мамандандырылған  институттар/қорлар құру</t>
  </si>
  <si>
    <t>Проблемалар: Қаржы нарықтарының құбылмалылығының артуы</t>
  </si>
  <si>
    <t>Ішкі нарықтардағы алыпсатарлық операцияларға шек қою</t>
  </si>
  <si>
    <t>Барлық нарық бойынша немесе бағалы қағаздардың шектеулі тізімі бойынша қысқа сатуларды жүргізуге тыйым салу, ақпараттың мәнін ашуға талаптар</t>
  </si>
  <si>
    <t>Шетел валютасына сұранысты қанағаттандыру бойынша ОБ ресурстық базасын ұлғайту</t>
  </si>
  <si>
    <t xml:space="preserve">ХВҚ кредиттері </t>
  </si>
  <si>
    <t>Ішкі валюта нарықтарындағы басымшылықтар</t>
  </si>
  <si>
    <t>Бағалы қағаздардың ұйымдасқан нарықтарындағы басымшылықтар</t>
  </si>
  <si>
    <t>Қысқа мерзімді борышты алтынвалюта резервтерімен өеун</t>
  </si>
  <si>
    <t>Дамушы елдер осалдығының салыстырмалы өлшемдері (2008 жылғы 2-тоқсандағы жағдай бойынша, жылдық көрсетуде)</t>
  </si>
  <si>
    <t xml:space="preserve">Тізім келесі эмитенттер бойынша қалыптастырылды: Альянс Банк, Қазақстан Халық Банкі, Қазкоммерцбанк, Kazakhgold, Kazakhstan Kagazy Plc,  Kazmunaigaz, ShalkiaZinc  </t>
  </si>
  <si>
    <t>Ауыл шаруашылығы</t>
  </si>
  <si>
    <t>Нақты ЖІӨ өсімі (сол жақ ось)</t>
  </si>
  <si>
    <t>Заемдар</t>
  </si>
  <si>
    <t>Арнайы мақсаттағы еншілес ұйымдардың салымдары (SPV)</t>
  </si>
  <si>
    <t>01.10.07ж. бастап өзгеріс  (+;-), %-бен</t>
  </si>
  <si>
    <t>Сыйақы алуға байланысты кірістер</t>
  </si>
  <si>
    <t>Сыйақы төлеуге байланысты шығыстар</t>
  </si>
  <si>
    <t>Сыйақы алуға байланысты таза кіріс</t>
  </si>
  <si>
    <t>Сыйақы төлеуге байланысты емес шығыстар</t>
  </si>
  <si>
    <t>Сыйақы алуға байланысты емес кірістер</t>
  </si>
  <si>
    <t>оның ішінде қамтамасыз етуге арналған ақша бөлу</t>
  </si>
  <si>
    <t>Сыйақы алуға байланысты емес таза кіріс (шығын)</t>
  </si>
  <si>
    <t>Көзделмеген баптар</t>
  </si>
  <si>
    <t>Табыс салығын төлеу бойынша шығыстар</t>
  </si>
  <si>
    <t>Табыс салығын төлеуге дейінгі таза кіріс</t>
  </si>
  <si>
    <r>
      <t>Табыс салығын төлегеннен кейінгі таза кіріс</t>
    </r>
    <r>
      <rPr>
        <b/>
        <sz val="10"/>
        <rFont val="Times New Roman"/>
        <family val="1"/>
        <charset val="204"/>
      </rPr>
      <t/>
    </r>
  </si>
  <si>
    <t>2,4 есе</t>
  </si>
  <si>
    <t>2,3 есе</t>
  </si>
  <si>
    <t>5,2 есе</t>
  </si>
  <si>
    <t>2,1 есе</t>
  </si>
  <si>
    <t>Дерек көзі: IMF, GSR, 2008</t>
  </si>
  <si>
    <t>1-деңгейдегі капитал (оң жақ шкала)</t>
  </si>
  <si>
    <t>1-деңгейдегі капиталдың есебіне енгізілетін жарғылық капитал (оң жақ шкала)</t>
  </si>
  <si>
    <t>Резервтік капитал</t>
  </si>
  <si>
    <t xml:space="preserve">Бөлінбеген таза кіріс (орны жабылмаған шығын) </t>
  </si>
  <si>
    <t>(реттеуші меншікті капиталдың тәуекел дәрежесі (k2) бойынша саралаланған активтерге қатынасы, %-бен)</t>
  </si>
  <si>
    <t>Өсім, %-бен</t>
  </si>
  <si>
    <t>1-деңгейдегі капитал</t>
  </si>
  <si>
    <t>Жарғылық капитал</t>
  </si>
  <si>
    <t>Қосымша капитал</t>
  </si>
  <si>
    <t>Өткен жылдардың бөлінбеген таза кірісі</t>
  </si>
  <si>
    <t>2-деңгейдегі капитал</t>
  </si>
  <si>
    <t>Бөлінбеген таза кіріс</t>
  </si>
  <si>
    <t>Бағынышты борыш</t>
  </si>
  <si>
    <t>3-деңгейдегі капитал</t>
  </si>
  <si>
    <t>Есептік меншіктіі капиталдың барлығы</t>
  </si>
  <si>
    <t>Есептік меншікті капиталдың несие портфеліне қатынасы</t>
  </si>
  <si>
    <t>Есептік меншікті капиталдың күмәнды кредиттерге қатынасы</t>
  </si>
  <si>
    <t>Есептік меншікті капиталдың үмітсіз кредиттерге қатынасы (оң жақ шкала)</t>
  </si>
  <si>
    <t>Есептік меншікті капиталдың провизияларға қатынасы (оң жақ шкала)</t>
  </si>
  <si>
    <t>Жалпы сақтандыру</t>
  </si>
  <si>
    <t>Өмірді сақтандыру</t>
  </si>
  <si>
    <t>Міндетті сақтандыру</t>
  </si>
  <si>
    <t>Ерікті жеке сақтандыру</t>
  </si>
  <si>
    <t>Мүлікті ерікті сақтандыру</t>
  </si>
  <si>
    <t xml:space="preserve">*  сақтандыру және қайта сақтандыру шарттары бойынша сақтандыру сыйлықақылары. </t>
  </si>
  <si>
    <t xml:space="preserve"> 01.01.2007</t>
  </si>
  <si>
    <t xml:space="preserve"> 01.01.2008</t>
  </si>
  <si>
    <t>2 206 532</t>
  </si>
  <si>
    <t>4 364 785</t>
  </si>
  <si>
    <t>31 414 530</t>
  </si>
  <si>
    <t>31 717 632</t>
  </si>
  <si>
    <t>42 241 808</t>
  </si>
  <si>
    <t xml:space="preserve">1.1.1-график </t>
  </si>
  <si>
    <t xml:space="preserve">1.1.2-график </t>
  </si>
  <si>
    <t xml:space="preserve">1.1.3-график </t>
  </si>
  <si>
    <t xml:space="preserve">1.1.1-кесте </t>
  </si>
  <si>
    <t xml:space="preserve">1.1.4 -график          </t>
  </si>
  <si>
    <t xml:space="preserve">1.1.5-график </t>
  </si>
  <si>
    <t xml:space="preserve">1.1.6-график                                              </t>
  </si>
  <si>
    <t xml:space="preserve">1.1.7-график </t>
  </si>
  <si>
    <t xml:space="preserve">1-бокс _1-график </t>
  </si>
  <si>
    <t xml:space="preserve">1-бокс _2-график </t>
  </si>
  <si>
    <t xml:space="preserve">1.1.8-график </t>
  </si>
  <si>
    <t xml:space="preserve">1.1.9-график </t>
  </si>
  <si>
    <t xml:space="preserve">1.1.10-график </t>
  </si>
  <si>
    <t xml:space="preserve">1.1.11-график </t>
  </si>
  <si>
    <t xml:space="preserve">1.1.2-кесте </t>
  </si>
  <si>
    <t xml:space="preserve">1.1.3-кесте </t>
  </si>
  <si>
    <t xml:space="preserve">1.1.4-кесте </t>
  </si>
  <si>
    <t xml:space="preserve">1.2.1-1.2.4-графиктер </t>
  </si>
  <si>
    <t xml:space="preserve">1.2.1-кесте </t>
  </si>
  <si>
    <t xml:space="preserve">1.2.5-график </t>
  </si>
  <si>
    <t xml:space="preserve">1.2.6-график </t>
  </si>
  <si>
    <t xml:space="preserve">1.2.7-график </t>
  </si>
  <si>
    <t xml:space="preserve">1.2.8-график </t>
  </si>
  <si>
    <t xml:space="preserve">2.1.1-график </t>
  </si>
  <si>
    <t xml:space="preserve">2.1.2-график </t>
  </si>
  <si>
    <t xml:space="preserve">2-бокс _1-график </t>
  </si>
  <si>
    <t xml:space="preserve">2.1.3-график </t>
  </si>
  <si>
    <t xml:space="preserve">2.1.4-график </t>
  </si>
  <si>
    <t xml:space="preserve">2.1.5-график </t>
  </si>
  <si>
    <t xml:space="preserve">2.1.6-график </t>
  </si>
  <si>
    <t xml:space="preserve">2.1.7-график </t>
  </si>
  <si>
    <t xml:space="preserve">2.2.1-кесте </t>
  </si>
  <si>
    <t xml:space="preserve">2.2.1-график </t>
  </si>
  <si>
    <t xml:space="preserve">2.2.2-график </t>
  </si>
  <si>
    <t xml:space="preserve">2.2.3-график </t>
  </si>
  <si>
    <t xml:space="preserve">3-бокс _1-график </t>
  </si>
  <si>
    <t xml:space="preserve">2.3.1-кесте </t>
  </si>
  <si>
    <t xml:space="preserve">2.3.2-кесте </t>
  </si>
  <si>
    <t xml:space="preserve">2.4.1-график </t>
  </si>
  <si>
    <t>Банктердің тарту мерзімі және пайыздық мөлшерлеме</t>
  </si>
  <si>
    <t xml:space="preserve">5.3.4-график </t>
  </si>
  <si>
    <t xml:space="preserve">5.3.5-график </t>
  </si>
  <si>
    <t>5.3.1-кесте</t>
  </si>
  <si>
    <t xml:space="preserve">5.4.1-график </t>
  </si>
  <si>
    <t xml:space="preserve">5.4.2-график </t>
  </si>
  <si>
    <t xml:space="preserve">5.4.3-график </t>
  </si>
  <si>
    <t xml:space="preserve">5.4.4-график </t>
  </si>
  <si>
    <t xml:space="preserve">5.4.5-график </t>
  </si>
  <si>
    <t xml:space="preserve">5.4.6-график </t>
  </si>
  <si>
    <t xml:space="preserve">5.4.7-график </t>
  </si>
  <si>
    <t xml:space="preserve">5.4.8-график </t>
  </si>
  <si>
    <t xml:space="preserve">5.4.9-график </t>
  </si>
  <si>
    <t xml:space="preserve">5.4.10-график </t>
  </si>
  <si>
    <t xml:space="preserve">5.4.11-график </t>
  </si>
  <si>
    <t xml:space="preserve">5.4.12-график </t>
  </si>
  <si>
    <t>5.5.1-кесте</t>
  </si>
  <si>
    <t xml:space="preserve">5.5.1-график </t>
  </si>
  <si>
    <t>5.5.2-кесте</t>
  </si>
  <si>
    <t xml:space="preserve">5.5.2-график </t>
  </si>
  <si>
    <t xml:space="preserve">5.5.3-кесте </t>
  </si>
  <si>
    <t xml:space="preserve">5.5.3-график </t>
  </si>
  <si>
    <t xml:space="preserve">5.5.4-график </t>
  </si>
  <si>
    <t xml:space="preserve">5.5.5-график </t>
  </si>
  <si>
    <t xml:space="preserve">5.5.6-график </t>
  </si>
  <si>
    <t xml:space="preserve">6.1.1.1-график </t>
  </si>
  <si>
    <t xml:space="preserve">6.1.1.2-график </t>
  </si>
  <si>
    <t>Мемлекеттік бағалы қағаздармен автоматты РЕПО</t>
  </si>
  <si>
    <t>Мемлекеттік емес бағалы қағаздармен автоматты РЕПО</t>
  </si>
  <si>
    <t>ҚРҰБ жарияланымдар, орталық банктердің, БАҚ баспасөз-релиздері базасындағы дерек көзі</t>
  </si>
  <si>
    <t>Қысқа мерзімді борыштың сыртқы борыштағы үлесі</t>
  </si>
  <si>
    <t>ЖІӨ-ге ағымдағы шот</t>
  </si>
  <si>
    <t xml:space="preserve">ЖІӨ-ге ЖСБ </t>
  </si>
  <si>
    <t>Қазақстан</t>
  </si>
  <si>
    <t>Ескерту: диаграммалардың шеткі жоғарығы және төменгі бұрыштарына ауысу неғұрлым жоғары тәуекелді көрсетеді.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</si>
  <si>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</t>
    </r>
    <r>
      <rPr>
        <i/>
        <sz val="9"/>
        <rFont val="Times New Roman"/>
        <family val="1"/>
        <charset val="204"/>
      </rPr>
      <t>, орталық банктердің және ұлттық статистикалық агенттіктердің сайттары</t>
    </r>
  </si>
  <si>
    <t xml:space="preserve">Рейтингтік агенттік </t>
  </si>
  <si>
    <t>Рейтингі көтерілген</t>
  </si>
  <si>
    <t>Рейтингі төмендеген</t>
  </si>
  <si>
    <t>Рейтингі өзгермеген</t>
  </si>
  <si>
    <t>Рейтингі көтерілген/болжамы жақсарған</t>
  </si>
  <si>
    <t>Рейтингі төмендеген/болжамы нашарлаған</t>
  </si>
  <si>
    <t>Рейтингі өзгермеген/болжамы нашарлаған</t>
  </si>
  <si>
    <t>Рейтингі төменген/Stable болжамы</t>
  </si>
  <si>
    <t>Рейтингі өзгермеген/болжамы жақсарған</t>
  </si>
  <si>
    <t>Рейтингі өзгермеген/Stable болжамы</t>
  </si>
  <si>
    <t>Күні</t>
  </si>
  <si>
    <t>EMBI+ Еуропа спрэд</t>
  </si>
  <si>
    <t>EMBI+ Латын Америкасы</t>
  </si>
  <si>
    <t>EMBI+ Ресей спрэд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</si>
  <si>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</t>
    </r>
  </si>
  <si>
    <t>Аты::</t>
  </si>
  <si>
    <t>MSCI аймақтық субиндекстер</t>
  </si>
  <si>
    <t>Кезең (күн)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</si>
  <si>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</t>
    </r>
  </si>
  <si>
    <t>Бағалардың ең жоғ. және ең төм аралығы</t>
  </si>
  <si>
    <t>Орта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</si>
  <si>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  </t>
    </r>
  </si>
  <si>
    <t>Ең төменгі</t>
  </si>
  <si>
    <t>2007-9 айы</t>
  </si>
  <si>
    <t>2008-9 айы</t>
  </si>
  <si>
    <t>Өнеркәсіп</t>
  </si>
  <si>
    <t>Ауылшаруашылығы</t>
  </si>
  <si>
    <t>Құрылыс</t>
  </si>
  <si>
    <t>Қызмет көрсету секторы</t>
  </si>
  <si>
    <t>Сауда</t>
  </si>
  <si>
    <t>Қаржылық қызмет</t>
  </si>
  <si>
    <t>Жылжымайтыын мүлікпен операциялар</t>
  </si>
  <si>
    <t>Дерек көзі: ҚРСА</t>
  </si>
  <si>
    <t>* ЭБЖМ болжамы</t>
  </si>
  <si>
    <t>Үй шаруашылықтарын тұтыну</t>
  </si>
  <si>
    <t>Мемлекеттік басқаруды тұтыну</t>
  </si>
  <si>
    <t>Негізгі капиталдың жалпы жинақталуы</t>
  </si>
  <si>
    <t>Таза экспорт</t>
  </si>
  <si>
    <t>2007-1-ж/жылдық</t>
  </si>
  <si>
    <t>2008-1-ж/жылдық</t>
  </si>
  <si>
    <t>Өнеркәсіп салалары</t>
  </si>
  <si>
    <t>Өнеркәсіптегі логариф түріндегі үлес</t>
  </si>
  <si>
    <t>көмір және лигнит өндіру, торф әзірлеу</t>
  </si>
  <si>
    <t>өңделмеген мұнай және табиғи газ өндіру</t>
  </si>
  <si>
    <t>табиғи газ өндіру</t>
  </si>
  <si>
    <t>темір кенін өндіру</t>
  </si>
  <si>
    <t>түсті металл кенін өндіру</t>
  </si>
  <si>
    <t>тау-кен өнеркәсібінің басқа салалары</t>
  </si>
  <si>
    <t>тамақ өнімдерін өндіру</t>
  </si>
  <si>
    <t>тоқыма және тігін өнеркәсібі</t>
  </si>
  <si>
    <t>мұнай өнімдерін өндіру</t>
  </si>
  <si>
    <t>химия өнеркәсібі</t>
  </si>
  <si>
    <t>қара металлургия</t>
  </si>
  <si>
    <t>түсті металлдар өндіру</t>
  </si>
  <si>
    <t>машина жасау</t>
  </si>
  <si>
    <t>бумен және ыстық сумен қамтамасыз ету</t>
  </si>
  <si>
    <t>су жинау, тазалау және бөлу</t>
  </si>
  <si>
    <t>* өнеркәсіптің әрбір саласындағы үлес логарифм түрінде алынған</t>
  </si>
  <si>
    <t>Дерек көзі: ҚРҰБ,  ҚРСА</t>
  </si>
  <si>
    <t>Нақты ЖІӨ</t>
  </si>
  <si>
    <t>Мемлекеттік шығыстар</t>
  </si>
  <si>
    <t>3тоқ.2008</t>
  </si>
  <si>
    <t>Дерек көзі: ҚРҰБ, ҚРСА, Қаржымині</t>
  </si>
  <si>
    <t>млрд. теңге</t>
  </si>
  <si>
    <t>Мұнайға жатпайтын түсімдер</t>
  </si>
  <si>
    <t>Ағымдағы шығындар</t>
  </si>
  <si>
    <t>Ұлттық қордың активтері</t>
  </si>
  <si>
    <t>Күрделі шығындар</t>
  </si>
  <si>
    <t xml:space="preserve">Brent мұнайының орта бағасы, бір баррель/теңге (оң жақ ось)* </t>
  </si>
  <si>
    <t xml:space="preserve">Бюджеттің балансы </t>
  </si>
  <si>
    <t>Бюджеттің мұнайға жатпайтын балансы</t>
  </si>
  <si>
    <t>Дерек көзі: Қаржымині</t>
  </si>
  <si>
    <t>2008 жылғы 9 айдағы ағымдағы шығындардағы үлес (%-бен)</t>
  </si>
  <si>
    <t>2007 жылғы 9 айдағы ағымдағы шығындардағы үлес (%-бен)</t>
  </si>
  <si>
    <t xml:space="preserve">2008 жылғы 9 айдағы өткен жылдың тиісті кезеңіне өзгеру %-ы (оң жақ ось) </t>
  </si>
  <si>
    <t>2007 жылғы 9 айдағы өткен жылдың тиісті кезеңіне өзгеру %-ы (оң жақ ось)</t>
  </si>
  <si>
    <t>Мемлекеттік қызмет</t>
  </si>
  <si>
    <t>Қорғаныс</t>
  </si>
  <si>
    <t>Қоғамдық тәртіп</t>
  </si>
  <si>
    <t>Білім беру</t>
  </si>
  <si>
    <t>Денсаулық сақтау</t>
  </si>
  <si>
    <t>ТКШ</t>
  </si>
  <si>
    <t>Әлеуметтік қамсыздандыру</t>
  </si>
  <si>
    <t>ЖЭК</t>
  </si>
  <si>
    <t xml:space="preserve">Көлік және коммуникация </t>
  </si>
  <si>
    <t>Басқасы</t>
  </si>
  <si>
    <t xml:space="preserve">    Дерек көзі: Қаржымині</t>
  </si>
  <si>
    <t>2007 жылғы 9 айдағы күрделі шығындардағы үлес (%-бен)</t>
  </si>
  <si>
    <t>2008 жылғы 9 айдағы күрделі шығындардағы үлес (%-бен)</t>
  </si>
  <si>
    <t xml:space="preserve">Дерек көзі: Қаржымині    </t>
  </si>
  <si>
    <t>Тұтыну тауарларының импорттық бағалары</t>
  </si>
  <si>
    <t>Аралық өнеркәсіптік тұтыну тауарлары импортының бағалары</t>
  </si>
  <si>
    <t>ӨБИ</t>
  </si>
  <si>
    <t>1тоқ. 2006</t>
  </si>
  <si>
    <t>2тоқ. 2006</t>
  </si>
  <si>
    <t>3тоқ. 2006</t>
  </si>
  <si>
    <t>4тоқ. 2006</t>
  </si>
  <si>
    <t>1тоқ. 2007</t>
  </si>
  <si>
    <t>2тоқ. 2007</t>
  </si>
  <si>
    <t>3тоқ. 2007</t>
  </si>
  <si>
    <t>4тоқ. 2007</t>
  </si>
  <si>
    <t>1тоқ. 2008</t>
  </si>
  <si>
    <t>2тоқ. 2008</t>
  </si>
  <si>
    <t>3тоқ. 2008</t>
  </si>
  <si>
    <r>
      <t>Макроэкономикалық осалдық индикаторларының жүйесі</t>
    </r>
    <r>
      <rPr>
        <b/>
        <vertAlign val="superscript"/>
        <sz val="10"/>
        <rFont val="Times New Roman"/>
        <family val="1"/>
        <charset val="204"/>
      </rPr>
      <t>1</t>
    </r>
  </si>
  <si>
    <r>
      <t>Тәуекелдің бағыты</t>
    </r>
    <r>
      <rPr>
        <vertAlign val="superscript"/>
        <sz val="10"/>
        <rFont val="Times New Roman"/>
        <family val="1"/>
        <charset val="204"/>
      </rPr>
      <t>2</t>
    </r>
  </si>
  <si>
    <t>Индикаторлар</t>
  </si>
  <si>
    <r>
      <t>Шекті деңгей</t>
    </r>
    <r>
      <rPr>
        <vertAlign val="superscript"/>
        <sz val="10"/>
        <rFont val="Times New Roman"/>
        <family val="1"/>
        <charset val="204"/>
      </rPr>
      <t>3</t>
    </r>
  </si>
  <si>
    <t>2007 ж. 3-тоқ. мәні</t>
  </si>
  <si>
    <r>
      <t>Шекті деңгей</t>
    </r>
    <r>
      <rPr>
        <vertAlign val="superscript"/>
        <sz val="10"/>
        <rFont val="Times New Roman"/>
        <family val="1"/>
        <charset val="204"/>
      </rPr>
      <t>4</t>
    </r>
  </si>
  <si>
    <t>2008 ж. 3-тоқ. мәні</t>
  </si>
  <si>
    <t>Мемлекеттік басқару секторы</t>
  </si>
  <si>
    <t xml:space="preserve">Мем. бюджет балансы/ЖІӨ </t>
  </si>
  <si>
    <t>29.01.2007</t>
  </si>
  <si>
    <t>30.01.2007</t>
  </si>
  <si>
    <t>31.01.2007</t>
  </si>
  <si>
    <t>01.02.2007</t>
  </si>
  <si>
    <t>02.02.2007</t>
  </si>
  <si>
    <t>05.02.2007</t>
  </si>
  <si>
    <t>BRENT</t>
  </si>
  <si>
    <t>URALS</t>
  </si>
  <si>
    <t>Индекс</t>
  </si>
  <si>
    <t>RTSI</t>
  </si>
  <si>
    <t>2290,51</t>
  </si>
  <si>
    <t>1211,84</t>
  </si>
  <si>
    <t>-47,09</t>
  </si>
  <si>
    <t>ATX</t>
  </si>
  <si>
    <t>Австрия</t>
  </si>
  <si>
    <t>4512,98</t>
  </si>
  <si>
    <t>2767,76</t>
  </si>
  <si>
    <t>-38,67</t>
  </si>
  <si>
    <t>AEX General</t>
  </si>
  <si>
    <t>515,77</t>
  </si>
  <si>
    <t>331,45</t>
  </si>
  <si>
    <t>-35,74</t>
  </si>
  <si>
    <t>India  BSE 30</t>
  </si>
  <si>
    <t>20286,99</t>
  </si>
  <si>
    <t>12860,43</t>
  </si>
  <si>
    <t>-36,61</t>
  </si>
  <si>
    <t>Greece General share</t>
  </si>
  <si>
    <t>Греция</t>
  </si>
  <si>
    <t>5178,83</t>
  </si>
  <si>
    <t>2856,47</t>
  </si>
  <si>
    <t>-44,84</t>
  </si>
  <si>
    <t>Hang  Seng</t>
  </si>
  <si>
    <t>Гонконг</t>
  </si>
  <si>
    <t>27812,65</t>
  </si>
  <si>
    <t>18016,  21</t>
  </si>
  <si>
    <t>-35,22</t>
  </si>
  <si>
    <t>S&amp;P500</t>
  </si>
  <si>
    <t>1468,35</t>
  </si>
  <si>
    <t>1166,36</t>
  </si>
  <si>
    <t>-20,56%</t>
  </si>
  <si>
    <t>DowJones</t>
  </si>
  <si>
    <t>13264,82</t>
  </si>
  <si>
    <t>Жалпы сыртқы борыш / Тауарлар мен қызмет көрсетулер экспорты</t>
  </si>
  <si>
    <t>Резервтердің жеткіліктілігі</t>
  </si>
  <si>
    <t>Халықаралық резервтер / Импорт</t>
  </si>
  <si>
    <t>Ұлттық қор / Мемлекеттік шығыстар</t>
  </si>
  <si>
    <t>(өткен кезеңге %-бен)</t>
  </si>
  <si>
    <t>1 тоқ.07</t>
  </si>
  <si>
    <t>2 тоқ.07</t>
  </si>
  <si>
    <t>3 тоқ.07</t>
  </si>
  <si>
    <t>4 тоқ.07</t>
  </si>
  <si>
    <t>1 тоқ.08</t>
  </si>
  <si>
    <t>2 тоқ.08</t>
  </si>
  <si>
    <t>3 тоқ.08</t>
  </si>
  <si>
    <t xml:space="preserve">Баға факторы </t>
  </si>
  <si>
    <t>Құн факторы</t>
  </si>
  <si>
    <t>Дерек көзі: ҚРҰБ</t>
  </si>
  <si>
    <t>1 жылға дейін</t>
  </si>
  <si>
    <t>1 жылдан 3 жылға дейін</t>
  </si>
  <si>
    <t>3 жылдан 5 жылға дейін</t>
  </si>
  <si>
    <t>5 астам</t>
  </si>
  <si>
    <t>Мерзімсіз</t>
  </si>
  <si>
    <t>Тартудың орташа ставкасы (оң жақ ось)</t>
  </si>
  <si>
    <t>Дерек көзі: ҚҰРБ</t>
  </si>
  <si>
    <t>(ЖІӨ-ге %-бен)</t>
  </si>
  <si>
    <t>Экспорт (өзгер. %) - базалық</t>
  </si>
  <si>
    <t>Экспорт (өзгер. %) - ЖІӨ-ге әсерімен мұнай бағасының сценарийі</t>
  </si>
  <si>
    <t>Импорт (өзгер. %) - базалық</t>
  </si>
  <si>
    <t>Импорт (өзгер. %) - ЖІӨ-ге әсерімен мұнай бағасының сценарийі</t>
  </si>
  <si>
    <t>Анықтама ретінде:</t>
  </si>
  <si>
    <t>ШТИ (ЖІӨ-ге %)</t>
  </si>
  <si>
    <t>ЖІӨ %-бен нақты өсуі (сценарийлер диапазоны)</t>
  </si>
  <si>
    <t xml:space="preserve">Мұнайдың бағасы, USD/bbl </t>
  </si>
  <si>
    <t xml:space="preserve">Ағымдағы шот - базалық </t>
  </si>
  <si>
    <t>Ағымдағы шот - ЖІӨ-ге әсерімен мұнай бағасының сценарийі</t>
  </si>
  <si>
    <t>2008 (бағалау)</t>
  </si>
  <si>
    <t>Біріктірілген көрсеткіштер</t>
  </si>
  <si>
    <t>Ірі және орта кәсіпорындар</t>
  </si>
  <si>
    <t>Шағын кәсіпорындар</t>
  </si>
  <si>
    <t>Активтер/ЖІӨ, %-бен</t>
  </si>
  <si>
    <t>Өнім өткізуден және қызмет көрсетуден кіріс, %</t>
  </si>
  <si>
    <t>Өткізілген өнімнің өзіндік құны, %</t>
  </si>
  <si>
    <t>Пайдалылық</t>
  </si>
  <si>
    <t>Борыштық жүктеменің көрсеткіштері</t>
  </si>
  <si>
    <t xml:space="preserve">Әлемдік қор биржа индекстері                             </t>
  </si>
  <si>
    <t xml:space="preserve">Әлемдік қор биржа индекстерінің 2008 жылғы 9 айдағы динамикасы    </t>
  </si>
  <si>
    <t>Дерек көзі: банктердің www.forexpf.ru  (27.10.2008г бойынша.), www.quote.ru (01.11.2008г бойынша.) сайттарының материалы бойынша болжамы</t>
  </si>
  <si>
    <t xml:space="preserve">Негізгі инвестор елдердің АҚШ-тың активтермен қамтамасыз етілген ұзақ мерзімді бағалы қағаздарына инвестициялары </t>
  </si>
  <si>
    <t xml:space="preserve">Дамушы елдер осалдығының салыстырмалы өлшемдері </t>
  </si>
  <si>
    <t>Пайыздық мөлшерлеме бойынша банктердің  тарту құрылымы</t>
  </si>
  <si>
    <r>
      <t>Корпоративтік сектордың қаржы тұрақтылығының негізгі индикаторлары</t>
    </r>
    <r>
      <rPr>
        <b/>
        <vertAlign val="superscript"/>
        <sz val="10"/>
        <rFont val="Times New Roman"/>
        <family val="1"/>
        <charset val="204"/>
      </rPr>
      <t>1</t>
    </r>
  </si>
  <si>
    <r>
      <t xml:space="preserve">2кв._2008 </t>
    </r>
    <r>
      <rPr>
        <b/>
        <i/>
        <vertAlign val="superscript"/>
        <sz val="8"/>
        <rFont val="Times New Roman"/>
        <family val="1"/>
        <charset val="204"/>
      </rPr>
      <t>2</t>
    </r>
  </si>
  <si>
    <r>
      <t>2кв._2008</t>
    </r>
    <r>
      <rPr>
        <b/>
        <vertAlign val="superscript"/>
        <sz val="10"/>
        <color indexed="62"/>
        <rFont val="Times New Roman"/>
        <family val="1"/>
        <charset val="204"/>
      </rPr>
      <t>2</t>
    </r>
  </si>
  <si>
    <r>
      <t>Пайдалылықтың және тиімділіктің көрсеткіштері</t>
    </r>
    <r>
      <rPr>
        <b/>
        <i/>
        <u/>
        <vertAlign val="superscript"/>
        <sz val="8"/>
        <rFont val="Times New Roman"/>
        <family val="1"/>
        <charset val="204"/>
      </rPr>
      <t>3</t>
    </r>
  </si>
  <si>
    <t>2.4.2-график</t>
  </si>
  <si>
    <t xml:space="preserve">Жеке тұлғалардың Қазақстанның ЕДБ-гі депозиттері бойынша пайыздық мөлшерлемесі </t>
  </si>
  <si>
    <t>2.5.8-2.5.9-графиктер</t>
  </si>
  <si>
    <t>3.1.1-3.1.3-графиктер</t>
  </si>
  <si>
    <t>3.1.10-3.1.11-графиктер</t>
  </si>
  <si>
    <t>3.1.13 - 3.1.14-графиктер</t>
  </si>
  <si>
    <t>3.1.15 - 3.1.16-графиктер</t>
  </si>
  <si>
    <t>3.1.17 - 3.1.18-графиктер</t>
  </si>
  <si>
    <t xml:space="preserve">5-бокс _1-график </t>
  </si>
  <si>
    <t xml:space="preserve">5-бокс _2-график </t>
  </si>
  <si>
    <t xml:space="preserve">5-бокс _3-график </t>
  </si>
  <si>
    <t>Название:</t>
  </si>
  <si>
    <t>01.04.2006</t>
  </si>
  <si>
    <t>01.07.2006</t>
  </si>
  <si>
    <t>ROA, ROE динамикасы (жылдық көріністе)</t>
  </si>
  <si>
    <t>Показатели</t>
  </si>
  <si>
    <t>*Справочно: при расчете брались среднемесячные показатели за период</t>
  </si>
  <si>
    <t xml:space="preserve">Пайыздық маржа </t>
  </si>
  <si>
    <t>Пайыздық спрэд</t>
  </si>
  <si>
    <t>Телекоммуникация қызметі</t>
  </si>
  <si>
    <t>Қаржы</t>
  </si>
  <si>
    <t>Жиынтығы</t>
  </si>
  <si>
    <t>KASE облицияларының ресми тізімі айналымының салалық құрылымы</t>
  </si>
  <si>
    <t>Акциялар</t>
  </si>
  <si>
    <t>Облигациялар</t>
  </si>
  <si>
    <t>М3/ЖІӨП</t>
  </si>
  <si>
    <t>ЕДБ-ның ЖІӨ-ге кредиттері</t>
  </si>
  <si>
    <t>Резиденттердің ЖІӨ-ге депозиттері</t>
  </si>
  <si>
    <t>* ЖІӨ жөніндегі деректер жылдық көрсетуге келтірілген</t>
  </si>
  <si>
    <t>2007 жылғы 1 қазандағы жағдай бойынша</t>
  </si>
  <si>
    <t>2008 жылғы 1 қазандағы жағдай бойынша</t>
  </si>
  <si>
    <t>ЕДБ</t>
  </si>
  <si>
    <t>Сақтандыру ұйымдары</t>
  </si>
  <si>
    <t>БҚН кәсіби қатысушылары</t>
  </si>
  <si>
    <t>Жинақтаушы зейнетақы қорлары</t>
  </si>
  <si>
    <t>Ипотекалық компаниялар</t>
  </si>
  <si>
    <t>Банктік емес ұйымдар</t>
  </si>
  <si>
    <t>Дерек көзі: ҚҚА</t>
  </si>
  <si>
    <t>Мемлекеттік борыш/ЖІӨ</t>
  </si>
  <si>
    <t xml:space="preserve">Мемлекеттік шығыстар/ЖІӨ </t>
  </si>
  <si>
    <t>Қаржы секторы</t>
  </si>
  <si>
    <t>Ақша мультипликаторы</t>
  </si>
  <si>
    <t xml:space="preserve">Ақша массасы </t>
  </si>
  <si>
    <t xml:space="preserve">Экономикаға кредиттер / ЖІӨ </t>
  </si>
  <si>
    <t>ЕДБ депозиттері (нақты көрсетумен)</t>
  </si>
  <si>
    <t>Сыртқы сектор</t>
  </si>
  <si>
    <t>↑ немесе &lt; 0</t>
  </si>
  <si>
    <t xml:space="preserve">Ағымдағы операциялар шотының балансы/ ЖІӨ </t>
  </si>
  <si>
    <t>(ШТИ + ағымдағы операциялар шотының балансы) / ЖІӨ</t>
  </si>
  <si>
    <t>Нақты тиімді айырбас бағамы</t>
  </si>
  <si>
    <t>Сауда талаптары</t>
  </si>
  <si>
    <t xml:space="preserve">Жалпы сыртқы борыш / ЖІӨ </t>
  </si>
  <si>
    <t>Өтімділіктің күндік индексі (7 нүкте бойынша реттелген мән)</t>
  </si>
  <si>
    <t>Бағамның орташа күндік мәні (KZT/USD)</t>
  </si>
  <si>
    <t>KIBOR3M
индикаторы</t>
  </si>
  <si>
    <t>03.04.2008</t>
  </si>
  <si>
    <t>04.04.2008</t>
  </si>
  <si>
    <t>07.04.2008</t>
  </si>
  <si>
    <t>08.04.2008</t>
  </si>
  <si>
    <t>09.04.2008</t>
  </si>
  <si>
    <t>10.04.2008</t>
  </si>
  <si>
    <t>11.04.2008</t>
  </si>
  <si>
    <t>14.04.2008</t>
  </si>
  <si>
    <t>15.04.2008</t>
  </si>
  <si>
    <t>16.04.2008</t>
  </si>
  <si>
    <t>17.04.2008</t>
  </si>
  <si>
    <t>18.04.2008</t>
  </si>
  <si>
    <t>21.04.2008</t>
  </si>
  <si>
    <t>22.04.2008</t>
  </si>
  <si>
    <t>23.04.2008</t>
  </si>
  <si>
    <t>24.04.2008</t>
  </si>
  <si>
    <t>25.04.2008</t>
  </si>
  <si>
    <t>28.04.2008</t>
  </si>
  <si>
    <t>Литва</t>
  </si>
  <si>
    <t>29.04.2008</t>
  </si>
  <si>
    <t>30.04.2008</t>
  </si>
  <si>
    <t>05.05.2008</t>
  </si>
  <si>
    <t>06.05.2008</t>
  </si>
  <si>
    <t>07.05.2008</t>
  </si>
  <si>
    <t>08.05.2008</t>
  </si>
  <si>
    <t>12.05.2008</t>
  </si>
  <si>
    <t>13.05.2008</t>
  </si>
  <si>
    <t>14.05.2008</t>
  </si>
  <si>
    <t>15.05.2008</t>
  </si>
  <si>
    <t>16.05.2008</t>
  </si>
  <si>
    <t>19.05.2008</t>
  </si>
  <si>
    <t>20.05.2008</t>
  </si>
  <si>
    <t>21.05.2008</t>
  </si>
  <si>
    <t>22.05.2008</t>
  </si>
  <si>
    <t>23.05.2008</t>
  </si>
  <si>
    <t>27.05.2008</t>
  </si>
  <si>
    <t>29.05.2008</t>
  </si>
  <si>
    <t>30.05.2008</t>
  </si>
  <si>
    <t>02.06.2008</t>
  </si>
  <si>
    <t>03.06.2008</t>
  </si>
  <si>
    <t>04.06.2008</t>
  </si>
  <si>
    <t>05.06.2008</t>
  </si>
  <si>
    <t>06.06.2008</t>
  </si>
  <si>
    <t>10.06.2008</t>
  </si>
  <si>
    <t>11.06.2008</t>
  </si>
  <si>
    <t>16.06.2008</t>
  </si>
  <si>
    <t>17.06.2008</t>
  </si>
  <si>
    <t>18.06.2008</t>
  </si>
  <si>
    <t>19.06.2008</t>
  </si>
  <si>
    <t>20.06.2008</t>
  </si>
  <si>
    <t>23.06.2008</t>
  </si>
  <si>
    <t>24.06.2008</t>
  </si>
  <si>
    <t>25.06.2008</t>
  </si>
  <si>
    <t>26.06.2008</t>
  </si>
  <si>
    <t>27.06.2008</t>
  </si>
  <si>
    <t>30.06.2008</t>
  </si>
  <si>
    <t>01.07.2008</t>
  </si>
  <si>
    <t>02.07.2008</t>
  </si>
  <si>
    <t>03.07.2008</t>
  </si>
  <si>
    <t>08.07.2008</t>
  </si>
  <si>
    <t>09.07.2008</t>
  </si>
  <si>
    <t>10.07.2008</t>
  </si>
  <si>
    <t>14.07.2008</t>
  </si>
  <si>
    <t>15.07.2008</t>
  </si>
  <si>
    <t>16.07.2008</t>
  </si>
  <si>
    <t>17.07.2008</t>
  </si>
  <si>
    <t>18.07.2008</t>
  </si>
  <si>
    <t>21.07.2008</t>
  </si>
  <si>
    <t>22.07.2008</t>
  </si>
  <si>
    <t>23.07.2008</t>
  </si>
  <si>
    <t>24.07.2008</t>
  </si>
  <si>
    <t>25.07.2008</t>
  </si>
  <si>
    <t>29.07.2008</t>
  </si>
  <si>
    <t>30.07.2008</t>
  </si>
  <si>
    <t>31.07.2008</t>
  </si>
  <si>
    <t>01.08.2008</t>
  </si>
  <si>
    <t>04.08.2008</t>
  </si>
  <si>
    <t>05.08.2008</t>
  </si>
  <si>
    <t>06.08.2008</t>
  </si>
  <si>
    <t>07.08.2008</t>
  </si>
  <si>
    <t>08.08.2008</t>
  </si>
  <si>
    <t>11.08.2008</t>
  </si>
  <si>
    <t>12.08.2008</t>
  </si>
  <si>
    <t>13.08.2008</t>
  </si>
  <si>
    <t>14.08.2008</t>
  </si>
  <si>
    <t>15.08.2008</t>
  </si>
  <si>
    <t>19.08.2008</t>
  </si>
  <si>
    <t>20.08.2008</t>
  </si>
  <si>
    <t>21.08.2008</t>
  </si>
  <si>
    <t>22.08.2008</t>
  </si>
  <si>
    <t>25.08.2008</t>
  </si>
  <si>
    <t>26.08.2008</t>
  </si>
  <si>
    <t>27.08.2008</t>
  </si>
  <si>
    <t>28.08.2008</t>
  </si>
  <si>
    <t>29.08.2008</t>
  </si>
  <si>
    <t>02.09.2008</t>
  </si>
  <si>
    <t>03.09.2008</t>
  </si>
  <si>
    <t>04.09.2008</t>
  </si>
  <si>
    <t>05.09.2008</t>
  </si>
  <si>
    <t>08.09.2008</t>
  </si>
  <si>
    <t>09.09.2008</t>
  </si>
  <si>
    <t>10.09.2008</t>
  </si>
  <si>
    <t>11.09.2008</t>
  </si>
  <si>
    <t>15.09.2008</t>
  </si>
  <si>
    <t>16.09.2008</t>
  </si>
  <si>
    <t>17.09.2008</t>
  </si>
  <si>
    <t>18.09.2008</t>
  </si>
  <si>
    <t>19.09.2008</t>
  </si>
  <si>
    <t>24.09.2008</t>
  </si>
  <si>
    <t>25.09.2008</t>
  </si>
  <si>
    <t>26.09.2008</t>
  </si>
  <si>
    <t>29.09.2008</t>
  </si>
  <si>
    <t>15.10.2007</t>
  </si>
  <si>
    <t>16.10.2007</t>
  </si>
  <si>
    <t>16.11.2007</t>
  </si>
  <si>
    <t>10.01.2008</t>
  </si>
  <si>
    <t>11.07.2008</t>
  </si>
  <si>
    <t>28.07.2008</t>
  </si>
  <si>
    <t>17.12.2007</t>
  </si>
  <si>
    <t>11.02.2008</t>
  </si>
  <si>
    <t>03.03.2008</t>
  </si>
  <si>
    <t>28.05.2008</t>
  </si>
  <si>
    <t>12.09.2008</t>
  </si>
  <si>
    <t>30.09.2008</t>
  </si>
  <si>
    <t>03.01.2007</t>
  </si>
  <si>
    <t>04.01.2007</t>
  </si>
  <si>
    <t>05.01.2007</t>
  </si>
  <si>
    <t>08.01.2007</t>
  </si>
  <si>
    <t>23.02.2007</t>
  </si>
  <si>
    <t>08.03.2007</t>
  </si>
  <si>
    <t>13.04.2007</t>
  </si>
  <si>
    <t>16.04.2007</t>
  </si>
  <si>
    <t>18.04.2007</t>
  </si>
  <si>
    <t>19.04.2007</t>
  </si>
  <si>
    <t>20.04.2007</t>
  </si>
  <si>
    <t>30.04.2007</t>
  </si>
  <si>
    <t>01.05.2007</t>
  </si>
  <si>
    <t>08.05.2007</t>
  </si>
  <si>
    <t>09.05.2007</t>
  </si>
  <si>
    <t>11.05.2007</t>
  </si>
  <si>
    <t>16.05.2007</t>
  </si>
  <si>
    <t>23.05.2007</t>
  </si>
  <si>
    <t>25.05.2007</t>
  </si>
  <si>
    <t>11.06.2007</t>
  </si>
  <si>
    <t>12.06.2007</t>
  </si>
  <si>
    <t>15.06.2007</t>
  </si>
  <si>
    <t>18.06.2007</t>
  </si>
  <si>
    <t>19.06.2007</t>
  </si>
  <si>
    <t>26.06.2007</t>
  </si>
  <si>
    <t>06.07.2007</t>
  </si>
  <si>
    <t>11.07.2007</t>
  </si>
  <si>
    <t>12.07.2007</t>
  </si>
  <si>
    <t>13.07.2007</t>
  </si>
  <si>
    <t>18.07.2007</t>
  </si>
  <si>
    <t>20.07.2007</t>
  </si>
  <si>
    <t>23.07.2007</t>
  </si>
  <si>
    <t>24.07.2007</t>
  </si>
  <si>
    <t>25.07.2007</t>
  </si>
  <si>
    <t>26.07.2007</t>
  </si>
  <si>
    <t>27.07.2007</t>
  </si>
  <si>
    <t>02.08.2007</t>
  </si>
  <si>
    <t>07.08.2007</t>
  </si>
  <si>
    <t>08.08.2007</t>
  </si>
  <si>
    <t>09.08.2007</t>
  </si>
  <si>
    <t>10.08.2007</t>
  </si>
  <si>
    <t>13.08.2007</t>
  </si>
  <si>
    <t>11.09.2007</t>
  </si>
  <si>
    <t>02.10.2007</t>
  </si>
  <si>
    <t>03.10.2007</t>
  </si>
  <si>
    <t>05.11.2007</t>
  </si>
  <si>
    <t>31.12.2007</t>
  </si>
  <si>
    <t>02.01.2008</t>
  </si>
  <si>
    <t>03.01.2008</t>
  </si>
  <si>
    <t>04.01.2008</t>
  </si>
  <si>
    <t>07.01.2008</t>
  </si>
  <si>
    <t>08.01.2008</t>
  </si>
  <si>
    <t>17.01.2008</t>
  </si>
  <si>
    <t>06.02.2008</t>
  </si>
  <si>
    <t>25.02.2008</t>
  </si>
  <si>
    <t>10.03.2008</t>
  </si>
  <si>
    <t>01.05.2008</t>
  </si>
  <si>
    <t>02.05.2008</t>
  </si>
  <si>
    <t>09.05.2008</t>
  </si>
  <si>
    <t>09.06.2008</t>
  </si>
  <si>
    <t>12.06.2008</t>
  </si>
  <si>
    <t>13.06.2008</t>
  </si>
  <si>
    <t>07.07.2008</t>
  </si>
  <si>
    <t>18.08.2008</t>
  </si>
  <si>
    <t>22.09.2008</t>
  </si>
  <si>
    <t>23.09.2008</t>
  </si>
  <si>
    <t>S&amp;P 500 Composite</t>
  </si>
  <si>
    <t>S&amp;P 500 Banks</t>
  </si>
  <si>
    <t>DJTM US Banks</t>
  </si>
  <si>
    <t>Hang seng</t>
  </si>
  <si>
    <t>Hang seng finance</t>
  </si>
  <si>
    <t>RTS Index</t>
  </si>
  <si>
    <t>Nikkei total banking</t>
  </si>
  <si>
    <t>Dow Jones IND.</t>
  </si>
  <si>
    <t xml:space="preserve">Dax 30 </t>
  </si>
  <si>
    <t>EMBI+ Украина спрэд</t>
  </si>
  <si>
    <t>EMBI+ спрэд</t>
  </si>
  <si>
    <t>EMBI+ Азия спрэд</t>
  </si>
  <si>
    <t>02.01.2007</t>
  </si>
  <si>
    <t xml:space="preserve">Америка </t>
  </si>
  <si>
    <t>Азия</t>
  </si>
  <si>
    <t xml:space="preserve">Хорватия </t>
  </si>
  <si>
    <t>Reuters/Jefferies CRB Index</t>
  </si>
  <si>
    <t>Citigroup</t>
  </si>
  <si>
    <t>Deutsche Bank</t>
  </si>
  <si>
    <t>HSBC</t>
  </si>
  <si>
    <t>Credit Suisse</t>
  </si>
  <si>
    <t>Merrill Lynch</t>
  </si>
  <si>
    <t>Венгрия</t>
  </si>
  <si>
    <t>Эстония</t>
  </si>
  <si>
    <t>Латвия</t>
  </si>
  <si>
    <t>Болгария</t>
  </si>
  <si>
    <t>Чехия</t>
  </si>
  <si>
    <t>Австралия</t>
  </si>
  <si>
    <t>FTSE 100</t>
  </si>
  <si>
    <t>Moody's</t>
  </si>
  <si>
    <t>S&amp;P</t>
  </si>
  <si>
    <t>Fitch</t>
  </si>
  <si>
    <t>Венгия</t>
  </si>
  <si>
    <t>A2/Stable</t>
  </si>
  <si>
    <t>BBB+/Negative</t>
  </si>
  <si>
    <t>BBB+</t>
  </si>
  <si>
    <t>BBB/Negative</t>
  </si>
  <si>
    <t>Baa3/Stable</t>
  </si>
  <si>
    <t>A1/Positive</t>
  </si>
  <si>
    <t>A/Stable</t>
  </si>
  <si>
    <t>A+/Stable</t>
  </si>
  <si>
    <t>A-/Stable</t>
  </si>
  <si>
    <t>B1/Stable</t>
  </si>
  <si>
    <t>B/Negative</t>
  </si>
  <si>
    <t>B+/Negative</t>
  </si>
  <si>
    <t>Baa1/Positive</t>
  </si>
  <si>
    <t>Украина</t>
  </si>
  <si>
    <t>Ирландия</t>
  </si>
  <si>
    <t>Польша</t>
  </si>
  <si>
    <t>Әлемнің әр түрлі елдеріндегі инфляция деңгейі</t>
  </si>
  <si>
    <t>Шетелдік ресми институттардың АҚШ-тың ұзақ мерзімді бағалы қағаздарындағы үлесі</t>
  </si>
  <si>
    <t>Шағын кәсіпкерлік субъектілеріне берілген заемдар (өзгер.%-бен)</t>
  </si>
  <si>
    <t>Құрылыс (өзгер.%-бен)</t>
  </si>
  <si>
    <t>(жиынтығына пайызбен)</t>
  </si>
  <si>
    <t>Стандартты</t>
  </si>
  <si>
    <t>Күмәнды</t>
  </si>
  <si>
    <t xml:space="preserve"> 2007 жылғы 1 қазандағы жағдай бойынша</t>
  </si>
  <si>
    <t xml:space="preserve"> 2008 жылғы 1 қазандағы жағдай бойынша</t>
  </si>
  <si>
    <t>1-санаттағы күмәнды</t>
  </si>
  <si>
    <t>2-санаттағы күмәнды</t>
  </si>
  <si>
    <t>3-санаттағы күмәнды</t>
  </si>
  <si>
    <t>4-санаттағы күмәнды</t>
  </si>
  <si>
    <t>5-санаттағы күмәнды</t>
  </si>
  <si>
    <t>Үмітсіз</t>
  </si>
  <si>
    <t>(жиынтығына %-бен)</t>
  </si>
  <si>
    <t>Банктік заемдар бойынша кредит портфеліндегі мерзімі өткен берешектің үлесі (пайызбен)</t>
  </si>
  <si>
    <t>(пайызбен)</t>
  </si>
  <si>
    <t>Жеке тұлғаларға берілген заемдар бойынша мерзімі өткен берешек</t>
  </si>
  <si>
    <r>
      <t>8</t>
    </r>
    <r>
      <rPr>
        <sz val="10"/>
        <rFont val="Times New Roman"/>
        <family val="1"/>
        <charset val="204"/>
      </rPr>
      <t xml:space="preserve">  Жалпы сыртқы борыш бойынша алда жүзеге асырылатын төлемдер сомасы және  халықтың шетел валютасындағы салымдары ретінде есептелген.</t>
    </r>
  </si>
  <si>
    <r>
      <t>9</t>
    </r>
    <r>
      <rPr>
        <sz val="10"/>
        <rFont val="Times New Roman"/>
        <family val="1"/>
        <charset val="204"/>
      </rPr>
      <t xml:space="preserve">  Жалпы халықаралық резервтер сомасы (алтынды қоспағанда) және Ұлттық қордың активтері ретінде есептелген.</t>
    </r>
  </si>
  <si>
    <t>Көлем факторы</t>
  </si>
  <si>
    <t>Өзгер. % бар заем. үлесі</t>
  </si>
  <si>
    <t>Белг % бар заем. үлесі</t>
  </si>
  <si>
    <t>Кредиттеу стандарттарын қатаңдату туралы сұраққа коммерциялық банктер жауаптарының балансы</t>
  </si>
  <si>
    <t>Ақша нарығының спрэдтері</t>
  </si>
  <si>
    <t>Әлемнің жетекші банктерінің айырбас бағамы бойынша қозғалыс диапазоны және болжамдары</t>
  </si>
  <si>
    <t>Қаржы жүйесінің тұрақтылығын қамтамасыз ету жөніндегі шаралар</t>
  </si>
  <si>
    <t>Астана қ. тұрғын үй бағалары</t>
  </si>
  <si>
    <t>Алматы қ. тұрғын үй бағалары</t>
  </si>
  <si>
    <t>Қазақстан бойынша орташа алынған тұрғын үй бағаларының өзгеруі, y-o-y</t>
  </si>
  <si>
    <t>Астана қ, тұрғын үй бағаларының өзгеруі, y-o-y</t>
  </si>
  <si>
    <t>Алматы қ, тұрғын үй бағаларының өзгеруі, y-o-y</t>
  </si>
  <si>
    <t>өткен жылдың тиісті кезеңімен салыстырғанда тұрғын үй бағасының %-дық өзгерісі</t>
  </si>
  <si>
    <t>Тұрғын үй нарығындағы баға құру дисбалансының факторлары</t>
  </si>
  <si>
    <t>4 тоқ. 2006</t>
  </si>
  <si>
    <t>Жаңа үлгідегі тұрғын үй сату,  1 ш.м үшін мың теңге (тоқсан аяғында)</t>
  </si>
  <si>
    <t>Қазақстан Республикасы</t>
  </si>
  <si>
    <t>Тұрғын үйлердің пайдалы алаңының 1 ш.м. салудың  орташа нақты құны (мың тг., халық салған үйлерді қоспағанда)</t>
  </si>
  <si>
    <t>Өзіндік құнның бағаға арақатысы</t>
  </si>
  <si>
    <t>Құрылыстың өзіндік құнының сату бағасына арақатысы, Астана қ.</t>
  </si>
  <si>
    <t>Құрылыстың өзіндік құнының сату бағасына арақатысы, Қазақстан Республикасы</t>
  </si>
  <si>
    <t>Құрылыстың өзіндік құнының сату бағасына арақатысы, Алматы қ.</t>
  </si>
  <si>
    <t>Жабдықталған тұрғын үйді және жаңа үлгідегі тұрғын үйді қайта сату бағаларының арақатысы</t>
  </si>
  <si>
    <t>Жабдықталған тұрғын үйді және жаңа үлгідегі тұрғын үйді қайта сату бағаларының арақатысы, Қазақстан Республикасы</t>
  </si>
  <si>
    <t>Жабдықталған тұрғын үйді және жаңа үлгідегі тұрғын үйді қайта сату бағаларының арақатысы, Астана қ.</t>
  </si>
  <si>
    <t>Жабдықталған тұрғын үйді және жаңа үлгідегі тұрғын үйді қайта сату бағаларының арақатысы, Алматы қ.</t>
  </si>
  <si>
    <t xml:space="preserve">Жабдықталған тұрғын үйді қайта сату, 1 ш.м үшін мың тг. </t>
  </si>
  <si>
    <t>Сатудан кірістілік (y-o-y өзгер. %)</t>
  </si>
  <si>
    <t>Анықтама ретінде: Халықаралық практикаға сәйкес кредиттік тәуекелдің жоғары деңгейін кредиттерді салаға шоғырдандырудың несие портфелінің 30% мөлшеріндегі күрделі мәніне қол жеткізу растайды</t>
  </si>
  <si>
    <t xml:space="preserve"> Қалыптастырылған провизиялар көлемінің несие портфеліне экономиканың салалары бойынша қатынасы</t>
  </si>
  <si>
    <t>Экономиканың салалары</t>
  </si>
  <si>
    <t>Жеке тұлғаларға тұтынушылық кредит беру, млрд. теңге (сол жақ шкала)</t>
  </si>
  <si>
    <t>ЕДБ несие портфеліндегі үлес, %-бен (оң жақ шкала)</t>
  </si>
  <si>
    <t>(01.10.2008 жыл)</t>
  </si>
  <si>
    <t xml:space="preserve">стандартты </t>
  </si>
  <si>
    <t xml:space="preserve">күмәнды </t>
  </si>
  <si>
    <t>үмітсіз</t>
  </si>
  <si>
    <t>Кепіл құнының 70% аспайтын заемдар</t>
  </si>
  <si>
    <t>Басқа да заемдар*</t>
  </si>
  <si>
    <t>Жылжымайтын мүлік нарығының алыпсатарлық тартымдылығы</t>
  </si>
  <si>
    <t>Аймақтар бойынша жылжымайтын мүлік нарығының кірістілік индексі*</t>
  </si>
  <si>
    <t xml:space="preserve">Жылжымайтын мүлік нарығының кірістілік индексі, Қазақстан Республикасы </t>
  </si>
  <si>
    <t>Жылжымайтын мүлік нарығының кірістілік индексі, Астана қ.</t>
  </si>
  <si>
    <t>Жылжымайтын мүлік нарығының кірістілік индексі, Алматы қ.</t>
  </si>
  <si>
    <t xml:space="preserve"> Жеке тұлғалардың теңгедегі мерзімді депозиттері бойынша ставкалар</t>
  </si>
  <si>
    <t>Ескерту:* жылжымайтын мүлікке инвестициялардан кірістіліктің теңгедегі мерзімді депозиттері бойынша ставкаға арақатысы</t>
  </si>
  <si>
    <t>Тоқсан ішінде пайдалануға берілген пәтерлердің саны</t>
  </si>
  <si>
    <t>Пайдалануға берілген пәтерлердің саны, Қазақстан Республикасы</t>
  </si>
  <si>
    <t>Пайдалануға берілген пәтерлердің саны, Астана қ.</t>
  </si>
  <si>
    <t>Пайдалануға берілген пәтерлердің саны, Алматы қ.</t>
  </si>
  <si>
    <t>Тоқсан ішінде берілген пайдалы аудан, ш.м.</t>
  </si>
  <si>
    <t xml:space="preserve">Тоқсан ішінде берілген пайдалы аудан, Қазақстан Республикасы </t>
  </si>
  <si>
    <t xml:space="preserve">6.1.1.3-график </t>
  </si>
  <si>
    <t xml:space="preserve">6.1.1.1-кесте </t>
  </si>
  <si>
    <t xml:space="preserve">6.1.1.4-график </t>
  </si>
  <si>
    <t>6.1.1.2-кесте</t>
  </si>
  <si>
    <t xml:space="preserve">6.1.2.1-график </t>
  </si>
  <si>
    <t xml:space="preserve">6.1.2.2-график </t>
  </si>
  <si>
    <t xml:space="preserve">6.1.2.3-график </t>
  </si>
  <si>
    <t xml:space="preserve">6.1.3.1-график </t>
  </si>
  <si>
    <t xml:space="preserve">6.1.3.2 -график </t>
  </si>
  <si>
    <t xml:space="preserve">6.1.3.3-график </t>
  </si>
  <si>
    <t xml:space="preserve">6.1.3.4-график </t>
  </si>
  <si>
    <t xml:space="preserve">6.1.3.5-график </t>
  </si>
  <si>
    <t xml:space="preserve">6.1.3.6-график </t>
  </si>
  <si>
    <t xml:space="preserve">6.1.3.7-график </t>
  </si>
  <si>
    <t xml:space="preserve">6.2.1-график </t>
  </si>
  <si>
    <t>6.2.1-кесте</t>
  </si>
  <si>
    <t xml:space="preserve">6.2.2-график </t>
  </si>
  <si>
    <t xml:space="preserve">6.2.3-график </t>
  </si>
  <si>
    <t xml:space="preserve">6.2.4-график </t>
  </si>
  <si>
    <t xml:space="preserve">6.2.5-график </t>
  </si>
  <si>
    <t xml:space="preserve">6.2.6-график </t>
  </si>
  <si>
    <t>6.3.1-кесте</t>
  </si>
  <si>
    <t xml:space="preserve">6.3.1-график </t>
  </si>
  <si>
    <t xml:space="preserve">6.3.2-график </t>
  </si>
  <si>
    <t xml:space="preserve">6.3.3-график </t>
  </si>
  <si>
    <t xml:space="preserve">6.3.4-график </t>
  </si>
  <si>
    <t xml:space="preserve">6.3.2-кесте </t>
  </si>
  <si>
    <t xml:space="preserve">6.3.5-график </t>
  </si>
  <si>
    <t xml:space="preserve">6.3.6-график </t>
  </si>
  <si>
    <t xml:space="preserve">6.3.7-график </t>
  </si>
  <si>
    <t xml:space="preserve">6.3.8-график </t>
  </si>
  <si>
    <t xml:space="preserve">7.1.1.1-график </t>
  </si>
  <si>
    <t xml:space="preserve">7.1.1.2-график </t>
  </si>
  <si>
    <t xml:space="preserve">7.1.1.3-график </t>
  </si>
  <si>
    <t xml:space="preserve">7.1.2.1-график </t>
  </si>
  <si>
    <t xml:space="preserve">7.1.2.1-кесте </t>
  </si>
  <si>
    <t xml:space="preserve">7.1.2.2-график </t>
  </si>
  <si>
    <t xml:space="preserve">7.1.2.2-кесте </t>
  </si>
  <si>
    <t xml:space="preserve">7.2.1-график </t>
  </si>
  <si>
    <t xml:space="preserve">7.2.3-график </t>
  </si>
  <si>
    <t xml:space="preserve">7.2.4-график </t>
  </si>
  <si>
    <t xml:space="preserve">7.2.2-график </t>
  </si>
  <si>
    <t>Мазмұны</t>
  </si>
  <si>
    <t>Қаржы тұрақтылығын айқындайтын сыртқы факторлар</t>
  </si>
  <si>
    <t>Аты:</t>
  </si>
  <si>
    <t>Шикізат тауарлары бағаларының индексі</t>
  </si>
  <si>
    <t>Кезең</t>
  </si>
  <si>
    <t>Wheat No.2.Soft Red сұрыпты бидайдың бағасы (оң жақ ось)</t>
  </si>
  <si>
    <t>Дерек көзі:Thomson Financial Ltd. (DataStream)</t>
  </si>
  <si>
    <t>Өңделмеген мұнай (Brent, WTI, Dubai Fateh орташа бағасы), бір баррель үшін АҚШ долл.</t>
  </si>
  <si>
    <t>Urals маркалы өңделмеген мұнай (01.05-09.08 кезеңдегі сырғымалы орташа мән )</t>
  </si>
  <si>
    <r>
      <t>Дерек көзі: Thomson Financial Ltd. (DataStream), ХВҚ</t>
    </r>
    <r>
      <rPr>
        <sz val="9"/>
        <rFont val="Times New Roman"/>
        <family val="1"/>
        <charset val="204"/>
      </rPr>
      <t xml:space="preserve"> </t>
    </r>
  </si>
  <si>
    <t>Baa2/Stable</t>
  </si>
  <si>
    <t>BBB-/Negative</t>
  </si>
  <si>
    <t xml:space="preserve">Bloomberg </t>
  </si>
  <si>
    <t>млн. тенге</t>
  </si>
  <si>
    <t>%</t>
  </si>
  <si>
    <t>Ипотеч орг</t>
  </si>
  <si>
    <t>ОООВБО</t>
  </si>
  <si>
    <t>Капитал</t>
  </si>
  <si>
    <t>9 мес. 2008</t>
  </si>
  <si>
    <t>133 890,1</t>
  </si>
  <si>
    <t>18 206,4</t>
  </si>
  <si>
    <t>8 995,1</t>
  </si>
  <si>
    <t>716,6</t>
  </si>
  <si>
    <t>48 088,6</t>
  </si>
  <si>
    <t>392,0</t>
  </si>
  <si>
    <t>515,0</t>
  </si>
  <si>
    <t>164,0</t>
  </si>
  <si>
    <t>141,0</t>
  </si>
  <si>
    <t>156,0</t>
  </si>
  <si>
    <t>57,9</t>
  </si>
  <si>
    <t>107,4</t>
  </si>
  <si>
    <t>27,8</t>
  </si>
  <si>
    <t>44,9</t>
  </si>
  <si>
    <t>83,9</t>
  </si>
  <si>
    <t>1.08.2008*</t>
  </si>
  <si>
    <t>01.10.2001</t>
  </si>
  <si>
    <t>(коэффициент)</t>
  </si>
  <si>
    <t>01.08.08*</t>
  </si>
  <si>
    <t>Қазақстандық эмитенттердің Лондон қор биржасындағы акцияларының бағалары</t>
  </si>
  <si>
    <t>Корпоративтік сектордың валюталық позициясы</t>
  </si>
  <si>
    <t>Жылжымайтын мүлік нарығындағы баға динамикасы</t>
  </si>
  <si>
    <t>Кредиттеу көлемінің және жекелеген сегменттер бойынша өсім қарқынының динамикасы</t>
  </si>
  <si>
    <t>Несие портфелі сапасының біріктіріліп көрсетілген динамикасы (жиынтығына пайызбен)</t>
  </si>
  <si>
    <t>Кредиттердің сапасын еларалық салыстыру</t>
  </si>
  <si>
    <t>Төлем мерзімінің өтуі 90 күннен асатын, жұмыс істемейтін заемдар мен кредиттерді қалыптастырылған провизиялармен жабу</t>
  </si>
  <si>
    <t>Банкаралық клиринг жүйесіндегі жойылған төлемдер</t>
  </si>
  <si>
    <t>Елдер және аймақтар бойынша EMBI+ спрэд</t>
  </si>
  <si>
    <t>2-3%</t>
  </si>
  <si>
    <t>2-5%</t>
  </si>
  <si>
    <t>2.3-5.5%</t>
  </si>
  <si>
    <t>40-50</t>
  </si>
  <si>
    <t>40-60</t>
  </si>
  <si>
    <t>01.10.2008*</t>
  </si>
  <si>
    <t>Источник: АФН</t>
  </si>
  <si>
    <t>ООИУПА</t>
  </si>
  <si>
    <t>УИП</t>
  </si>
  <si>
    <t>Ссудный портфель</t>
  </si>
  <si>
    <t>Бельгия</t>
  </si>
  <si>
    <t>Дания</t>
  </si>
  <si>
    <t>Финляндия</t>
  </si>
  <si>
    <t>Франция</t>
  </si>
  <si>
    <t>Германия</t>
  </si>
  <si>
    <t>Италия</t>
  </si>
  <si>
    <t>Португалия</t>
  </si>
  <si>
    <t>Испания</t>
  </si>
  <si>
    <t>Швеция</t>
  </si>
  <si>
    <t>Румыния</t>
  </si>
  <si>
    <t>01.01.2004</t>
  </si>
  <si>
    <t>01.01.2005</t>
  </si>
  <si>
    <t>01.01.2006</t>
  </si>
  <si>
    <t>01.01.2007</t>
  </si>
  <si>
    <t>01.01.2008</t>
  </si>
  <si>
    <t>01.10.2008</t>
  </si>
  <si>
    <t>Словакия</t>
  </si>
  <si>
    <t>Хорватия</t>
  </si>
  <si>
    <t xml:space="preserve">Польша </t>
  </si>
  <si>
    <t xml:space="preserve"> 01.01.05</t>
  </si>
  <si>
    <t>01.10.2006</t>
  </si>
  <si>
    <t>2,1</t>
  </si>
  <si>
    <t>2,7</t>
  </si>
  <si>
    <t>01.01.06</t>
  </si>
  <si>
    <t>01.04.06</t>
  </si>
  <si>
    <t>01.07.06</t>
  </si>
  <si>
    <t>01.10.06</t>
  </si>
  <si>
    <t>01.01.07</t>
  </si>
  <si>
    <t>01.04.07</t>
  </si>
  <si>
    <t>01.10.07</t>
  </si>
  <si>
    <t>01.01.08</t>
  </si>
  <si>
    <t>01.04.08</t>
  </si>
  <si>
    <t>01.07.08</t>
  </si>
  <si>
    <t>01.10.08</t>
  </si>
  <si>
    <t>01.07.07</t>
  </si>
  <si>
    <t xml:space="preserve">неработающие займы </t>
  </si>
  <si>
    <t>кредиты с просрочкой платежей свыше 90 дней</t>
  </si>
  <si>
    <t>Доля неработающих займов в кредитном портфеле (%)</t>
  </si>
  <si>
    <t>Доля кредитов с просрочкой платежей  свыше 90 дней в кредитном портфеле (%)</t>
  </si>
  <si>
    <t>……</t>
  </si>
  <si>
    <t>……...</t>
  </si>
  <si>
    <t xml:space="preserve">Болгария </t>
  </si>
  <si>
    <t xml:space="preserve">Чехия </t>
  </si>
  <si>
    <t>…</t>
  </si>
  <si>
    <t>Индонезия</t>
  </si>
  <si>
    <t>Малайзия</t>
  </si>
  <si>
    <t>……..</t>
  </si>
  <si>
    <t>Сингапур</t>
  </si>
  <si>
    <t>Тайланд</t>
  </si>
  <si>
    <t>Корея</t>
  </si>
  <si>
    <t xml:space="preserve">      </t>
  </si>
  <si>
    <t xml:space="preserve">MSCI аймақтық субиндекстер  </t>
  </si>
  <si>
    <t>Қазақстандық эмитенттер акцияларының Лондон қор биржасындағы акцияларының бағалары</t>
  </si>
  <si>
    <t>Макроэкономикалық орта және Қазақстандағы экономикалық жағдай</t>
  </si>
  <si>
    <t>ЖІӨ-нің өсу қарқыны (нақты көрсетумен) және салалар бойынша бөлу</t>
  </si>
  <si>
    <t>Түпкілікті пайдалану әдісімен ЖІӨ</t>
  </si>
  <si>
    <t xml:space="preserve">2.4.3-график </t>
  </si>
  <si>
    <t xml:space="preserve">4-бокс _1-график </t>
  </si>
  <si>
    <t xml:space="preserve">4-бокс _2-график </t>
  </si>
  <si>
    <t xml:space="preserve">4-бокс _3-график </t>
  </si>
  <si>
    <t xml:space="preserve">4-бокс _4-график </t>
  </si>
  <si>
    <t xml:space="preserve">2.4.4-график </t>
  </si>
  <si>
    <t xml:space="preserve">2.4.5-график </t>
  </si>
  <si>
    <t xml:space="preserve">2.4.6-график </t>
  </si>
  <si>
    <t xml:space="preserve">2.4.7-график </t>
  </si>
  <si>
    <t xml:space="preserve">2.5.1-график </t>
  </si>
  <si>
    <t xml:space="preserve">2.5.2-график </t>
  </si>
  <si>
    <t xml:space="preserve">2.5.3-2.5.4-график </t>
  </si>
  <si>
    <t xml:space="preserve">2.5.5-график </t>
  </si>
  <si>
    <t xml:space="preserve">2.5.6-график </t>
  </si>
  <si>
    <t xml:space="preserve">2.5.7-график </t>
  </si>
  <si>
    <t xml:space="preserve">3.1.4-график </t>
  </si>
  <si>
    <t xml:space="preserve">3.1.5-график </t>
  </si>
  <si>
    <t xml:space="preserve">3.1.6-график </t>
  </si>
  <si>
    <t xml:space="preserve">3.1.7-график </t>
  </si>
  <si>
    <t xml:space="preserve">3.1.8-график </t>
  </si>
  <si>
    <t xml:space="preserve">3.1.9-график </t>
  </si>
  <si>
    <t xml:space="preserve">3.1.12-график </t>
  </si>
  <si>
    <t xml:space="preserve">3.2.1-график </t>
  </si>
  <si>
    <t xml:space="preserve">3.2.2-график </t>
  </si>
  <si>
    <t xml:space="preserve">3.2.3-график </t>
  </si>
  <si>
    <t xml:space="preserve">3.2.4-график </t>
  </si>
  <si>
    <t xml:space="preserve">3.2.5-график </t>
  </si>
  <si>
    <t xml:space="preserve">3.2.6-график </t>
  </si>
  <si>
    <t xml:space="preserve">3.2.7-график </t>
  </si>
  <si>
    <t xml:space="preserve">3.2.8-график </t>
  </si>
  <si>
    <t xml:space="preserve">3.2.9-график </t>
  </si>
  <si>
    <t xml:space="preserve">4.1.1-график </t>
  </si>
  <si>
    <t xml:space="preserve">4.2.1-график </t>
  </si>
  <si>
    <t xml:space="preserve">4.2.1-кесте </t>
  </si>
  <si>
    <t xml:space="preserve">4.2.2-график </t>
  </si>
  <si>
    <t xml:space="preserve">4.2.3-график </t>
  </si>
  <si>
    <t xml:space="preserve">4.2.4-график </t>
  </si>
  <si>
    <t xml:space="preserve">5.1.1-график </t>
  </si>
  <si>
    <t xml:space="preserve">5.1.2-график </t>
  </si>
  <si>
    <t xml:space="preserve">5.1.3-график </t>
  </si>
  <si>
    <t xml:space="preserve">5.1.4-график </t>
  </si>
  <si>
    <t xml:space="preserve">5.2.1-график </t>
  </si>
  <si>
    <t xml:space="preserve">5.2.2-график </t>
  </si>
  <si>
    <t xml:space="preserve">5.2.3-график </t>
  </si>
  <si>
    <t xml:space="preserve">5.2.4-график </t>
  </si>
  <si>
    <t xml:space="preserve">5.2.5-график </t>
  </si>
  <si>
    <t xml:space="preserve">5.2.6-график </t>
  </si>
  <si>
    <t xml:space="preserve">5.2.7-график </t>
  </si>
  <si>
    <t xml:space="preserve">5.2.8-график </t>
  </si>
  <si>
    <t xml:space="preserve">5.2.9-график </t>
  </si>
  <si>
    <t xml:space="preserve">5.2.10-график </t>
  </si>
  <si>
    <t xml:space="preserve">5.2.11-график </t>
  </si>
  <si>
    <t xml:space="preserve">5.2.12-график </t>
  </si>
  <si>
    <t xml:space="preserve">5.2.13-график </t>
  </si>
  <si>
    <t xml:space="preserve">5.2.14-график </t>
  </si>
  <si>
    <t xml:space="preserve">5.2.15-график </t>
  </si>
  <si>
    <t>Шикізат секторы</t>
  </si>
  <si>
    <t>Орташа алынған сыйақы ставкасы (жеті нүкте бойынша реттелген)</t>
  </si>
  <si>
    <t>Бір күнгі орташа алынған бағамның өзгерісі</t>
  </si>
  <si>
    <t>Жиынтық көлем (жеті нүкте бойынша реттелген)</t>
  </si>
  <si>
    <t>Мәмілелер саны (жеті нүкте бойынша реттелген)</t>
  </si>
  <si>
    <t>Орта мәміле (жеті нүкте бойынша реттелген)</t>
  </si>
  <si>
    <t>Дерек көзі: НБРК, KASE</t>
  </si>
  <si>
    <t>KIBID3M
индикаторы</t>
  </si>
  <si>
    <t>KazPrime
индикаторы</t>
  </si>
  <si>
    <t>млн. теңге, кезеңде</t>
  </si>
  <si>
    <t>30 асатын</t>
  </si>
  <si>
    <t>пайыздар, кезеңдегі</t>
  </si>
  <si>
    <t>Резидент банктердің барлық депозиттері бойынша</t>
  </si>
  <si>
    <t xml:space="preserve">Резидент емес банктердің барлық депозиттері бойынша </t>
  </si>
  <si>
    <t>Қайталама нарықтағы акциялар</t>
  </si>
  <si>
    <t>Қайталама нарықтағы облигациялар</t>
  </si>
  <si>
    <t xml:space="preserve">Дерек көзі: KASE                                                                           </t>
  </si>
  <si>
    <t>Қаржы министрлігінің МБҚ (KZT)</t>
  </si>
  <si>
    <t>Муниципалдық МБҚ (KZT/USD)</t>
  </si>
  <si>
    <t>Ұлттық Банктің ноталары (KZT)</t>
  </si>
  <si>
    <t>Акциялар нарығының өтімділігі</t>
  </si>
  <si>
    <t xml:space="preserve">Дерек көзі: ҚРҰБ, KASE                                             </t>
  </si>
  <si>
    <t>Индикаторды есептеу күні</t>
  </si>
  <si>
    <t xml:space="preserve"> KASE индексі (Shares) - оң жақ шкала</t>
  </si>
  <si>
    <t>KASE_BY индексі</t>
  </si>
  <si>
    <t>жылдық %</t>
  </si>
  <si>
    <t>тармақтар</t>
  </si>
  <si>
    <t>01.09.2007</t>
  </si>
  <si>
    <t>15-30%</t>
  </si>
  <si>
    <t>31-50%</t>
  </si>
  <si>
    <t xml:space="preserve"> 01.07.2008</t>
  </si>
  <si>
    <t xml:space="preserve"> 01.10.2008</t>
  </si>
  <si>
    <t>01..01.2008</t>
  </si>
  <si>
    <t>Аргентина</t>
  </si>
  <si>
    <t>01.01.2005.</t>
  </si>
  <si>
    <t>-</t>
  </si>
  <si>
    <t>ROA</t>
  </si>
  <si>
    <t>ROE</t>
  </si>
  <si>
    <t>(1.449-1.580)</t>
  </si>
  <si>
    <t>(1.945-2.032)</t>
  </si>
  <si>
    <t>(97.155-111.345)</t>
  </si>
  <si>
    <t>(1.536-1.595)</t>
  </si>
  <si>
    <t>(1.395-1.595)</t>
  </si>
  <si>
    <t>(1.943-1.998)</t>
  </si>
  <si>
    <t>(1.751-2.003)</t>
  </si>
  <si>
    <t>(100.526-108.262)</t>
  </si>
  <si>
    <t>(104.436-110.491)</t>
  </si>
  <si>
    <t>(1.17-1.45)</t>
  </si>
  <si>
    <t>(1.18-1.45)</t>
  </si>
  <si>
    <t>(1.50-1.82)</t>
  </si>
  <si>
    <t>(1.51-1.89)</t>
  </si>
  <si>
    <t>(90-110)</t>
  </si>
  <si>
    <t>(95-116)</t>
  </si>
  <si>
    <t>2008*</t>
  </si>
  <si>
    <t>2009*</t>
  </si>
  <si>
    <t xml:space="preserve">UBS </t>
  </si>
  <si>
    <t>Wachovia</t>
  </si>
  <si>
    <t xml:space="preserve">Bank of America </t>
  </si>
  <si>
    <t>IKB Deutsche</t>
  </si>
  <si>
    <t>Royal Bank of Scotland</t>
  </si>
  <si>
    <t>Washington Mutual</t>
  </si>
  <si>
    <t>Morgan Stanley</t>
  </si>
  <si>
    <t>JPMorgan Chase</t>
  </si>
  <si>
    <t>Wells Fargo</t>
  </si>
  <si>
    <t>Barclays</t>
  </si>
  <si>
    <t>WTI</t>
  </si>
  <si>
    <t xml:space="preserve">MSCI Kazakhstan </t>
  </si>
  <si>
    <t>Nikkei 225</t>
  </si>
  <si>
    <t>MSCI World</t>
  </si>
  <si>
    <t>MSCI EM</t>
  </si>
  <si>
    <t>MSCI G7</t>
  </si>
  <si>
    <t>MSCI EFM Central&amp; EE + CIS</t>
  </si>
  <si>
    <t>MSCI EM BRIC</t>
  </si>
  <si>
    <t>Медиана</t>
  </si>
  <si>
    <t>06.02.2007</t>
  </si>
  <si>
    <t>07.02.2007</t>
  </si>
  <si>
    <t>08.02.2007</t>
  </si>
  <si>
    <t>09.02.2007</t>
  </si>
  <si>
    <t>12.02.2007</t>
  </si>
  <si>
    <t>13.02.2007</t>
  </si>
  <si>
    <t>14.02.2007</t>
  </si>
  <si>
    <t>15.02.2007</t>
  </si>
  <si>
    <t>16.02.2007</t>
  </si>
  <si>
    <t>20.02.2007</t>
  </si>
  <si>
    <t>21.02.2007</t>
  </si>
  <si>
    <t>22.02.2007</t>
  </si>
  <si>
    <t>26.02.2007</t>
  </si>
  <si>
    <t>27.02.2007</t>
  </si>
  <si>
    <t>28.02.2007</t>
  </si>
  <si>
    <t>01.03.2007</t>
  </si>
  <si>
    <t>02.03.2007</t>
  </si>
  <si>
    <t>05.03.2007</t>
  </si>
  <si>
    <t>06.03.2007</t>
  </si>
  <si>
    <t>07.03.2007</t>
  </si>
  <si>
    <t>09.03.2007</t>
  </si>
  <si>
    <t>12.03.2007</t>
  </si>
  <si>
    <t>13.03.2007</t>
  </si>
  <si>
    <t>14.03.2007</t>
  </si>
  <si>
    <t>15.03.2007</t>
  </si>
  <si>
    <t>16.03.2007</t>
  </si>
  <si>
    <t>19.03.2007</t>
  </si>
  <si>
    <t>20.03.2007</t>
  </si>
  <si>
    <t>21.03.2007</t>
  </si>
  <si>
    <t>22.03.2007</t>
  </si>
  <si>
    <t>23.03.2007</t>
  </si>
  <si>
    <t>26.03.2007</t>
  </si>
  <si>
    <t>27.03.2007</t>
  </si>
  <si>
    <t>28.03.2007</t>
  </si>
  <si>
    <t>29.03.2007</t>
  </si>
  <si>
    <t>30.03.2007</t>
  </si>
  <si>
    <t>02.04.2007</t>
  </si>
  <si>
    <t>03.04.2007</t>
  </si>
  <si>
    <t>04.04.2007</t>
  </si>
  <si>
    <t>05.04.2007</t>
  </si>
  <si>
    <t>09.04.2007</t>
  </si>
  <si>
    <t>10.04.2007</t>
  </si>
  <si>
    <t>11.04.2007</t>
  </si>
  <si>
    <t>12.04.2007</t>
  </si>
  <si>
    <t>17.04.2007</t>
  </si>
  <si>
    <t>23.04.2007</t>
  </si>
  <si>
    <t>24.04.2007</t>
  </si>
  <si>
    <t>25.04.2007</t>
  </si>
  <si>
    <t>26.04.2007</t>
  </si>
  <si>
    <t>27.04.2007</t>
  </si>
  <si>
    <t>02.05.2007</t>
  </si>
  <si>
    <t>03.05.2007</t>
  </si>
  <si>
    <t>04.05.2007</t>
  </si>
  <si>
    <t>07.05.2007</t>
  </si>
  <si>
    <t>10.05.2007</t>
  </si>
  <si>
    <t>14.05.2007</t>
  </si>
  <si>
    <t>15.05.2007</t>
  </si>
  <si>
    <t>17.05.2007</t>
  </si>
  <si>
    <t>18.05.2007</t>
  </si>
  <si>
    <t>21.05.2007</t>
  </si>
  <si>
    <t>22.05.2007</t>
  </si>
  <si>
    <t>24.05.2007</t>
  </si>
  <si>
    <t>29.05.2007</t>
  </si>
  <si>
    <t>30.05.2007</t>
  </si>
  <si>
    <t>31.05.2007</t>
  </si>
  <si>
    <t>01.06.2007</t>
  </si>
  <si>
    <t>04.06.2007</t>
  </si>
  <si>
    <t>05.06.2007</t>
  </si>
  <si>
    <t>06.06.2007</t>
  </si>
  <si>
    <t>07.06.2007</t>
  </si>
  <si>
    <t>08.06.2007</t>
  </si>
  <si>
    <t>13.06.2007</t>
  </si>
  <si>
    <t>14.06.2007</t>
  </si>
  <si>
    <t>20.06.2007</t>
  </si>
  <si>
    <t>21.06.2007</t>
  </si>
  <si>
    <t>22.06.2007</t>
  </si>
  <si>
    <t>25.06.2007</t>
  </si>
  <si>
    <t>27.06.2007</t>
  </si>
  <si>
    <t>28.06.2007</t>
  </si>
  <si>
    <t>29.06.2007</t>
  </si>
  <si>
    <t>02.07.2007</t>
  </si>
  <si>
    <t>03.07.2007</t>
  </si>
  <si>
    <t>05.07.2007</t>
  </si>
  <si>
    <t>09.07.2007</t>
  </si>
  <si>
    <t>10.07.2007</t>
  </si>
  <si>
    <t>16.07.2007</t>
  </si>
  <si>
    <t>17.07.2007</t>
  </si>
  <si>
    <t>19.07.2007</t>
  </si>
  <si>
    <t>30.07.2007</t>
  </si>
  <si>
    <t>31.07.2007</t>
  </si>
  <si>
    <t>01.08.2007</t>
  </si>
  <si>
    <t>03.08.2007</t>
  </si>
  <si>
    <t>06.08.2007</t>
  </si>
  <si>
    <t>14.08.2007</t>
  </si>
  <si>
    <t>15.08.2007</t>
  </si>
  <si>
    <t>16.08.2007</t>
  </si>
  <si>
    <t>17.08.2007</t>
  </si>
  <si>
    <t>20.08.2007</t>
  </si>
  <si>
    <t>21.08.2007</t>
  </si>
  <si>
    <t>22.08.2007</t>
  </si>
  <si>
    <t>23.08.2007</t>
  </si>
  <si>
    <t>24.08.2007</t>
  </si>
  <si>
    <t>27.08.2007</t>
  </si>
  <si>
    <t>28.08.2007</t>
  </si>
  <si>
    <t>29.08.2007</t>
  </si>
  <si>
    <t>30.08.2007</t>
  </si>
  <si>
    <t>31.08.2007</t>
  </si>
  <si>
    <t>04.09.2007</t>
  </si>
  <si>
    <t>05.09.2007</t>
  </si>
  <si>
    <t>06.09.2007</t>
  </si>
  <si>
    <t>07.09.2007</t>
  </si>
  <si>
    <t>10.09.2007</t>
  </si>
  <si>
    <t>12.09.2007</t>
  </si>
  <si>
    <t>13.09.2007</t>
  </si>
  <si>
    <t>14.09.2007</t>
  </si>
  <si>
    <t>17.09.2007</t>
  </si>
  <si>
    <t>18.09.2007</t>
  </si>
  <si>
    <t>19.09.2007</t>
  </si>
  <si>
    <t>20.09.2007</t>
  </si>
  <si>
    <t>21.09.2007</t>
  </si>
  <si>
    <t>24.09.2007</t>
  </si>
  <si>
    <t>25.09.2007</t>
  </si>
  <si>
    <t>26.09.2007</t>
  </si>
  <si>
    <t>27.09.2007</t>
  </si>
  <si>
    <t>28.09.2007</t>
  </si>
  <si>
    <t>01.10.2007</t>
  </si>
  <si>
    <t>04.10.2007</t>
  </si>
  <si>
    <t>05.10.2007</t>
  </si>
  <si>
    <t>09.10.2007</t>
  </si>
  <si>
    <t>10.10.2007</t>
  </si>
  <si>
    <t>11.10.2007</t>
  </si>
  <si>
    <t>12.10.2007</t>
  </si>
  <si>
    <t>17.10.2007</t>
  </si>
  <si>
    <t>18.10.2007</t>
  </si>
  <si>
    <t>19.10.2007</t>
  </si>
  <si>
    <t>22.10.2007</t>
  </si>
  <si>
    <t>23.10.2007</t>
  </si>
  <si>
    <t>24.10.2007</t>
  </si>
  <si>
    <t>25.10.2007</t>
  </si>
  <si>
    <t>26.10.2007</t>
  </si>
  <si>
    <t>29.10.2007</t>
  </si>
  <si>
    <t>30.10.2007</t>
  </si>
  <si>
    <t>31.10.2007</t>
  </si>
  <si>
    <t>01.11.2007</t>
  </si>
  <si>
    <t>02.11.2007</t>
  </si>
  <si>
    <t>06.11.2007</t>
  </si>
  <si>
    <t>07.11.2007</t>
  </si>
  <si>
    <t>08.11.2007</t>
  </si>
  <si>
    <t>09.11.2007</t>
  </si>
  <si>
    <t>13.11.2007</t>
  </si>
  <si>
    <t>14.11.2007</t>
  </si>
  <si>
    <t>15.11.2007</t>
  </si>
  <si>
    <t>19.11.2007</t>
  </si>
  <si>
    <t>20.11.2007</t>
  </si>
  <si>
    <t>21.11.2007</t>
  </si>
  <si>
    <t>23.11.2007</t>
  </si>
  <si>
    <t>26.11.2007</t>
  </si>
  <si>
    <t>27.11.2007</t>
  </si>
  <si>
    <t>28.11.2007</t>
  </si>
  <si>
    <t>29.11.2007</t>
  </si>
  <si>
    <t>30.11.2007</t>
  </si>
  <si>
    <t>03.12.2007</t>
  </si>
  <si>
    <t>04.12.2007</t>
  </si>
  <si>
    <t>05.12.2007</t>
  </si>
  <si>
    <t>06.12.2007</t>
  </si>
  <si>
    <t>07.12.2007</t>
  </si>
  <si>
    <t>10.12.2007</t>
  </si>
  <si>
    <t>11.12.2007</t>
  </si>
  <si>
    <t>12.12.2007</t>
  </si>
  <si>
    <t>13.12.2007</t>
  </si>
  <si>
    <t>14.12.2007</t>
  </si>
  <si>
    <t>18.12.2007</t>
  </si>
  <si>
    <t>19.12.2007</t>
  </si>
  <si>
    <t>20.12.2007</t>
  </si>
  <si>
    <t>21.12.2007</t>
  </si>
  <si>
    <t>24.12.2007</t>
  </si>
  <si>
    <t>26.12.2007</t>
  </si>
  <si>
    <t>27.12.2007</t>
  </si>
  <si>
    <t>28.12.2007</t>
  </si>
  <si>
    <t>09.01.2008</t>
  </si>
  <si>
    <t>11.01.2008</t>
  </si>
  <si>
    <t>14.01.2008</t>
  </si>
  <si>
    <t>15.01.2008</t>
  </si>
  <si>
    <t>16.01.2008</t>
  </si>
  <si>
    <t>18.01.2008</t>
  </si>
  <si>
    <t>22.01.2008</t>
  </si>
  <si>
    <t>23.01.2008</t>
  </si>
  <si>
    <t>24.01.2008</t>
  </si>
  <si>
    <t>25.01.2008</t>
  </si>
  <si>
    <t>28.01.2008</t>
  </si>
  <si>
    <t>29.01.2008</t>
  </si>
  <si>
    <t>30.01.2008</t>
  </si>
  <si>
    <t>31.01.2008</t>
  </si>
  <si>
    <t>01.02.2008</t>
  </si>
  <si>
    <t>04.02.2008</t>
  </si>
  <si>
    <t>05.02.2008</t>
  </si>
  <si>
    <t>07.02.2008</t>
  </si>
  <si>
    <t>08.02.2008</t>
  </si>
  <si>
    <t>12.02.2008</t>
  </si>
  <si>
    <t>13.02.2008</t>
  </si>
  <si>
    <t>14.02.2008</t>
  </si>
  <si>
    <t>15.02.2008</t>
  </si>
  <si>
    <t>19.02.2008</t>
  </si>
  <si>
    <t>20.02.2008</t>
  </si>
  <si>
    <t>21.02.2008</t>
  </si>
  <si>
    <t>22.02.2008</t>
  </si>
  <si>
    <t>26.02.2008</t>
  </si>
  <si>
    <t>27.02.2008</t>
  </si>
  <si>
    <t>28.02.2008</t>
  </si>
  <si>
    <t>29.02.2008</t>
  </si>
  <si>
    <t>04.03.2008</t>
  </si>
  <si>
    <t>05.03.2008</t>
  </si>
  <si>
    <t>06.03.2008</t>
  </si>
  <si>
    <t>07.03.2008</t>
  </si>
  <si>
    <t>11.03.2008</t>
  </si>
  <si>
    <t>12.03.2008</t>
  </si>
  <si>
    <t>13.03.2008</t>
  </si>
  <si>
    <t>14.03.2008</t>
  </si>
  <si>
    <t>17.03.2008</t>
  </si>
  <si>
    <t>18.03.2008</t>
  </si>
  <si>
    <t>19.03.2008</t>
  </si>
  <si>
    <t>20.03.2008</t>
  </si>
  <si>
    <t>24.03.2008</t>
  </si>
  <si>
    <t>25.03.2008</t>
  </si>
  <si>
    <t>26.03.2008</t>
  </si>
  <si>
    <t>27.03.2008</t>
  </si>
  <si>
    <t>28.03.2008</t>
  </si>
  <si>
    <t>31.03.2008</t>
  </si>
  <si>
    <t>01.04.2008</t>
  </si>
  <si>
    <t>02.04.2008</t>
  </si>
  <si>
    <t>31.10.2008 жылғы жағдай бойынша</t>
  </si>
  <si>
    <t>Дамушы елдердің 5 жылдық тәуелсіз кредиттік-дефолт своптары бойынша спрэдтер</t>
  </si>
  <si>
    <t>Дерек көзі: ҚРҰБ, ҚРКСА</t>
  </si>
  <si>
    <t>Қазақстанның банк жүйесіндегі депозиттерді қайта бөлу жөніндегі сипаттау статистикасы</t>
  </si>
  <si>
    <t>Тұтынушыларды бағалау*</t>
  </si>
  <si>
    <t>Өтімділіктің индексң</t>
  </si>
  <si>
    <t>Kazmunaigaz-USD</t>
  </si>
  <si>
    <t>Kazakhgold-USD</t>
  </si>
  <si>
    <t>1тоқ._2007</t>
  </si>
  <si>
    <t>2тоқ._2007</t>
  </si>
  <si>
    <t>3тоқ._2007</t>
  </si>
  <si>
    <t>4тоқ._2007</t>
  </si>
  <si>
    <t>1тоқ._2008</t>
  </si>
  <si>
    <t>2тоқ._2008</t>
  </si>
  <si>
    <t>3тоқ._2008</t>
  </si>
  <si>
    <t>KASE акцияларының ресми тізімі айналымының салалық құрылымы</t>
  </si>
  <si>
    <t>Дискрециялық тұтынушылық сектор</t>
  </si>
  <si>
    <t xml:space="preserve">Ақпараттық технологиялар </t>
  </si>
  <si>
    <t xml:space="preserve">Коммуналдық сектор </t>
  </si>
  <si>
    <t>Негізгі тұтынушылық сектор</t>
  </si>
  <si>
    <t>* қаржы ұйымдарға: ҰБ, ЕДБ, ипотекалық компаниялар және Қазақстанның даму банкі жатады.</t>
  </si>
  <si>
    <t>Қаржы ұйымдардың кредиттері* (оң жақ ось)</t>
  </si>
  <si>
    <t>ЖЗҚ жинақталған зейнетақы қаражаты (оң жақ шкала)</t>
  </si>
  <si>
    <t>инвестициялық кіріс (бір айдағы)</t>
  </si>
  <si>
    <t>«таза» инвестициялық кіріс</t>
  </si>
  <si>
    <t>ЖЗҚ жинақталған зейнетақы қаражаты</t>
  </si>
  <si>
    <t>ЖЗҚ номиналдық кірісінің орташа алынған коэффициенті және инфляцияның жинақталған деңгейі</t>
  </si>
  <si>
    <t>5 жылдағы номиналдық кірісінің орташа алынған коэффициенті</t>
  </si>
  <si>
    <t>3 жылдағы номиналдық кірісінің орташа алынған коэффициенті</t>
  </si>
  <si>
    <t>1 жылдағы номиналдық кірісінің орташа алынған коэффициенті</t>
  </si>
  <si>
    <t>5 жылдағы инфляцияның жинақталған деңгейі</t>
  </si>
  <si>
    <t>3 жылдағы инфляцияның жинақталған деңгейі</t>
  </si>
  <si>
    <t>1 жылдағы инфляцияның жинақталған деңгейі</t>
  </si>
  <si>
    <t>Елдердің шетел валютасындағы ұзақ мерзімді міндеттемелер бойынша рейтингтері</t>
  </si>
  <si>
    <t>"Қазақстан Халық Банкі" АҚ-USD</t>
  </si>
  <si>
    <t>"Қазкоммерцбанк" АҚ -USD</t>
  </si>
  <si>
    <t>Банк акцияларының орташа алынған кірістілігі</t>
  </si>
  <si>
    <t>Акциялар нарығын капиталдандыру</t>
  </si>
  <si>
    <t>1тоқ._2006</t>
  </si>
  <si>
    <t>2тоқ._2006</t>
  </si>
  <si>
    <t>3тоқ._2006</t>
  </si>
  <si>
    <t>4тоқ._2006</t>
  </si>
  <si>
    <t>Әлемнің кейбір елдеріндегі жылжымайтын мүлік бағаларының индексі</t>
  </si>
  <si>
    <t>2008 жылғы тамыздың аяғындағы жағдай бойынша залалдар мен есептен шығарулар көлемі</t>
  </si>
  <si>
    <t>Экономикаға кредиттер</t>
  </si>
  <si>
    <t>Қазақстан Республикасының мемлекеттік бюджетінің 2008 жылғы 9 айдағы ағымдағы шығындардың салалық құрылымы</t>
  </si>
  <si>
    <t>Қазақстан Республикасының мемлекеттік бюджетінің 2008 жылғы 9 айдағы күрделі шығындардың салалық құрылымы</t>
  </si>
  <si>
    <t>Бағалар индексі</t>
  </si>
  <si>
    <t>Үй шаруашылықтарының қаржы көрсеткіштерін бағалау</t>
  </si>
  <si>
    <t>Үй шаруашылықтары активтерінің құрылымы</t>
  </si>
  <si>
    <t>Үй шаруашылықтары міндеттемелерінің құрылымы</t>
  </si>
  <si>
    <t>Жеке тұлғалардың екінші деңгейдегі банктердегі депозиттері</t>
  </si>
  <si>
    <t>700 мың теңгеге дейінгі барлық мерзімді және шартты салымдар</t>
  </si>
  <si>
    <t>700 мың теңгеден астам барлық мерзімді және шартты салымдар</t>
  </si>
  <si>
    <t>Халықтың банктік заемдарының құрылымы</t>
  </si>
  <si>
    <t>Халықтың банктік емес заемдарының құрылымы</t>
  </si>
  <si>
    <t>Халықтың банктік емес* заемдарының құрылымы</t>
  </si>
  <si>
    <t>Халықтың ақшалай шығыстарының құрылымы</t>
  </si>
  <si>
    <t>Жылжымайтын мүлікке кредиттер мен бағалардың өсу индестерінің өзара байланысы</t>
  </si>
  <si>
    <t>Жылжымайтын мүлікке кредиттер мен бағалардың өсу индекстерінің өзара байланысы</t>
  </si>
  <si>
    <t>Акциялар мен облигациялардың бастапқы және қайталама нарықтарындағы мәмілелер көлемі</t>
  </si>
  <si>
    <t>МБҚ нарығындағы мәмілелер көлемі</t>
  </si>
  <si>
    <t>Бағалы қағаздар нарығының жасалған мәмілелердің көлемі бойынша салалық құрылымы</t>
  </si>
  <si>
    <t>Қаржы секторы активтерінің институционалдық құрылымы</t>
  </si>
  <si>
    <t>Қазақстанның қаржы секторы сегменттерінің шоғырлануы</t>
  </si>
  <si>
    <t xml:space="preserve">Қазақстан Республикасының банк жүйесіне шетелдік қатысу </t>
  </si>
  <si>
    <t>Несие портфелі сапасының біріктіріліп көрсетілген динамикасы</t>
  </si>
  <si>
    <t>Резидент еместерге жиынтық активтермен талаптар</t>
  </si>
  <si>
    <t>Резидент еместерді кредиттеу көрсеткіштері</t>
  </si>
  <si>
    <t>ЕДБ жиынтық міндеттемелеріндегі резидент еместер алдындағы міндеттемелер</t>
  </si>
  <si>
    <t>ROA, ROE динамикасы</t>
  </si>
  <si>
    <t>1-деңгейдегі капиталдың құрылымы</t>
  </si>
  <si>
    <t>*ROE (капиталдың рентабельділігі) – салық салынғанға дейінгі таза кірістің (шығынның) меншікті капиталға қатынасы</t>
  </si>
  <si>
    <t>*ROA (активтердің рентабельділігі) - салық салынғанға дейінгі таза кірістің (шығынның) меншікті активтерге қатынасы</t>
  </si>
  <si>
    <t>Жалпы пайыздық тәуекел бойынша сараланған зейнетақы активтерінің сомасы</t>
  </si>
  <si>
    <t>Қор тәуекелі бойынша сараланған зейнетақы активтерінің сомасы</t>
  </si>
  <si>
    <t>Кредиттік тәуекел бойынша сараланған зейнетақы активтерінің сомасы (оң жақ шкала)</t>
  </si>
  <si>
    <t>Шетелдік эмитенттердің мемлекеттік емес бағалы қағаздары</t>
  </si>
  <si>
    <t>Шетелдік эмитенттердің мемлекеттік бағалы қағаздары</t>
  </si>
  <si>
    <t>Тазартылған алтын</t>
  </si>
  <si>
    <t>Екінші деңгейдегі банатердегі салымдар</t>
  </si>
  <si>
    <t>Туынды бағалы қағаздар</t>
  </si>
  <si>
    <t>Банк операцияларының жекелеген түрдлерін жүзеге асыратын ұйымдар</t>
  </si>
  <si>
    <t xml:space="preserve"> (қаржы институттарының саны)</t>
  </si>
  <si>
    <t>Сақтандыру Актуарийлері</t>
  </si>
  <si>
    <t>БҚН кәсіби қатысушылары*, оның ішінде:</t>
  </si>
  <si>
    <t>Брокерлер-дилерлер</t>
  </si>
  <si>
    <t>Тіркеушілер</t>
  </si>
  <si>
    <t>Кастодиандар</t>
  </si>
  <si>
    <t>Трансфер-агенттер</t>
  </si>
  <si>
    <t>Сауда-саттық ұйымдастырушылар</t>
  </si>
  <si>
    <t>Ипотекалық ұйымдар</t>
  </si>
  <si>
    <t>Банк операцияларының жекелеген түрлерін жүзеге асыратын ұйымдар</t>
  </si>
  <si>
    <t xml:space="preserve"> оның ішінде инвестициялық компаниялар</t>
  </si>
  <si>
    <t>* Берілген лицензиялардың саны</t>
  </si>
  <si>
    <t>(пайыздық тармақтармен)</t>
  </si>
  <si>
    <t>Өзгеріс</t>
  </si>
  <si>
    <t>(пайыздармен, 2008 жылғы 1 қазандағы жағдай бойынша)</t>
  </si>
  <si>
    <t>Өзге инвесторлар</t>
  </si>
  <si>
    <t>Сақтандыру ұйымдары сатып алған облигациялары</t>
  </si>
  <si>
    <t>Зейнетақы активтерінің есебінен сатып алынған облигациялар</t>
  </si>
  <si>
    <r>
      <t>Инвестициялық портфел</t>
    </r>
    <r>
      <rPr>
        <b/>
        <sz val="10"/>
        <rFont val="Times New Roman"/>
        <family val="1"/>
        <charset val="204"/>
      </rPr>
      <t xml:space="preserve">ді басқарушылардың клиенттері активтерінің есебінен </t>
    </r>
    <r>
      <rPr>
        <sz val="10"/>
        <rFont val="Times New Roman"/>
        <family val="1"/>
        <charset val="204"/>
      </rPr>
      <t>сатып алынған облигациялар</t>
    </r>
  </si>
  <si>
    <t>Екінші деңгейдегі банктер сатып алған облигациялар</t>
  </si>
  <si>
    <t>Өзге қаржы ұйымдары сатып алған облигациялар</t>
  </si>
  <si>
    <t>(01.10.2008 жылғы жағдай бойынша)</t>
  </si>
  <si>
    <t>Екінші деңгейдегі банктер</t>
  </si>
  <si>
    <t>5 ірі ЕДБ-ның шоғырлануы (01.10.2008 жылғы жағдай бойынша)</t>
  </si>
  <si>
    <t>Көрсеткіштің атауы</t>
  </si>
  <si>
    <t>Активтер</t>
  </si>
  <si>
    <t>Несие портфелі</t>
  </si>
  <si>
    <t>Меншікті капитал</t>
  </si>
  <si>
    <t>Клиенттердің салымдары*</t>
  </si>
  <si>
    <t>Жеке тұлғалардың салымдары</t>
  </si>
  <si>
    <t>* SPV салымдарын қоспағанда</t>
  </si>
  <si>
    <t xml:space="preserve">  Дерек көзі: ҚҚА</t>
  </si>
  <si>
    <t>Елдер</t>
  </si>
  <si>
    <t>5 ірі кредиттік ұйымдардың үлесі (%)</t>
  </si>
  <si>
    <t>Еуроодақ қалғанндары орташа</t>
  </si>
  <si>
    <t>* Еуроаймақ елдері үшін 2006 жылғы деректер</t>
  </si>
  <si>
    <t>Дерек көзі: ұлттық дерек көздері, ECB, ҚҚА</t>
  </si>
  <si>
    <t>Банк жүйесінің жарғылық капиталындағы шетелдік капиталдың үлесі</t>
  </si>
  <si>
    <t>Шетелдік қатысуы бар банктер активтерінің банктердің жалпы активтеріндегі үлесі</t>
  </si>
  <si>
    <t xml:space="preserve">Шетелдік банктердің банк секторының жиынтық активтеріндегі үлесін еларалық салыстыру* </t>
  </si>
  <si>
    <t>Үлес (%)</t>
  </si>
  <si>
    <r>
      <t>* елдер бойынша</t>
    </r>
    <r>
      <rPr>
        <i/>
        <sz val="9"/>
        <rFont val="Times New Roman"/>
        <family val="1"/>
        <charset val="204"/>
      </rPr>
      <t xml:space="preserve"> 2006, 2007 жылғы деректер</t>
    </r>
  </si>
  <si>
    <t xml:space="preserve">Дерек көзі: ұлттық және басқа көздер, ҚҚА </t>
  </si>
  <si>
    <t>Несие портфелі, млрд. теңге</t>
  </si>
  <si>
    <t>Өсім, өткен кезеңге %-бен (оң жақ шкала)</t>
  </si>
  <si>
    <t>Несие портфелінің көлемі (млрд. теңге)</t>
  </si>
  <si>
    <t xml:space="preserve">Кредиттеу көлемінің және жекелеген сегменттер бойынша өсім қарқынының динамикасы
</t>
  </si>
  <si>
    <t>(млрд.теңге)</t>
  </si>
  <si>
    <t>өзгер. %</t>
  </si>
  <si>
    <t>Жылжымайтын мүлік кепілімен берілген ипотекалық заемдар</t>
  </si>
  <si>
    <t>Жылжымайтын мүлік кепілімен берілген ипотекалық заемдар (өзгер. %-бен)</t>
  </si>
  <si>
    <t>Шағын кәсіпкерлік субъектілеріне берілген заемдар</t>
  </si>
  <si>
    <t>Пайыздық мөлшерлеме бойынша банктердің  тарту  құрылымы</t>
  </si>
  <si>
    <t>[2]  2-тоқсанның көрсеткіштері жыл басыннан бергі кезеңде өткен жылдың осындай кезеңіне қатысты есептелген, өнім мен қызметті көрсетуді өткізуден кірістің және өткізілген өнімнің өзіндік құнының %-дық өзгерісін қоспағанда жылдық көрсетумен есептелген.</t>
  </si>
  <si>
    <t>[3] Көрсеткіштер салық салынғанға дейінгі кірісті алым ретінде, сондай-ақ орта активтерді (ROA), орта капиталды (ROE) және өнім өткізуден кірісті (пайдалылықты) бөлім ретінде пайдалана отырып есептелген.</t>
  </si>
  <si>
    <t>Жалпы көрсеткіштер</t>
  </si>
  <si>
    <t>Ескерту: *Қаржы активтеріне  ақша қаражаты және эквиваленттер, қаржы инвестициялары мен  дебиторлық берешек кіреді</t>
  </si>
  <si>
    <t xml:space="preserve">                  **Қысқа мерзімді активтер мен шетел валютасындағы міндеттемелердің арақатынасы</t>
  </si>
  <si>
    <t>Өтімділік коэф.(оң жақ ось)</t>
  </si>
  <si>
    <t>Қысқа валюта позициясы / Қолда бар кіріс</t>
  </si>
  <si>
    <t xml:space="preserve">Үй шаруашылықтары активтерінің құрылымы, млрд.тг. </t>
  </si>
  <si>
    <t>кезеңнің аяғында</t>
  </si>
  <si>
    <t>Үй шаруашылықтары міндеттемелерінің құрылымы, млрд.тг.</t>
  </si>
  <si>
    <t>Наименование</t>
  </si>
  <si>
    <t>Жеке тұлғалардың Қазақстанның ЕДБ-гі депозиттері бойынша пайыздық мөлшерлемесі, %</t>
  </si>
  <si>
    <t>Орташа мәні</t>
  </si>
  <si>
    <t>Максимум</t>
  </si>
  <si>
    <t>Минимум</t>
  </si>
  <si>
    <t xml:space="preserve"> Халықтың банктік заемдарының құрылымы, млрд тенге, кезең үшін</t>
  </si>
  <si>
    <t>* Тұтынушыларды бағалау халық арасындағы пікіртерім негізінде жүргізіледі және халықтың теріс жауаптарының оң жауаптарына қатынасы ретінде есептеледі.</t>
  </si>
  <si>
    <t>Тұрғын үй бағаларының индексі (Испания)</t>
  </si>
  <si>
    <t>Тұрғын үй бағаларының индексі (Ресей) (оң жақ шкала)</t>
  </si>
  <si>
    <r>
      <t xml:space="preserve">Дерек көзі: </t>
    </r>
    <r>
      <rPr>
        <i/>
        <sz val="10"/>
        <rFont val="Times New Roman"/>
        <family val="1"/>
        <charset val="204"/>
      </rPr>
      <t>Thomson Financial Ltd. (DataStream), ұлттық статистикалық агенттіктердің сайттары</t>
    </r>
  </si>
  <si>
    <t>1тоқ.2004</t>
  </si>
  <si>
    <t>2тоқ.2004</t>
  </si>
  <si>
    <t>3тоқ.2004</t>
  </si>
  <si>
    <t>4тоқ.2004</t>
  </si>
  <si>
    <t>1тоқ.2005</t>
  </si>
  <si>
    <t>2тоқ.2005</t>
  </si>
  <si>
    <t>3тоқ.2005</t>
  </si>
  <si>
    <t>4тоқ.2005</t>
  </si>
  <si>
    <t>1тоқ.2006</t>
  </si>
  <si>
    <t>2тоқ.2006</t>
  </si>
  <si>
    <t>3тоқ.2006</t>
  </si>
  <si>
    <t>4тоқ.2006</t>
  </si>
  <si>
    <t>1тоқ.2007</t>
  </si>
  <si>
    <t>2тоқ.2007</t>
  </si>
  <si>
    <t>3тоқ.2007</t>
  </si>
  <si>
    <t>4тоқ.2007</t>
  </si>
  <si>
    <t>1тоқ.2008</t>
  </si>
  <si>
    <t>2тоқ.2008</t>
  </si>
  <si>
    <t>Тұтастай алғанда әлем бойынша</t>
  </si>
  <si>
    <t>Дамыған елдер</t>
  </si>
  <si>
    <t>Дамушы елдер</t>
  </si>
  <si>
    <t>АҚШ</t>
  </si>
  <si>
    <t>Еуроаймақ</t>
  </si>
  <si>
    <t>Ұлыбритания</t>
  </si>
  <si>
    <t>Шығыс және Орталық Еуропа</t>
  </si>
  <si>
    <t>Жапония</t>
  </si>
  <si>
    <t>Қытай</t>
  </si>
  <si>
    <t>Үндістан</t>
  </si>
  <si>
    <t>Ресей</t>
  </si>
  <si>
    <t>Дерек көзі: ХВҚ</t>
  </si>
  <si>
    <t>*- болжам</t>
  </si>
  <si>
    <t>Ел</t>
  </si>
  <si>
    <t>Есептен шығарулар және залалдар</t>
  </si>
  <si>
    <t>Капиталдың ұлғаюы</t>
  </si>
  <si>
    <t>Еуропа</t>
  </si>
  <si>
    <t>Дерек көзі:Bloomberg</t>
  </si>
  <si>
    <t>Негізгі инвестор елдердің АҚШ-тың активтермен қамтамасыз етілген ұзақ мерзімді бағалы қағаздарына инвестициялары (31.06.2007 жылға)</t>
  </si>
  <si>
    <t>Елдер және аймақтар</t>
  </si>
  <si>
    <t>ABS бойынша ұзақ мерзімді міндеттемелер</t>
  </si>
  <si>
    <t>Кайман аралдары</t>
  </si>
  <si>
    <t>Басқа елдер</t>
  </si>
  <si>
    <t>Дерек көзі: АҚШ Қазынашылығы. «Report on Foreign Portfolio  holdings of U.S. Securities», сәуір 2008 жыл.</t>
  </si>
  <si>
    <t xml:space="preserve"> Шетелдік ресми институттардың АҚШ-тың ұзақ мерзімді бағалы қағаздарындағы үлесі</t>
  </si>
  <si>
    <t>Атауы</t>
  </si>
  <si>
    <t>2005 жылғы 1-ж/жылдық</t>
  </si>
  <si>
    <t>2006 жылғы 1-ж/жылдық</t>
  </si>
  <si>
    <t>2007 жылғы 1-ж/жылдық</t>
  </si>
  <si>
    <t>АҚШ-тың ұзақ мерзімді бағалы қағаздарындағы үлес</t>
  </si>
  <si>
    <t>АҚШ-тың үлес құралдарындағы үлес</t>
  </si>
  <si>
    <t>АҚШ-тың қазынашылық міндеттемелеріндегі үлес</t>
  </si>
  <si>
    <t>АҚШ-тың агенттік міндеттемелеріндегі үлес</t>
  </si>
  <si>
    <t>ЕОБ</t>
  </si>
  <si>
    <t>1 тоқ.2004</t>
  </si>
  <si>
    <t>2 тоқ.2004</t>
  </si>
  <si>
    <t>3 тоқ.2004</t>
  </si>
  <si>
    <t>4 тоқ.2004</t>
  </si>
  <si>
    <t>1 тоқ.2005</t>
  </si>
  <si>
    <t>2 тоқ.2005</t>
  </si>
  <si>
    <t>3 тоқ.2005</t>
  </si>
  <si>
    <t>4 тоқ.2005</t>
  </si>
  <si>
    <t>1 тоқ.2006</t>
  </si>
  <si>
    <t>2 тоқ.2006</t>
  </si>
  <si>
    <t>3 тоқ.2006</t>
  </si>
  <si>
    <t>4 тоқ.2006</t>
  </si>
  <si>
    <t>1 тоқ.2007</t>
  </si>
  <si>
    <t>2 тоқ.2007</t>
  </si>
  <si>
    <t>3 тоқ.2007</t>
  </si>
  <si>
    <t>4 тоқ.2007</t>
  </si>
  <si>
    <t>1 тоқ.2008</t>
  </si>
  <si>
    <t>2 тоқ.2008</t>
  </si>
  <si>
    <t>Дерек көзі: орталық банктердің сайттары, Thomson Financial Ltd. (DataStream)</t>
  </si>
  <si>
    <t>Оң мән респонденттердің кредит саясатын қатаңдату туралы сұраққа жауаптардың үлкен пайызын</t>
  </si>
  <si>
    <t>Елдің атауы</t>
  </si>
  <si>
    <t xml:space="preserve">Еуроаймақ </t>
  </si>
  <si>
    <t>Жапония (оң жақ шкала)</t>
  </si>
  <si>
    <t xml:space="preserve">АҚШ </t>
  </si>
  <si>
    <t xml:space="preserve">Ресей </t>
  </si>
  <si>
    <t xml:space="preserve">Ұлыбритания </t>
  </si>
  <si>
    <t>Дерек көзі: орталық банктердің сайттары, Thomson Financial Ltd. (Datastream)</t>
  </si>
  <si>
    <t>АҚШ доллары</t>
  </si>
  <si>
    <r>
      <t xml:space="preserve">Дерек көзі: </t>
    </r>
    <r>
      <rPr>
        <i/>
        <sz val="10"/>
        <color indexed="8"/>
        <rFont val="Times New Roman"/>
        <family val="1"/>
        <charset val="204"/>
      </rPr>
      <t>Thomson Financial Ltd. (DataStream)</t>
    </r>
    <r>
      <rPr>
        <i/>
        <sz val="9"/>
        <color indexed="8"/>
        <rFont val="Times New Roman"/>
        <family val="1"/>
        <charset val="204"/>
      </rPr>
      <t>, Bloomberg</t>
    </r>
  </si>
  <si>
    <t>Индекстің 2007 жылдың аяғындағы мәні</t>
  </si>
  <si>
    <t>Индекстің 2007 жылғы 3-тоқсанның аяғындағы мәні</t>
  </si>
  <si>
    <t>Өзгеріс, %</t>
  </si>
  <si>
    <t>Нидерланд</t>
  </si>
  <si>
    <t>Дерек көзі: www.rbc.ru</t>
  </si>
  <si>
    <t>Нақты мәндердің диапазоны</t>
  </si>
  <si>
    <t>Еуро/доллар</t>
  </si>
  <si>
    <t>Фунт стерлинг/
АҚШ доллары</t>
  </si>
  <si>
    <t>АҚШ доллары/
жапон йенасы</t>
  </si>
  <si>
    <t>3 тоқ.2008</t>
  </si>
  <si>
    <t>Болжамдық мәндердің диапазоны</t>
  </si>
  <si>
    <t>2009 жылдың басында</t>
  </si>
  <si>
    <t>Шешу жолдары</t>
  </si>
  <si>
    <t>Люксембург</t>
  </si>
  <si>
    <t>Кипр</t>
  </si>
  <si>
    <t>01.01.2000</t>
  </si>
  <si>
    <t>Формат</t>
  </si>
  <si>
    <t>↑</t>
  </si>
  <si>
    <t xml:space="preserve">Инфляция </t>
  </si>
  <si>
    <t>↓</t>
  </si>
  <si>
    <t>Своп</t>
  </si>
  <si>
    <t xml:space="preserve"> - </t>
  </si>
  <si>
    <t xml:space="preserve">ROA </t>
  </si>
  <si>
    <t xml:space="preserve">ROE </t>
  </si>
  <si>
    <t>Левередж</t>
  </si>
  <si>
    <t xml:space="preserve">         - </t>
  </si>
  <si>
    <t>84.4%</t>
  </si>
  <si>
    <t>88.7%</t>
  </si>
  <si>
    <t>92.1%</t>
  </si>
  <si>
    <t>84.1%</t>
  </si>
  <si>
    <t>1 284,0</t>
  </si>
  <si>
    <t>k1 (min = 0,06)</t>
  </si>
  <si>
    <t>k2  (min = 0,12)</t>
  </si>
  <si>
    <t>абс. мән</t>
  </si>
  <si>
    <t>жылдан жылға %</t>
  </si>
  <si>
    <t>трендтен ауытқу</t>
  </si>
  <si>
    <t>бар</t>
  </si>
  <si>
    <t>жоқ</t>
  </si>
  <si>
    <t xml:space="preserve">Швеция </t>
  </si>
  <si>
    <t>Швейцария</t>
  </si>
  <si>
    <t>ROA, %</t>
  </si>
  <si>
    <t>ROE, %</t>
  </si>
  <si>
    <t>Kazakhstan Kagazy Plc</t>
  </si>
  <si>
    <t>Aliyans Bank - USD</t>
  </si>
  <si>
    <t>За январь /
на 01.02.05</t>
  </si>
  <si>
    <t>За февраль /
на 01.03.05</t>
  </si>
  <si>
    <t>За март /
на 01.04.05</t>
  </si>
  <si>
    <t>2 квартал 2005 года</t>
  </si>
  <si>
    <t>3 квартал 2005 года</t>
  </si>
  <si>
    <t>4 квартал 2005 года</t>
  </si>
  <si>
    <t>Энергетика</t>
  </si>
  <si>
    <t>01.01.2001</t>
  </si>
  <si>
    <t>01.01.2002</t>
  </si>
  <si>
    <t>01.01.2003</t>
  </si>
  <si>
    <t>01.04.2007</t>
  </si>
  <si>
    <t>01.07.2007</t>
  </si>
  <si>
    <t>Туысқандарға, таныстарға материалдық көмек, алименттер</t>
  </si>
  <si>
    <t>Салықтар, төлемдер және басқа төлемдер</t>
  </si>
  <si>
    <t>Кредитті және борышты өтеу</t>
  </si>
  <si>
    <t>кезең аяғындағы, %</t>
  </si>
  <si>
    <t>Тұтынушылардың сезінушіліктерінің индексі</t>
  </si>
  <si>
    <t>Экономикалық климаттың индексі</t>
  </si>
  <si>
    <t>Сатып алу ниетінің индексі</t>
  </si>
  <si>
    <t>4. тоқ. 2007</t>
  </si>
  <si>
    <t>1 тоқ. 2007</t>
  </si>
  <si>
    <t>2 тоқ. 2007</t>
  </si>
  <si>
    <t>3 тоқ. 2007</t>
  </si>
  <si>
    <t>4 тоқ. 2007</t>
  </si>
  <si>
    <t>1 тоқ. 2008</t>
  </si>
  <si>
    <t>2 тоқ. 2008</t>
  </si>
  <si>
    <t>3 тоқ. 2008</t>
  </si>
  <si>
    <t>4 баға бойынша орташа алғанда тұрғын үй бағалары, 1 ш.м үшін теңге</t>
  </si>
  <si>
    <t>Қазақстан бойынша орташа алынған тұрғын үй бағалары</t>
  </si>
  <si>
    <t>Өтеуге дейін қалған төлем мерзімдері бойынша ЕДБ-ның активтері мен міндеттемелері</t>
  </si>
  <si>
    <t>Өтеуге дейін қалған төлем мерзімдері бойынша ЕДБ-ның активтері мен міндеттемелері арасындағы алшақтықтың өлшемі</t>
  </si>
  <si>
    <t>2008 жылғы 1 қазандағы стресс-сынақ (АҚШ доллары бойынша айырбастау бағамының ұлғаюы)</t>
  </si>
  <si>
    <t>2008 жылғы 1 қазандағы стресс-сынақ (жылжымайтын мүліктің құнсыздануы)</t>
  </si>
  <si>
    <t xml:space="preserve">2008 жылғы 1 қазандағы стресс-сынақ (құрылыс, сауда және өнеркәсіп саласындағы заемдар сапасының нашарлауы) </t>
  </si>
  <si>
    <t>Өтімділік коэффициенттерінің динамикасы</t>
  </si>
  <si>
    <t>Өтімді активтер үлесі және қорландырудың құбылмалылық коэффициенті</t>
  </si>
  <si>
    <t>Өтімділігі жоғары активтердің құрылымы</t>
  </si>
  <si>
    <t>ЕДБ өтімділік деңгейінің аралықтары бойынша бөлу</t>
  </si>
  <si>
    <t>ЕДБ талап ету бойынша міндеттемелерін және қысқа мерзімді міндеттемелерін өтімді активтермен жабу (1 жылға дейін)</t>
  </si>
  <si>
    <t>ЕДБ депозиттік базасының құрылымы</t>
  </si>
  <si>
    <t>Жеке тұлғалар депозиттерінің салым түрлері бойынша құрылымы</t>
  </si>
  <si>
    <t>Кредиттер/Депозиттер</t>
  </si>
  <si>
    <t>Қазақстан ЕДБ басқа елдердің банктерімен салыстыру: (кредиттер / депозиттер)</t>
  </si>
  <si>
    <r>
      <t xml:space="preserve">Банкаралық қатынастардың даму динамикасы </t>
    </r>
    <r>
      <rPr>
        <b/>
        <sz val="9"/>
        <rFont val="Times New Roman"/>
        <family val="1"/>
        <charset val="204"/>
      </rPr>
      <t>(пайыздармен)</t>
    </r>
  </si>
  <si>
    <t>Банк секторының сыртқы міндеттемелерінің құрылымы</t>
  </si>
  <si>
    <t>Банк секторының кірістілігі</t>
  </si>
  <si>
    <t>ROE және ROA көрсеткіштерін Еуропа және Азия елдері бойынша салыстырмалы талдау</t>
  </si>
  <si>
    <t>Банк жүйесінің жиынтық (есептік) капиталының сипаты</t>
  </si>
  <si>
    <t>Меншікті капиталдың жеткіліктілік коэффициенттері</t>
  </si>
  <si>
    <t>ЕДБ меншікті капиталының жеткіліктілігін елдер бойынша салыстыру</t>
  </si>
  <si>
    <t>Банк секторының меншікті капиталының тепе-теңдік көрсеткіштері</t>
  </si>
  <si>
    <t>Өзге қаржы институтары</t>
  </si>
  <si>
    <t>Сақтандыру сыйлықақыларын сақтандыру салалары бойынша бөлу</t>
  </si>
  <si>
    <t>Банк операцияларының жекелеген түрлерін жүзеге асыратын ұйымдарға, заңды және жеке тұлғаларға берілген заемдар (млрд. теңге)</t>
  </si>
  <si>
    <t>Банктік емес ұйымдардың кредиттеу құрылымы (жиынтығына %-бен)</t>
  </si>
  <si>
    <t>Қаржы ұйымдарына заемдар</t>
  </si>
  <si>
    <t>Басқа да заңды тұлғаларға заемдар</t>
  </si>
  <si>
    <t>мазмұнға</t>
  </si>
  <si>
    <t>Urals маркалы өңделмеген мұнай (стандартты ауытқу), (сол жақ ось)</t>
  </si>
  <si>
    <t xml:space="preserve">Энергия ресурстары бағаларының құбылмалылығы </t>
  </si>
  <si>
    <t>Негізгі металдар мен табиғи газдың бағалары</t>
  </si>
  <si>
    <t>Мыс (метр.тонна/АҚШ долл.), (сол жақ ось)</t>
  </si>
  <si>
    <t>Мырыш (метр.тонна/АҚШ долл.), (сол жақ ось)</t>
  </si>
  <si>
    <t>Өңделмеген мұнайдың сорттарының атауы</t>
  </si>
  <si>
    <t>Мұнайдың әр түрлі сорттарының бағаларының қозғалысы бойынша болжамдар</t>
  </si>
  <si>
    <t>Әлемдегі аймақтар және елдер бойынша нақты ЖІӨ (%)</t>
  </si>
  <si>
    <t>Ел/компания</t>
  </si>
  <si>
    <t>оның ішінде:Корпоративтік ABS: MBS</t>
  </si>
  <si>
    <t>Ирландия (оң жақ ось)</t>
  </si>
  <si>
    <t>Экономикаға кредиттер (өткен жылғы тиісті кезеңге өзгеріс)</t>
  </si>
  <si>
    <t>Ағылшын фунт стерлингі</t>
  </si>
  <si>
    <t>Еуро</t>
  </si>
  <si>
    <t xml:space="preserve">Әлемдік қор биржа индекстері </t>
  </si>
  <si>
    <t>1 тоқсан 2008</t>
  </si>
  <si>
    <t>2 тоқсан 2008</t>
  </si>
  <si>
    <t>3 тоқсан 2008</t>
  </si>
  <si>
    <t>2009 ж. 3 тоқсан  аяғына</t>
  </si>
  <si>
    <t>Орташа мән</t>
  </si>
  <si>
    <t>Нысан</t>
  </si>
  <si>
    <t>Проблема: қаржы нарықтары өтімділігінің қысқаруы</t>
  </si>
  <si>
    <t>Тәуекелдерді шоғырландыру</t>
  </si>
  <si>
    <t>Жіктелген заемдардың құрылымы</t>
  </si>
  <si>
    <t>Қалыптастырылған провизиялар көлемінің несие портфеліне экономиканың салалары бойынша қатынасы</t>
  </si>
  <si>
    <t>Жеке тұлғаларды тұтынушылық кредиттеу</t>
  </si>
  <si>
    <t>Жеке тұлғаларға тұтыну мақсатында берілген кредиттердің сапасы (%)</t>
  </si>
  <si>
    <t>Ипотекалық тұрғын үй заемдарының кепіл құнына қатысы бойынша құрылымы</t>
  </si>
  <si>
    <t>Шетел валютасындағы кредиттеу көлемі</t>
  </si>
  <si>
    <t>2008 жылғы 1 қазандағы жағдай бойынша резидент еместерге елдер бойынша берілген заемдар</t>
  </si>
  <si>
    <t>Резидент еместерге жиынтық активтермен талаптар (%-бен)</t>
  </si>
  <si>
    <t>Резидент еместерді кредиттеу көрсеткіштері (%-бен)</t>
  </si>
  <si>
    <t>Валюталық активтер мен міндеттемелердің банк секторының жиынтық активтері мен міндеттемелеріндегі үлес салмағы</t>
  </si>
  <si>
    <t>Мерзімді валюталық өтімділіктің коэффициенттері</t>
  </si>
  <si>
    <t xml:space="preserve">ЕДБ валюталық нетто-позициясы </t>
  </si>
  <si>
    <t>Шетел валютасындағы активтердің шетел валютасындағы міндеттемелерге арақатынасы</t>
  </si>
  <si>
    <t>Корпоративтік сектордың қаржы тұрақтылығының негізгі индикаторлары</t>
  </si>
  <si>
    <t>Үй шаруашылықтарының қаржы көрсеткіштерін бағалау, %</t>
  </si>
  <si>
    <t>Тұтынушыларды бағалау</t>
  </si>
  <si>
    <t>Пайыздық маржа және спрэд</t>
  </si>
  <si>
    <t>Жылжымайтын мүлік нарығындағы алыпсатарлық тартымдылық</t>
  </si>
  <si>
    <t>Тұрғын үйді пайдалануға беру көлемі</t>
  </si>
  <si>
    <t>Тұрғын үй құрылысына салымдардың динамикасы</t>
  </si>
  <si>
    <t>Тұрғын үйге қол жетімділік және тепе-тең бағалардың көрсеткіштері</t>
  </si>
  <si>
    <t>Банктердің валюта нарығындағы операциялары</t>
  </si>
  <si>
    <t>Банктердің америка долларын сатып алуы/сатуы</t>
  </si>
  <si>
    <t>Доллардың биржа нарығының өтімділігі</t>
  </si>
  <si>
    <t>Доллардың биржа нарығы операцияларының көлемі және өлшемдері</t>
  </si>
  <si>
    <t>Доллардың биржа нарығының кедергісін бағалау</t>
  </si>
  <si>
    <t>РЕПО нарығының құрылымы</t>
  </si>
  <si>
    <t xml:space="preserve">4-бокс _1-кесте </t>
  </si>
  <si>
    <t>Жеке тұлғаларға заемдар</t>
  </si>
  <si>
    <t>Стандартты заемдар</t>
  </si>
  <si>
    <t>Күмәнды заемдар</t>
  </si>
  <si>
    <t>Үмітсіз заемдар</t>
  </si>
  <si>
    <t xml:space="preserve">ROE коэффициенті </t>
  </si>
  <si>
    <t xml:space="preserve">ROA коэффициенті </t>
  </si>
  <si>
    <t>1.10.2006ж.</t>
  </si>
  <si>
    <t>1.10.2007ж.</t>
  </si>
  <si>
    <r>
      <t>1.07.2008ж.</t>
    </r>
    <r>
      <rPr>
        <b/>
        <vertAlign val="superscript"/>
        <sz val="10"/>
        <rFont val="Times New Roman"/>
        <family val="1"/>
        <charset val="204"/>
      </rPr>
      <t xml:space="preserve"> </t>
    </r>
  </si>
  <si>
    <t>1.10.2008ж.</t>
  </si>
  <si>
    <t>Активтердің жалпы сомасындағы жоғары өтімді активтердің үлесі</t>
  </si>
  <si>
    <t>Қысқа мерзімді активтердің қысқа мерзімді міндеттемелерге қатынасы</t>
  </si>
  <si>
    <t>Міндеттемелердің капиталға қатынасы</t>
  </si>
  <si>
    <t xml:space="preserve">Аты: </t>
  </si>
  <si>
    <t>Қазақстанның төлем жүйесіндегі төлемдер ағындарының динамикасы</t>
  </si>
  <si>
    <t>Төлемдер көлемі, в млрд. теңге</t>
  </si>
  <si>
    <t>Төлемдер саны, мың транзакция</t>
  </si>
  <si>
    <t>9 ай 2008</t>
  </si>
  <si>
    <t>БААЖ-ғы төлемдер ағындарының динамикасы</t>
  </si>
  <si>
    <t>Пайдаланушылар саны, бірлік</t>
  </si>
  <si>
    <t xml:space="preserve">1 төлемнің орташа бағасы, млн.теңге </t>
  </si>
  <si>
    <t>Банкаралық клиринг жүйесіндегі төлемдер ағындарының динамикасы</t>
  </si>
  <si>
    <t>Пайдаланушылардың бір күнгі орташа алынған айналымдары, млрд. теңге</t>
  </si>
  <si>
    <r>
      <t>Пайдаланушылардың кезеңде орташа алынған кіріс қалдығы</t>
    </r>
    <r>
      <rPr>
        <b/>
        <vertAlign val="super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 
,млрд. теңге</t>
    </r>
  </si>
  <si>
    <r>
      <t>Ақша өтімділігінің кезеңде орташа алынған коэффициенті</t>
    </r>
    <r>
      <rPr>
        <b/>
        <vertAlign val="superscript"/>
        <sz val="10"/>
        <rFont val="Times New Roman"/>
        <family val="1"/>
        <charset val="204"/>
      </rPr>
      <t>2</t>
    </r>
  </si>
  <si>
    <r>
      <t>Ақша айналымдылығының кезеңде орташа алынған коэффициенті</t>
    </r>
    <r>
      <rPr>
        <b/>
        <vertAlign val="superscript"/>
        <sz val="10"/>
        <rFont val="Times New Roman"/>
        <family val="1"/>
        <charset val="204"/>
      </rPr>
      <t>3</t>
    </r>
  </si>
  <si>
    <r>
      <t>1</t>
    </r>
    <r>
      <rPr>
        <sz val="8"/>
        <rFont val="Times New Roman"/>
        <family val="1"/>
        <charset val="204"/>
      </rPr>
      <t>Пайдаланушының кіріс қалдығы - пайдаланушы корреспонденттік шоттан жүйедегі позицияға аударған ақша сомасы.</t>
    </r>
  </si>
  <si>
    <r>
      <t>2</t>
    </r>
    <r>
      <rPr>
        <sz val="8"/>
        <rFont val="Times New Roman"/>
        <family val="1"/>
        <charset val="204"/>
      </rPr>
      <t xml:space="preserve"> Ақша өтімділігінің коэффициенті жүйе өтімділігінің (барлық пайдаланушының кіріс қалдығы) БААЖ-ғы дебеттік айналымның және БААЖ-ғы орындалмаған (қайтарылған) төлемдердің сомасына қатынасына тең</t>
    </r>
  </si>
  <si>
    <r>
      <t>3</t>
    </r>
    <r>
      <rPr>
        <sz val="8"/>
        <rFont val="Times New Roman"/>
        <family val="1"/>
        <charset val="204"/>
      </rPr>
      <t xml:space="preserve">  Ақша айналымдылығының коэффициенті БААЖ-ғы дебеттік айналымның жүйенің өтімділігіне қатынасына тең.</t>
    </r>
  </si>
  <si>
    <t>Саны, бірлік</t>
  </si>
  <si>
    <t>Сомасы, млн. теңге</t>
  </si>
  <si>
    <t>Төлемдердің орындалмау (қайтарылу)  фактілері байқалған пайдаланушылардың саны, бірлік</t>
  </si>
  <si>
    <t>Төлемдердің орындалмау (қайтарылу)  фактілері байқалған жыл күндерінің саны, бірлік</t>
  </si>
  <si>
    <t>Пайдаланушылардың таза позициясының орташа сомасы (ПТПС), млрд. теңге</t>
  </si>
  <si>
    <t>Төлемдердің жойылу фактісі байқалған пайдаланушылардың саны, бірлік</t>
  </si>
  <si>
    <t>Төлемдердің жойылу фактісі байқалған жыл күндерінің саны, бірлік</t>
  </si>
  <si>
    <t>Кері РЕПО</t>
  </si>
  <si>
    <t>АЕК-гі своп</t>
  </si>
  <si>
    <t>ҚРҰБ ноталарын мерзімінен бұрын сатып алу</t>
  </si>
  <si>
    <t>Ұлтттық валютадағы өтімділікті берудің жиынтық көлемі</t>
  </si>
  <si>
    <t>Валюталық Своп (оң жақ ось)</t>
  </si>
  <si>
    <t>млн. теңге</t>
  </si>
  <si>
    <t>ЕДБ-дің ҚРҰБ-ғы теңгедегі мерзімді депозиттер</t>
  </si>
  <si>
    <t>Теңгедегі өтімділікті қолдау көлемі</t>
  </si>
  <si>
    <t>Резервтік активтердің динамикасы</t>
  </si>
  <si>
    <t>Дерек көзі: ҚИК</t>
  </si>
  <si>
    <t>Кредиттік портфель</t>
  </si>
  <si>
    <t>Провизиялардың жиынтық көлемі</t>
  </si>
  <si>
    <t>Қамтамасыз етудің жиынтық құны</t>
  </si>
  <si>
    <t>Кредиттік портфель/қамтамасыз ету</t>
  </si>
  <si>
    <t>Провизиялар/кредиттік портфель</t>
  </si>
  <si>
    <t>Кері сатып алу көлемі</t>
  </si>
  <si>
    <t>Ең төменгі резервтік активтердің динамикасы</t>
  </si>
  <si>
    <t>Пайдаланушылардың бір күнгі орташа алынған айналымдары, млрд.теңге</t>
  </si>
  <si>
    <t>Қайта қаржыландырудың жаңа нысандары (құралдар, бағдарламалар)</t>
  </si>
  <si>
    <t>Проблема: Капиталдың тәуекелдерге барабарлығы</t>
  </si>
  <si>
    <t>Нарықтың баға өлшемдерін тұрақтандыру</t>
  </si>
  <si>
    <t>зейнетақы активтері</t>
  </si>
  <si>
    <t>"таза" инвестициялық кіріс</t>
  </si>
  <si>
    <t>Меншікті активтер</t>
  </si>
  <si>
    <t>Зейнетақы активтерін инвестициялаудан таза инвестициялық кіріс (комиссиялық сыйақы шегерілген.)</t>
  </si>
  <si>
    <t>Түскен сақтандыру сыйлықақыларының құрылымы</t>
  </si>
  <si>
    <t>Сақтандыру төлемдерінің құрылымы</t>
  </si>
  <si>
    <t>Ілеспе банк операцияларының сақтандыру кластары бойынша сыйлықақылар мен төлемдердің түсуі</t>
  </si>
  <si>
    <t>Ірі қатысушылары екінші деңгейдегі банктер болып табылатын сақтандыру ұйымдарын шоғырландыру</t>
  </si>
  <si>
    <t>Жиналған және қайта сақтандыруға берілген сақтандыру сыйлықақылардың көлемі</t>
  </si>
  <si>
    <t>Сақтандыру ұйымдарының таза пайдасының динамикасы</t>
  </si>
  <si>
    <t>ЖЗҚ жинақталған зейнетақы қаражаты және инвестициялық кіріс</t>
  </si>
  <si>
    <t>Банктік емес ұйымдардың саны</t>
  </si>
  <si>
    <t>Инвестициялық зейнетақы активтерінің және "таза" инвестициялық кірістің өзгеру динамикасы</t>
  </si>
  <si>
    <t>ЖЗҚ тәуекел түрлері бойынша сараланған активтерінің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</si>
</sst>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71" formatCode="_-* #,##0.00_р_._-;\-* #,##0.00_р_._-;_-* &quot;-&quot;??_р_._-;_-@_-"/>
    <numFmt numFmtId="172" formatCode="0.0"/>
    <numFmt numFmtId="173" formatCode="0.000"/>
    <numFmt numFmtId="174" formatCode="0.0%"/>
    <numFmt numFmtId="175" formatCode="#,##0.0"/>
    <numFmt numFmtId="176" formatCode="_(&quot;$&quot;* #,##0_);_(&quot;$&quot;* \(#,##0\);_(&quot;$&quot;* &quot;-&quot;_);_(@_)"/>
    <numFmt numFmtId="177" formatCode="_(* #,##0.00_);_(* \(#,##0.00\);_(* &quot;-&quot;??_);_(@_)"/>
    <numFmt numFmtId="178" formatCode="#,##0_);[Blue]\(\-\)\ #,##0_)"/>
    <numFmt numFmtId="179" formatCode="#,##0.0_);[Blue]\(\-\)\ #,##0.0_)"/>
    <numFmt numFmtId="180" formatCode="d/mm"/>
    <numFmt numFmtId="189" formatCode="_(* #,##0.0_);_(* \(#,##0.0\);_(* &quot;-&quot;??_);_(@_)"/>
    <numFmt numFmtId="190" formatCode="dd/mm/yy;@"/>
    <numFmt numFmtId="191" formatCode="_-* #,##0.0_р_._-;\-* #,##0.0_р_._-;_-* &quot;-&quot;??_р_._-;_-@_-"/>
    <numFmt numFmtId="192" formatCode="_-* #,##0_р_._-;\-* #,##0_р_._-;_-* &quot;-&quot;??_р_._-;_-@_-"/>
    <numFmt numFmtId="193" formatCode="#,##0.000"/>
    <numFmt numFmtId="208" formatCode="0.0000"/>
    <numFmt numFmtId="219" formatCode="[$-419]mmmm\ yyyy;@"/>
    <numFmt numFmtId="231" formatCode="dd\.mm\.yyyy;@"/>
  </numFmts>
  <fonts count="85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i/>
      <sz val="10"/>
      <name val="Times New Roman"/>
      <family val="1"/>
      <charset val="204"/>
    </font>
    <font>
      <sz val="11"/>
      <name val="ＭＳ Ｐゴシック"/>
      <family val="3"/>
      <charset val="128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</font>
    <font>
      <u/>
      <sz val="10"/>
      <color indexed="12"/>
      <name val="Arial Cyr"/>
      <charset val="204"/>
    </font>
    <font>
      <sz val="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i/>
      <sz val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NewRomanPS-BoldMT"/>
    </font>
    <font>
      <b/>
      <sz val="8"/>
      <color indexed="8"/>
      <name val="Times New Roman"/>
      <family val="1"/>
      <charset val="204"/>
    </font>
    <font>
      <sz val="16"/>
      <name val="Angsana New"/>
    </font>
    <font>
      <sz val="10"/>
      <name val="Arial Cyr"/>
    </font>
    <font>
      <sz val="10"/>
      <name val="Arial"/>
      <charset val="238"/>
    </font>
    <font>
      <sz val="10"/>
      <name val="Arial CE"/>
      <charset val="238"/>
    </font>
    <font>
      <sz val="10"/>
      <name val="Times New Roman"/>
      <charset val="204"/>
    </font>
    <font>
      <sz val="10"/>
      <name val="Courier"/>
      <charset val="238"/>
    </font>
    <font>
      <b/>
      <u/>
      <sz val="1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9"/>
      <name val="TimesNewRomanPSMT"/>
    </font>
    <font>
      <sz val="10"/>
      <color indexed="16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 Cyr"/>
      <charset val="204"/>
    </font>
    <font>
      <b/>
      <sz val="10"/>
      <name val="TimesNewRomanPSMT"/>
    </font>
    <font>
      <u/>
      <sz val="10"/>
      <color indexed="12"/>
      <name val="Arial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Arial"/>
    </font>
    <font>
      <vertAlign val="superscript"/>
      <sz val="10"/>
      <name val="Times New Roman"/>
      <family val="1"/>
      <charset val="204"/>
    </font>
    <font>
      <sz val="8"/>
      <name val="Arial"/>
    </font>
    <font>
      <sz val="10"/>
      <name val="Times New Roman"/>
      <family val="1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i/>
      <u/>
      <sz val="8"/>
      <name val="Times New Roman"/>
      <family val="1"/>
      <charset val="204"/>
    </font>
    <font>
      <b/>
      <i/>
      <sz val="10"/>
      <color indexed="2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u/>
      <sz val="10"/>
      <color indexed="18"/>
      <name val="Times New Roman"/>
      <family val="1"/>
      <charset val="204"/>
    </font>
    <font>
      <b/>
      <vertAlign val="superscript"/>
      <sz val="10"/>
      <color indexed="62"/>
      <name val="Times New Roman"/>
      <family val="1"/>
      <charset val="204"/>
    </font>
    <font>
      <b/>
      <sz val="9.5"/>
      <name val="Times New Roman"/>
      <family val="1"/>
      <charset val="204"/>
    </font>
    <font>
      <b/>
      <i/>
      <vertAlign val="superscript"/>
      <sz val="8"/>
      <name val="Times New Roman"/>
      <family val="1"/>
      <charset val="204"/>
    </font>
    <font>
      <b/>
      <i/>
      <u/>
      <vertAlign val="superscript"/>
      <sz val="8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0"/>
      </patternFill>
    </fill>
    <fill>
      <patternFill patternType="solid">
        <fgColor indexed="9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8">
    <xf numFmtId="0" fontId="0" fillId="0" borderId="0"/>
    <xf numFmtId="177" fontId="45" fillId="0" borderId="0" applyFont="0" applyFill="0" applyBorder="0" applyAlignment="0" applyProtection="0"/>
    <xf numFmtId="180" fontId="46" fillId="0" borderId="0"/>
    <xf numFmtId="0" fontId="1" fillId="0" borderId="0"/>
    <xf numFmtId="0" fontId="1" fillId="0" borderId="0"/>
    <xf numFmtId="0" fontId="4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6" fontId="15" fillId="0" borderId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4" borderId="1" applyNumberFormat="0" applyAlignment="0" applyProtection="0"/>
    <xf numFmtId="178" fontId="3" fillId="0" borderId="2" applyBorder="0">
      <protection hidden="1"/>
    </xf>
    <xf numFmtId="0" fontId="18" fillId="11" borderId="3" applyNumberFormat="0" applyAlignment="0" applyProtection="0"/>
    <xf numFmtId="0" fontId="19" fillId="11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12" borderId="8" applyNumberFormat="0" applyAlignment="0" applyProtection="0"/>
    <xf numFmtId="0" fontId="25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11" fillId="0" borderId="0"/>
    <xf numFmtId="0" fontId="74" fillId="0" borderId="0"/>
    <xf numFmtId="0" fontId="11" fillId="0" borderId="0"/>
    <xf numFmtId="0" fontId="74" fillId="0" borderId="0"/>
    <xf numFmtId="0" fontId="11" fillId="0" borderId="0"/>
    <xf numFmtId="0" fontId="74" fillId="0" borderId="0"/>
    <xf numFmtId="0" fontId="1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4" fillId="0" borderId="0"/>
    <xf numFmtId="0" fontId="11" fillId="0" borderId="0"/>
    <xf numFmtId="0" fontId="1" fillId="0" borderId="0"/>
    <xf numFmtId="0" fontId="49" fillId="0" borderId="0"/>
    <xf numFmtId="0" fontId="74" fillId="0" borderId="0"/>
    <xf numFmtId="0" fontId="74" fillId="0" borderId="0"/>
    <xf numFmtId="0" fontId="75" fillId="0" borderId="0"/>
    <xf numFmtId="0" fontId="1" fillId="0" borderId="0"/>
    <xf numFmtId="0" fontId="74" fillId="0" borderId="0"/>
    <xf numFmtId="0" fontId="3" fillId="0" borderId="0"/>
    <xf numFmtId="0" fontId="3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75" fillId="0" borderId="0"/>
    <xf numFmtId="0" fontId="11" fillId="0" borderId="0"/>
    <xf numFmtId="0" fontId="3" fillId="0" borderId="0"/>
    <xf numFmtId="0" fontId="3" fillId="0" borderId="0"/>
    <xf numFmtId="0" fontId="27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14" borderId="9" applyNumberFormat="0" applyFont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29" fillId="0" borderId="10" applyNumberFormat="0" applyFill="0" applyAlignment="0" applyProtection="0"/>
    <xf numFmtId="14" fontId="50" fillId="0" borderId="0" applyProtection="0">
      <alignment vertical="center"/>
    </xf>
    <xf numFmtId="0" fontId="30" fillId="0" borderId="0" applyNumberFormat="0" applyFill="0" applyBorder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171" fontId="75" fillId="0" borderId="0" applyFont="0" applyFill="0" applyBorder="0" applyAlignment="0" applyProtection="0"/>
    <xf numFmtId="177" fontId="1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1" fillId="3" borderId="0" applyNumberFormat="0" applyBorder="0" applyAlignment="0" applyProtection="0"/>
    <xf numFmtId="0" fontId="7" fillId="0" borderId="0"/>
  </cellStyleXfs>
  <cellXfs count="1557">
    <xf numFmtId="0" fontId="0" fillId="0" borderId="0" xfId="0"/>
    <xf numFmtId="0" fontId="3" fillId="0" borderId="2" xfId="72" applyFont="1" applyFill="1" applyBorder="1" applyAlignment="1">
      <alignment horizontal="center" wrapText="1"/>
    </xf>
    <xf numFmtId="172" fontId="3" fillId="0" borderId="2" xfId="72" applyNumberFormat="1" applyFont="1" applyFill="1" applyBorder="1" applyAlignment="1">
      <alignment horizontal="center"/>
    </xf>
    <xf numFmtId="0" fontId="3" fillId="0" borderId="0" xfId="0" applyFont="1"/>
    <xf numFmtId="2" fontId="3" fillId="0" borderId="2" xfId="0" applyNumberFormat="1" applyFont="1" applyBorder="1"/>
    <xf numFmtId="0" fontId="3" fillId="0" borderId="2" xfId="0" applyFont="1" applyBorder="1"/>
    <xf numFmtId="0" fontId="3" fillId="0" borderId="11" xfId="0" applyFont="1" applyBorder="1" applyAlignment="1">
      <alignment horizontal="left" wrapText="1"/>
    </xf>
    <xf numFmtId="14" fontId="3" fillId="0" borderId="11" xfId="0" applyNumberFormat="1" applyFont="1" applyBorder="1" applyAlignment="1">
      <alignment horizontal="left" wrapText="1"/>
    </xf>
    <xf numFmtId="0" fontId="3" fillId="0" borderId="2" xfId="0" applyFont="1" applyFill="1" applyBorder="1"/>
    <xf numFmtId="0" fontId="3" fillId="0" borderId="0" xfId="0" applyFont="1" applyFill="1"/>
    <xf numFmtId="2" fontId="3" fillId="0" borderId="2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left"/>
    </xf>
    <xf numFmtId="0" fontId="0" fillId="0" borderId="0" xfId="0" applyBorder="1"/>
    <xf numFmtId="2" fontId="3" fillId="0" borderId="0" xfId="0" applyNumberFormat="1" applyFont="1"/>
    <xf numFmtId="0" fontId="3" fillId="0" borderId="0" xfId="72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4" fontId="3" fillId="0" borderId="12" xfId="0" applyNumberFormat="1" applyFont="1" applyBorder="1" applyAlignment="1">
      <alignment horizontal="left" wrapText="1"/>
    </xf>
    <xf numFmtId="2" fontId="3" fillId="0" borderId="0" xfId="0" applyNumberFormat="1" applyFont="1" applyFill="1" applyBorder="1"/>
    <xf numFmtId="14" fontId="3" fillId="0" borderId="2" xfId="0" applyNumberFormat="1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9" fillId="0" borderId="13" xfId="0" applyFont="1" applyFill="1" applyBorder="1"/>
    <xf numFmtId="9" fontId="3" fillId="0" borderId="0" xfId="85" applyFont="1"/>
    <xf numFmtId="10" fontId="3" fillId="0" borderId="0" xfId="85" applyNumberFormat="1" applyFont="1"/>
    <xf numFmtId="0" fontId="32" fillId="0" borderId="2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15" borderId="2" xfId="0" applyFont="1" applyFill="1" applyBorder="1"/>
    <xf numFmtId="0" fontId="3" fillId="0" borderId="16" xfId="0" applyFont="1" applyBorder="1"/>
    <xf numFmtId="0" fontId="3" fillId="16" borderId="2" xfId="0" applyFont="1" applyFill="1" applyBorder="1"/>
    <xf numFmtId="0" fontId="3" fillId="17" borderId="2" xfId="0" applyFont="1" applyFill="1" applyBorder="1"/>
    <xf numFmtId="0" fontId="3" fillId="18" borderId="2" xfId="0" applyFont="1" applyFill="1" applyBorder="1"/>
    <xf numFmtId="0" fontId="3" fillId="16" borderId="13" xfId="0" applyFont="1" applyFill="1" applyBorder="1"/>
    <xf numFmtId="0" fontId="3" fillId="17" borderId="13" xfId="0" applyFont="1" applyFill="1" applyBorder="1"/>
    <xf numFmtId="0" fontId="3" fillId="18" borderId="13" xfId="0" applyFont="1" applyFill="1" applyBorder="1"/>
    <xf numFmtId="0" fontId="3" fillId="19" borderId="16" xfId="0" applyFont="1" applyFill="1" applyBorder="1"/>
    <xf numFmtId="0" fontId="3" fillId="16" borderId="16" xfId="0" applyFont="1" applyFill="1" applyBorder="1"/>
    <xf numFmtId="0" fontId="3" fillId="18" borderId="17" xfId="0" applyFont="1" applyFill="1" applyBorder="1"/>
    <xf numFmtId="0" fontId="3" fillId="20" borderId="2" xfId="0" applyFont="1" applyFill="1" applyBorder="1"/>
    <xf numFmtId="0" fontId="3" fillId="21" borderId="2" xfId="0" applyFont="1" applyFill="1" applyBorder="1"/>
    <xf numFmtId="0" fontId="3" fillId="22" borderId="18" xfId="0" applyFont="1" applyFill="1" applyBorder="1"/>
    <xf numFmtId="0" fontId="3" fillId="15" borderId="18" xfId="0" applyFont="1" applyFill="1" applyBorder="1"/>
    <xf numFmtId="0" fontId="3" fillId="23" borderId="19" xfId="0" applyFont="1" applyFill="1" applyBorder="1"/>
    <xf numFmtId="0" fontId="3" fillId="0" borderId="2" xfId="72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3" fillId="24" borderId="2" xfId="0" applyFont="1" applyFill="1" applyBorder="1" applyProtection="1">
      <protection locked="0"/>
    </xf>
    <xf numFmtId="0" fontId="14" fillId="0" borderId="0" xfId="0" applyFont="1"/>
    <xf numFmtId="174" fontId="3" fillId="0" borderId="0" xfId="85" applyNumberFormat="1" applyFont="1"/>
    <xf numFmtId="0" fontId="33" fillId="0" borderId="0" xfId="0" applyFont="1" applyAlignment="1">
      <alignment horizontal="left"/>
    </xf>
    <xf numFmtId="0" fontId="2" fillId="0" borderId="1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right" wrapText="1"/>
    </xf>
    <xf numFmtId="17" fontId="3" fillId="0" borderId="2" xfId="0" applyNumberFormat="1" applyFont="1" applyFill="1" applyBorder="1" applyAlignment="1">
      <alignment horizontal="left" wrapText="1"/>
    </xf>
    <xf numFmtId="174" fontId="3" fillId="0" borderId="0" xfId="85" applyNumberFormat="1" applyFont="1" applyFill="1" applyBorder="1" applyAlignment="1">
      <alignment horizontal="right" wrapText="1"/>
    </xf>
    <xf numFmtId="10" fontId="3" fillId="0" borderId="0" xfId="85" applyNumberFormat="1" applyFont="1" applyFill="1" applyBorder="1" applyAlignment="1">
      <alignment horizontal="right" wrapText="1"/>
    </xf>
    <xf numFmtId="9" fontId="3" fillId="0" borderId="0" xfId="85" applyFont="1" applyFill="1" applyBorder="1"/>
    <xf numFmtId="0" fontId="33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right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35" fillId="0" borderId="0" xfId="0" applyFont="1" applyFill="1" applyBorder="1"/>
    <xf numFmtId="0" fontId="36" fillId="0" borderId="0" xfId="0" applyFont="1"/>
    <xf numFmtId="0" fontId="35" fillId="0" borderId="0" xfId="0" applyFont="1"/>
    <xf numFmtId="0" fontId="36" fillId="0" borderId="0" xfId="0" applyFont="1" applyFill="1" applyBorder="1"/>
    <xf numFmtId="0" fontId="2" fillId="0" borderId="0" xfId="0" applyFont="1" applyFill="1" applyBorder="1"/>
    <xf numFmtId="0" fontId="34" fillId="0" borderId="0" xfId="0" applyFont="1"/>
    <xf numFmtId="0" fontId="38" fillId="0" borderId="0" xfId="0" applyFont="1"/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2" fontId="35" fillId="0" borderId="0" xfId="0" applyNumberFormat="1" applyFont="1"/>
    <xf numFmtId="0" fontId="35" fillId="0" borderId="0" xfId="0" applyFont="1" applyFill="1"/>
    <xf numFmtId="0" fontId="8" fillId="0" borderId="0" xfId="0" applyFont="1" applyFill="1"/>
    <xf numFmtId="0" fontId="36" fillId="0" borderId="0" xfId="0" applyFont="1" applyAlignment="1">
      <alignment horizontal="left"/>
    </xf>
    <xf numFmtId="0" fontId="35" fillId="0" borderId="2" xfId="73" applyFont="1" applyBorder="1" applyAlignment="1">
      <alignment horizontal="center"/>
    </xf>
    <xf numFmtId="0" fontId="35" fillId="0" borderId="2" xfId="0" applyFont="1" applyBorder="1"/>
    <xf numFmtId="0" fontId="35" fillId="0" borderId="2" xfId="72" applyFont="1" applyFill="1" applyBorder="1" applyAlignment="1">
      <alignment horizontal="center" wrapText="1"/>
    </xf>
    <xf numFmtId="0" fontId="35" fillId="0" borderId="2" xfId="73" applyFont="1" applyBorder="1" applyAlignment="1">
      <alignment horizontal="center" wrapText="1"/>
    </xf>
    <xf numFmtId="0" fontId="35" fillId="0" borderId="2" xfId="73" applyFont="1" applyFill="1" applyBorder="1" applyAlignment="1">
      <alignment horizontal="center" wrapText="1"/>
    </xf>
    <xf numFmtId="172" fontId="35" fillId="0" borderId="2" xfId="72" applyNumberFormat="1" applyFont="1" applyFill="1" applyBorder="1" applyAlignment="1">
      <alignment horizontal="center"/>
    </xf>
    <xf numFmtId="0" fontId="35" fillId="0" borderId="2" xfId="73" applyFont="1" applyFill="1" applyBorder="1" applyAlignment="1">
      <alignment horizontal="center"/>
    </xf>
    <xf numFmtId="172" fontId="35" fillId="0" borderId="0" xfId="0" applyNumberFormat="1" applyFont="1"/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2" xfId="0" applyFont="1" applyFill="1" applyBorder="1" applyAlignment="1">
      <alignment horizontal="left"/>
    </xf>
    <xf numFmtId="0" fontId="35" fillId="0" borderId="2" xfId="0" applyFont="1" applyFill="1" applyBorder="1" applyAlignment="1">
      <alignment horizontal="center" wrapText="1"/>
    </xf>
    <xf numFmtId="0" fontId="35" fillId="0" borderId="2" xfId="0" applyFont="1" applyFill="1" applyBorder="1"/>
    <xf numFmtId="0" fontId="39" fillId="0" borderId="0" xfId="0" applyFont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right"/>
    </xf>
    <xf numFmtId="2" fontId="35" fillId="0" borderId="2" xfId="0" applyNumberFormat="1" applyFont="1" applyFill="1" applyBorder="1"/>
    <xf numFmtId="2" fontId="35" fillId="0" borderId="2" xfId="0" applyNumberFormat="1" applyFont="1" applyFill="1" applyBorder="1" applyAlignment="1">
      <alignment horizontal="right"/>
    </xf>
    <xf numFmtId="0" fontId="40" fillId="0" borderId="0" xfId="0" applyFont="1" applyFill="1" applyBorder="1" applyAlignment="1">
      <alignment horizontal="left"/>
    </xf>
    <xf numFmtId="17" fontId="35" fillId="0" borderId="0" xfId="0" applyNumberFormat="1" applyFont="1"/>
    <xf numFmtId="2" fontId="35" fillId="0" borderId="2" xfId="0" applyNumberFormat="1" applyFont="1" applyBorder="1"/>
    <xf numFmtId="0" fontId="35" fillId="0" borderId="0" xfId="0" applyFont="1" applyFill="1" applyProtection="1">
      <protection locked="0"/>
    </xf>
    <xf numFmtId="0" fontId="35" fillId="0" borderId="11" xfId="0" applyFont="1" applyFill="1" applyBorder="1" applyAlignment="1">
      <alignment horizontal="left" wrapText="1"/>
    </xf>
    <xf numFmtId="14" fontId="35" fillId="0" borderId="11" xfId="0" applyNumberFormat="1" applyFont="1" applyFill="1" applyBorder="1" applyAlignment="1">
      <alignment horizontal="left" wrapText="1"/>
    </xf>
    <xf numFmtId="0" fontId="41" fillId="0" borderId="0" xfId="0" applyFont="1"/>
    <xf numFmtId="2" fontId="3" fillId="0" borderId="2" xfId="0" applyNumberFormat="1" applyFont="1" applyBorder="1" applyAlignment="1">
      <alignment horizontal="left" wrapText="1"/>
    </xf>
    <xf numFmtId="14" fontId="3" fillId="0" borderId="23" xfId="0" applyNumberFormat="1" applyFont="1" applyBorder="1" applyAlignment="1">
      <alignment horizontal="left" wrapText="1"/>
    </xf>
    <xf numFmtId="0" fontId="42" fillId="0" borderId="0" xfId="0" applyFont="1" applyAlignment="1">
      <alignment horizontal="justify"/>
    </xf>
    <xf numFmtId="0" fontId="37" fillId="0" borderId="2" xfId="0" applyFont="1" applyBorder="1"/>
    <xf numFmtId="0" fontId="36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5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3" fillId="0" borderId="0" xfId="0" applyFont="1"/>
    <xf numFmtId="0" fontId="36" fillId="0" borderId="2" xfId="81" applyFont="1" applyFill="1" applyBorder="1"/>
    <xf numFmtId="0" fontId="35" fillId="0" borderId="2" xfId="81" applyFont="1" applyFill="1" applyBorder="1"/>
    <xf numFmtId="1" fontId="35" fillId="0" borderId="2" xfId="81" applyNumberFormat="1" applyFont="1" applyFill="1" applyBorder="1" applyAlignment="1">
      <alignment horizontal="right"/>
    </xf>
    <xf numFmtId="1" fontId="35" fillId="0" borderId="2" xfId="72" applyNumberFormat="1" applyFont="1" applyFill="1" applyBorder="1" applyAlignment="1">
      <alignment horizontal="right" wrapText="1"/>
    </xf>
    <xf numFmtId="0" fontId="35" fillId="0" borderId="2" xfId="81" applyFont="1" applyBorder="1"/>
    <xf numFmtId="1" fontId="35" fillId="0" borderId="2" xfId="81" applyNumberFormat="1" applyFont="1" applyBorder="1"/>
    <xf numFmtId="172" fontId="35" fillId="0" borderId="2" xfId="81" applyNumberFormat="1" applyFont="1" applyBorder="1"/>
    <xf numFmtId="0" fontId="35" fillId="0" borderId="0" xfId="81" applyFont="1" applyFill="1"/>
    <xf numFmtId="0" fontId="35" fillId="0" borderId="0" xfId="81" applyFont="1"/>
    <xf numFmtId="0" fontId="35" fillId="0" borderId="0" xfId="81" applyFont="1" applyAlignment="1">
      <alignment horizontal="left"/>
    </xf>
    <xf numFmtId="0" fontId="3" fillId="19" borderId="2" xfId="0" applyFont="1" applyFill="1" applyBorder="1"/>
    <xf numFmtId="0" fontId="9" fillId="21" borderId="2" xfId="0" applyFont="1" applyFill="1" applyBorder="1"/>
    <xf numFmtId="0" fontId="9" fillId="20" borderId="2" xfId="0" applyFont="1" applyFill="1" applyBorder="1"/>
    <xf numFmtId="0" fontId="10" fillId="0" borderId="24" xfId="0" applyFont="1" applyFill="1" applyBorder="1"/>
    <xf numFmtId="0" fontId="32" fillId="0" borderId="18" xfId="0" applyFont="1" applyFill="1" applyBorder="1" applyAlignment="1">
      <alignment horizontal="left"/>
    </xf>
    <xf numFmtId="0" fontId="9" fillId="0" borderId="18" xfId="0" applyFont="1" applyFill="1" applyBorder="1"/>
    <xf numFmtId="0" fontId="9" fillId="0" borderId="19" xfId="0" applyFont="1" applyBorder="1"/>
    <xf numFmtId="0" fontId="38" fillId="0" borderId="0" xfId="0" applyFont="1" applyAlignment="1">
      <alignment horizontal="right"/>
    </xf>
    <xf numFmtId="2" fontId="38" fillId="0" borderId="0" xfId="0" applyNumberFormat="1" applyFont="1" applyAlignment="1">
      <alignment horizontal="right"/>
    </xf>
    <xf numFmtId="2" fontId="35" fillId="0" borderId="11" xfId="0" applyNumberFormat="1" applyFont="1" applyBorder="1" applyAlignment="1">
      <alignment horizontal="right" wrapText="1"/>
    </xf>
    <xf numFmtId="14" fontId="35" fillId="0" borderId="11" xfId="0" applyNumberFormat="1" applyFont="1" applyBorder="1" applyAlignment="1">
      <alignment horizontal="right" wrapText="1"/>
    </xf>
    <xf numFmtId="2" fontId="38" fillId="0" borderId="0" xfId="0" applyNumberFormat="1" applyFont="1"/>
    <xf numFmtId="14" fontId="35" fillId="0" borderId="25" xfId="0" applyNumberFormat="1" applyFont="1" applyFill="1" applyBorder="1" applyAlignment="1">
      <alignment horizontal="center" wrapText="1"/>
    </xf>
    <xf numFmtId="2" fontId="35" fillId="0" borderId="26" xfId="0" applyNumberFormat="1" applyFont="1" applyFill="1" applyBorder="1" applyAlignment="1">
      <alignment horizontal="center" wrapText="1"/>
    </xf>
    <xf numFmtId="14" fontId="35" fillId="0" borderId="2" xfId="0" applyNumberFormat="1" applyFont="1" applyFill="1" applyBorder="1" applyAlignment="1">
      <alignment horizontal="center" wrapText="1"/>
    </xf>
    <xf numFmtId="0" fontId="35" fillId="0" borderId="0" xfId="0" applyFont="1" applyBorder="1"/>
    <xf numFmtId="14" fontId="35" fillId="0" borderId="0" xfId="0" applyNumberFormat="1" applyFont="1" applyFill="1" applyBorder="1" applyAlignment="1">
      <alignment horizontal="center" wrapText="1"/>
    </xf>
    <xf numFmtId="172" fontId="3" fillId="0" borderId="2" xfId="0" applyNumberFormat="1" applyFont="1" applyFill="1" applyBorder="1"/>
    <xf numFmtId="0" fontId="2" fillId="0" borderId="0" xfId="80" applyFont="1" applyFill="1" applyAlignment="1">
      <alignment horizontal="center"/>
    </xf>
    <xf numFmtId="0" fontId="3" fillId="0" borderId="0" xfId="80" applyFill="1" applyBorder="1" applyAlignment="1"/>
    <xf numFmtId="0" fontId="3" fillId="0" borderId="0" xfId="80" applyFill="1"/>
    <xf numFmtId="0" fontId="2" fillId="0" borderId="0" xfId="80" applyFont="1" applyFill="1" applyBorder="1" applyAlignment="1">
      <alignment horizontal="center"/>
    </xf>
    <xf numFmtId="0" fontId="51" fillId="0" borderId="0" xfId="33" applyFont="1" applyFill="1" applyBorder="1" applyAlignment="1" applyProtection="1"/>
    <xf numFmtId="0" fontId="2" fillId="0" borderId="0" xfId="80" applyFont="1" applyFill="1" applyBorder="1" applyAlignment="1">
      <alignment horizontal="left"/>
    </xf>
    <xf numFmtId="0" fontId="3" fillId="0" borderId="0" xfId="80" applyFill="1" applyBorder="1"/>
    <xf numFmtId="0" fontId="2" fillId="0" borderId="0" xfId="80" applyFont="1" applyFill="1" applyAlignment="1">
      <alignment horizontal="left"/>
    </xf>
    <xf numFmtId="0" fontId="53" fillId="0" borderId="0" xfId="0" applyFont="1"/>
    <xf numFmtId="0" fontId="12" fillId="0" borderId="0" xfId="33" applyAlignment="1" applyProtection="1"/>
    <xf numFmtId="0" fontId="12" fillId="0" borderId="0" xfId="33" applyFill="1" applyAlignment="1" applyProtection="1"/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6" fillId="0" borderId="27" xfId="72" applyFont="1" applyFill="1" applyBorder="1" applyAlignment="1"/>
    <xf numFmtId="0" fontId="40" fillId="0" borderId="0" xfId="0" applyFont="1"/>
    <xf numFmtId="0" fontId="36" fillId="0" borderId="2" xfId="0" applyFont="1" applyBorder="1"/>
    <xf numFmtId="17" fontId="36" fillId="0" borderId="2" xfId="0" applyNumberFormat="1" applyFont="1" applyBorder="1"/>
    <xf numFmtId="2" fontId="35" fillId="0" borderId="28" xfId="0" applyNumberFormat="1" applyFont="1" applyBorder="1" applyAlignment="1">
      <alignment horizontal="right" wrapText="1"/>
    </xf>
    <xf numFmtId="14" fontId="35" fillId="0" borderId="29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/>
    </xf>
    <xf numFmtId="0" fontId="3" fillId="0" borderId="30" xfId="0" applyFont="1" applyBorder="1"/>
    <xf numFmtId="0" fontId="3" fillId="0" borderId="31" xfId="0" applyFont="1" applyBorder="1"/>
    <xf numFmtId="0" fontId="3" fillId="0" borderId="31" xfId="0" applyFont="1" applyFill="1" applyBorder="1"/>
    <xf numFmtId="0" fontId="3" fillId="0" borderId="31" xfId="0" applyFont="1" applyFill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3" fillId="0" borderId="32" xfId="0" applyFont="1" applyBorder="1" applyAlignment="1">
      <alignment wrapText="1"/>
    </xf>
    <xf numFmtId="0" fontId="9" fillId="0" borderId="34" xfId="0" applyFont="1" applyBorder="1"/>
    <xf numFmtId="0" fontId="3" fillId="0" borderId="35" xfId="0" applyFont="1" applyBorder="1"/>
    <xf numFmtId="0" fontId="3" fillId="0" borderId="22" xfId="0" applyFont="1" applyBorder="1"/>
    <xf numFmtId="0" fontId="9" fillId="0" borderId="0" xfId="0" applyFont="1"/>
    <xf numFmtId="0" fontId="34" fillId="0" borderId="0" xfId="0" applyFont="1" applyAlignment="1">
      <alignment horizontal="justify"/>
    </xf>
    <xf numFmtId="0" fontId="54" fillId="0" borderId="0" xfId="0" applyFont="1"/>
    <xf numFmtId="0" fontId="3" fillId="0" borderId="0" xfId="79" applyFont="1" applyProtection="1">
      <protection hidden="1"/>
    </xf>
    <xf numFmtId="0" fontId="2" fillId="0" borderId="0" xfId="79" applyFont="1"/>
    <xf numFmtId="0" fontId="2" fillId="0" borderId="0" xfId="79" applyFont="1" applyProtection="1">
      <protection hidden="1"/>
    </xf>
    <xf numFmtId="0" fontId="3" fillId="0" borderId="0" xfId="79" applyFont="1"/>
    <xf numFmtId="0" fontId="55" fillId="0" borderId="24" xfId="79" applyFont="1" applyFill="1" applyBorder="1" applyAlignment="1">
      <alignment horizontal="right" vertical="top"/>
    </xf>
    <xf numFmtId="0" fontId="3" fillId="0" borderId="14" xfId="79" applyFont="1" applyFill="1" applyBorder="1" applyAlignment="1">
      <alignment horizontal="center"/>
    </xf>
    <xf numFmtId="0" fontId="3" fillId="0" borderId="14" xfId="79" applyFont="1" applyBorder="1"/>
    <xf numFmtId="0" fontId="3" fillId="0" borderId="15" xfId="79" applyFont="1" applyBorder="1"/>
    <xf numFmtId="0" fontId="3" fillId="0" borderId="18" xfId="79" applyFont="1" applyFill="1" applyBorder="1"/>
    <xf numFmtId="175" fontId="3" fillId="0" borderId="2" xfId="79" applyNumberFormat="1" applyFont="1" applyBorder="1" applyProtection="1">
      <protection hidden="1"/>
    </xf>
    <xf numFmtId="0" fontId="3" fillId="0" borderId="2" xfId="79" applyFont="1" applyBorder="1" applyProtection="1">
      <protection hidden="1"/>
    </xf>
    <xf numFmtId="175" fontId="3" fillId="0" borderId="13" xfId="79" applyNumberFormat="1" applyFont="1" applyBorder="1" applyProtection="1">
      <protection hidden="1"/>
    </xf>
    <xf numFmtId="0" fontId="3" fillId="0" borderId="19" xfId="79" applyFont="1" applyFill="1" applyBorder="1"/>
    <xf numFmtId="175" fontId="3" fillId="0" borderId="16" xfId="79" applyNumberFormat="1" applyFont="1" applyBorder="1" applyProtection="1">
      <protection hidden="1"/>
    </xf>
    <xf numFmtId="0" fontId="3" fillId="0" borderId="16" xfId="79" applyFont="1" applyBorder="1" applyProtection="1">
      <protection hidden="1"/>
    </xf>
    <xf numFmtId="175" fontId="3" fillId="0" borderId="17" xfId="79" applyNumberFormat="1" applyFont="1" applyBorder="1" applyProtection="1">
      <protection hidden="1"/>
    </xf>
    <xf numFmtId="0" fontId="3" fillId="0" borderId="0" xfId="79" applyFont="1" applyFill="1" applyBorder="1"/>
    <xf numFmtId="175" fontId="3" fillId="0" borderId="0" xfId="79" applyNumberFormat="1" applyFont="1" applyFill="1" applyBorder="1" applyProtection="1">
      <protection hidden="1"/>
    </xf>
    <xf numFmtId="4" fontId="3" fillId="0" borderId="0" xfId="79" applyNumberFormat="1" applyFont="1" applyFill="1" applyProtection="1">
      <protection hidden="1"/>
    </xf>
    <xf numFmtId="0" fontId="3" fillId="0" borderId="0" xfId="79" applyFont="1" applyFill="1" applyProtection="1">
      <protection hidden="1"/>
    </xf>
    <xf numFmtId="173" fontId="3" fillId="0" borderId="0" xfId="79" applyNumberFormat="1" applyFont="1" applyFill="1" applyProtection="1">
      <protection hidden="1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2" xfId="0" applyNumberFormat="1" applyFont="1" applyFill="1" applyBorder="1"/>
    <xf numFmtId="173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1" fontId="3" fillId="0" borderId="2" xfId="0" applyNumberFormat="1" applyFont="1" applyBorder="1"/>
    <xf numFmtId="0" fontId="2" fillId="0" borderId="0" xfId="0" applyFont="1"/>
    <xf numFmtId="175" fontId="3" fillId="0" borderId="0" xfId="0" applyNumberFormat="1" applyFont="1"/>
    <xf numFmtId="175" fontId="9" fillId="0" borderId="0" xfId="0" applyNumberFormat="1" applyFont="1" applyBorder="1" applyAlignment="1">
      <alignment horizontal="right" vertical="center"/>
    </xf>
    <xf numFmtId="172" fontId="3" fillId="0" borderId="0" xfId="0" applyNumberFormat="1" applyFont="1" applyBorder="1"/>
    <xf numFmtId="172" fontId="3" fillId="0" borderId="33" xfId="0" applyNumberFormat="1" applyFont="1" applyBorder="1"/>
    <xf numFmtId="1" fontId="57" fillId="0" borderId="0" xfId="66" applyNumberFormat="1" applyFont="1" applyBorder="1"/>
    <xf numFmtId="9" fontId="2" fillId="0" borderId="0" xfId="85" applyFont="1"/>
    <xf numFmtId="0" fontId="9" fillId="0" borderId="0" xfId="0" applyFont="1" applyAlignment="1">
      <alignment horizontal="left" vertical="top" wrapText="1"/>
    </xf>
    <xf numFmtId="0" fontId="10" fillId="0" borderId="36" xfId="0" applyFont="1" applyBorder="1" applyAlignment="1">
      <alignment horizontal="center" vertical="center" wrapText="1"/>
    </xf>
    <xf numFmtId="0" fontId="3" fillId="0" borderId="37" xfId="79" applyFont="1" applyFill="1" applyBorder="1" applyAlignment="1">
      <alignment horizontal="center" vertical="center" wrapText="1"/>
    </xf>
    <xf numFmtId="0" fontId="3" fillId="0" borderId="37" xfId="79" applyFont="1" applyFill="1" applyBorder="1" applyAlignment="1">
      <alignment horizontal="center" wrapText="1"/>
    </xf>
    <xf numFmtId="0" fontId="3" fillId="0" borderId="38" xfId="79" applyFont="1" applyFill="1" applyBorder="1" applyAlignment="1">
      <alignment horizontal="center" wrapText="1"/>
    </xf>
    <xf numFmtId="0" fontId="3" fillId="0" borderId="0" xfId="79" applyFont="1" applyFill="1" applyBorder="1" applyAlignment="1">
      <alignment horizontal="center" wrapText="1"/>
    </xf>
    <xf numFmtId="0" fontId="9" fillId="0" borderId="32" xfId="0" applyFont="1" applyFill="1" applyBorder="1" applyAlignment="1">
      <alignment horizontal="left" vertical="top" wrapText="1"/>
    </xf>
    <xf numFmtId="179" fontId="3" fillId="0" borderId="0" xfId="30" applyNumberFormat="1" applyFont="1" applyFill="1" applyBorder="1">
      <protection hidden="1"/>
    </xf>
    <xf numFmtId="179" fontId="3" fillId="0" borderId="33" xfId="30" applyNumberFormat="1" applyFont="1" applyFill="1" applyBorder="1">
      <protection hidden="1"/>
    </xf>
    <xf numFmtId="179" fontId="9" fillId="0" borderId="0" xfId="0" applyNumberFormat="1" applyFont="1" applyBorder="1" applyAlignment="1">
      <alignment horizontal="right" vertical="center"/>
    </xf>
    <xf numFmtId="179" fontId="9" fillId="0" borderId="33" xfId="0" applyNumberFormat="1" applyFont="1" applyBorder="1" applyAlignment="1">
      <alignment horizontal="right" vertical="center"/>
    </xf>
    <xf numFmtId="179" fontId="3" fillId="0" borderId="33" xfId="0" applyNumberFormat="1" applyFont="1" applyBorder="1"/>
    <xf numFmtId="0" fontId="9" fillId="0" borderId="32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172" fontId="3" fillId="0" borderId="35" xfId="0" applyNumberFormat="1" applyFont="1" applyBorder="1"/>
    <xf numFmtId="179" fontId="3" fillId="0" borderId="22" xfId="0" applyNumberFormat="1" applyFont="1" applyBorder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36" xfId="0" applyBorder="1"/>
    <xf numFmtId="2" fontId="3" fillId="0" borderId="0" xfId="0" applyNumberFormat="1" applyFont="1" applyBorder="1"/>
    <xf numFmtId="2" fontId="3" fillId="0" borderId="35" xfId="0" applyNumberFormat="1" applyFont="1" applyBorder="1"/>
    <xf numFmtId="172" fontId="3" fillId="0" borderId="22" xfId="0" applyNumberFormat="1" applyFont="1" applyBorder="1"/>
    <xf numFmtId="0" fontId="58" fillId="0" borderId="0" xfId="0" applyFont="1" applyAlignment="1">
      <alignment horizontal="left"/>
    </xf>
    <xf numFmtId="172" fontId="6" fillId="0" borderId="2" xfId="0" applyNumberFormat="1" applyFont="1" applyBorder="1" applyProtection="1">
      <protection hidden="1"/>
    </xf>
    <xf numFmtId="172" fontId="6" fillId="0" borderId="2" xfId="0" applyNumberFormat="1" applyFont="1" applyFill="1" applyBorder="1" applyProtection="1">
      <protection hidden="1"/>
    </xf>
    <xf numFmtId="9" fontId="3" fillId="0" borderId="2" xfId="85" applyFont="1" applyBorder="1"/>
    <xf numFmtId="0" fontId="3" fillId="0" borderId="0" xfId="64" applyFont="1"/>
    <xf numFmtId="0" fontId="2" fillId="0" borderId="0" xfId="64" applyFont="1" applyAlignment="1">
      <alignment horizontal="left"/>
    </xf>
    <xf numFmtId="0" fontId="11" fillId="0" borderId="0" xfId="64"/>
    <xf numFmtId="0" fontId="61" fillId="0" borderId="0" xfId="64" applyFont="1"/>
    <xf numFmtId="0" fontId="3" fillId="23" borderId="2" xfId="64" applyFont="1" applyFill="1" applyBorder="1" applyAlignment="1">
      <alignment wrapText="1"/>
    </xf>
    <xf numFmtId="0" fontId="3" fillId="23" borderId="2" xfId="64" applyFont="1" applyFill="1" applyBorder="1" applyAlignment="1">
      <alignment horizontal="center" wrapText="1"/>
    </xf>
    <xf numFmtId="0" fontId="11" fillId="25" borderId="39" xfId="64" applyFill="1" applyBorder="1"/>
    <xf numFmtId="0" fontId="3" fillId="24" borderId="2" xfId="64" applyFont="1" applyFill="1" applyBorder="1" applyAlignment="1">
      <alignment horizontal="center" vertical="top" wrapText="1"/>
    </xf>
    <xf numFmtId="0" fontId="3" fillId="0" borderId="40" xfId="64" applyFont="1" applyFill="1" applyBorder="1" applyAlignment="1">
      <alignment wrapText="1"/>
    </xf>
    <xf numFmtId="0" fontId="3" fillId="0" borderId="2" xfId="64" applyFont="1" applyFill="1" applyBorder="1" applyAlignment="1">
      <alignment horizontal="center" wrapText="1"/>
    </xf>
    <xf numFmtId="0" fontId="2" fillId="0" borderId="2" xfId="64" applyFont="1" applyFill="1" applyBorder="1" applyAlignment="1">
      <alignment horizontal="center" wrapText="1"/>
    </xf>
    <xf numFmtId="0" fontId="3" fillId="0" borderId="40" xfId="64" applyFont="1" applyFill="1" applyBorder="1" applyAlignment="1">
      <alignment horizontal="left" wrapText="1"/>
    </xf>
    <xf numFmtId="0" fontId="11" fillId="25" borderId="2" xfId="64" applyFont="1" applyFill="1" applyBorder="1"/>
    <xf numFmtId="0" fontId="2" fillId="25" borderId="40" xfId="64" applyFont="1" applyFill="1" applyBorder="1" applyAlignment="1">
      <alignment horizontal="left" wrapText="1"/>
    </xf>
    <xf numFmtId="0" fontId="11" fillId="25" borderId="2" xfId="64" applyFill="1" applyBorder="1"/>
    <xf numFmtId="0" fontId="3" fillId="25" borderId="2" xfId="64" applyFont="1" applyFill="1" applyBorder="1" applyAlignment="1">
      <alignment horizontal="center" wrapText="1"/>
    </xf>
    <xf numFmtId="0" fontId="3" fillId="0" borderId="0" xfId="64" applyFont="1" applyFill="1" applyBorder="1" applyAlignment="1">
      <alignment horizontal="center" wrapText="1"/>
    </xf>
    <xf numFmtId="0" fontId="34" fillId="0" borderId="0" xfId="64" applyFont="1" applyFill="1" applyBorder="1" applyAlignment="1">
      <alignment horizontal="left"/>
    </xf>
    <xf numFmtId="0" fontId="62" fillId="0" borderId="0" xfId="0" applyFont="1"/>
    <xf numFmtId="0" fontId="2" fillId="0" borderId="0" xfId="64" applyFont="1"/>
    <xf numFmtId="0" fontId="3" fillId="0" borderId="20" xfId="64" applyFont="1" applyBorder="1"/>
    <xf numFmtId="0" fontId="3" fillId="0" borderId="20" xfId="65" applyFont="1" applyBorder="1"/>
    <xf numFmtId="3" fontId="3" fillId="0" borderId="20" xfId="65" applyNumberFormat="1" applyFont="1" applyBorder="1"/>
    <xf numFmtId="1" fontId="3" fillId="0" borderId="20" xfId="65" applyNumberFormat="1" applyFont="1" applyBorder="1"/>
    <xf numFmtId="172" fontId="3" fillId="0" borderId="20" xfId="65" applyNumberFormat="1" applyFont="1" applyBorder="1"/>
    <xf numFmtId="0" fontId="11" fillId="0" borderId="0" xfId="64" applyBorder="1"/>
    <xf numFmtId="0" fontId="3" fillId="0" borderId="0" xfId="65" applyFont="1" applyBorder="1"/>
    <xf numFmtId="9" fontId="3" fillId="0" borderId="20" xfId="65" applyNumberFormat="1" applyFont="1" applyBorder="1"/>
    <xf numFmtId="0" fontId="1" fillId="0" borderId="0" xfId="55"/>
    <xf numFmtId="0" fontId="3" fillId="0" borderId="20" xfId="55" applyFont="1" applyBorder="1"/>
    <xf numFmtId="0" fontId="3" fillId="0" borderId="20" xfId="55" applyFont="1" applyBorder="1" applyAlignment="1">
      <alignment horizontal="center"/>
    </xf>
    <xf numFmtId="0" fontId="3" fillId="0" borderId="0" xfId="55" applyFont="1" applyBorder="1"/>
    <xf numFmtId="0" fontId="3" fillId="0" borderId="0" xfId="55" applyFont="1" applyBorder="1" applyAlignment="1">
      <alignment horizontal="center"/>
    </xf>
    <xf numFmtId="0" fontId="1" fillId="0" borderId="0" xfId="55" applyBorder="1"/>
    <xf numFmtId="0" fontId="3" fillId="25" borderId="2" xfId="55" applyFont="1" applyFill="1" applyBorder="1"/>
    <xf numFmtId="0" fontId="3" fillId="25" borderId="2" xfId="55" applyFont="1" applyFill="1" applyBorder="1" applyAlignment="1">
      <alignment horizontal="center"/>
    </xf>
    <xf numFmtId="0" fontId="3" fillId="0" borderId="2" xfId="55" applyFont="1" applyBorder="1"/>
    <xf numFmtId="9" fontId="3" fillId="0" borderId="2" xfId="85" applyFont="1" applyBorder="1" applyAlignment="1">
      <alignment horizontal="center"/>
    </xf>
    <xf numFmtId="9" fontId="3" fillId="0" borderId="2" xfId="85" applyNumberFormat="1" applyFont="1" applyBorder="1" applyAlignment="1">
      <alignment horizontal="center"/>
    </xf>
    <xf numFmtId="0" fontId="3" fillId="0" borderId="2" xfId="55" applyFont="1" applyFill="1" applyBorder="1"/>
    <xf numFmtId="0" fontId="3" fillId="0" borderId="2" xfId="55" applyFont="1" applyBorder="1" applyAlignment="1">
      <alignment horizontal="center"/>
    </xf>
    <xf numFmtId="0" fontId="1" fillId="0" borderId="0" xfId="55" applyBorder="1" applyAlignment="1">
      <alignment horizontal="center"/>
    </xf>
    <xf numFmtId="0" fontId="34" fillId="0" borderId="0" xfId="64" applyFont="1"/>
    <xf numFmtId="0" fontId="3" fillId="0" borderId="0" xfId="61"/>
    <xf numFmtId="0" fontId="2" fillId="0" borderId="0" xfId="61" applyFont="1" applyAlignment="1">
      <alignment horizontal="center"/>
    </xf>
    <xf numFmtId="14" fontId="2" fillId="0" borderId="35" xfId="61" applyNumberFormat="1" applyFont="1" applyBorder="1" applyAlignment="1">
      <alignment horizontal="center"/>
    </xf>
    <xf numFmtId="0" fontId="3" fillId="0" borderId="0" xfId="61" applyFont="1" applyAlignment="1">
      <alignment wrapText="1"/>
    </xf>
    <xf numFmtId="0" fontId="3" fillId="0" borderId="0" xfId="61" applyFont="1" applyAlignment="1">
      <alignment horizontal="center" vertical="center"/>
    </xf>
    <xf numFmtId="0" fontId="3" fillId="0" borderId="0" xfId="61" applyFont="1" applyAlignment="1">
      <alignment vertical="top" wrapText="1"/>
    </xf>
    <xf numFmtId="0" fontId="3" fillId="0" borderId="35" xfId="61" applyFont="1" applyBorder="1"/>
    <xf numFmtId="0" fontId="2" fillId="0" borderId="0" xfId="61" applyFont="1" applyAlignment="1">
      <alignment horizontal="left"/>
    </xf>
    <xf numFmtId="0" fontId="3" fillId="0" borderId="0" xfId="61" applyFont="1" applyAlignment="1">
      <alignment horizontal="left"/>
    </xf>
    <xf numFmtId="0" fontId="2" fillId="0" borderId="2" xfId="61" applyFont="1" applyBorder="1"/>
    <xf numFmtId="14" fontId="2" fillId="0" borderId="2" xfId="61" applyNumberFormat="1" applyFont="1" applyBorder="1"/>
    <xf numFmtId="0" fontId="3" fillId="0" borderId="2" xfId="61" applyFont="1" applyBorder="1"/>
    <xf numFmtId="172" fontId="3" fillId="0" borderId="2" xfId="61" applyNumberFormat="1" applyBorder="1" applyAlignment="1">
      <alignment horizontal="center" vertical="center"/>
    </xf>
    <xf numFmtId="172" fontId="3" fillId="0" borderId="2" xfId="61" applyNumberFormat="1" applyFont="1" applyBorder="1" applyAlignment="1">
      <alignment horizontal="center" vertical="center"/>
    </xf>
    <xf numFmtId="0" fontId="3" fillId="0" borderId="0" xfId="61" applyFont="1" applyBorder="1"/>
    <xf numFmtId="172" fontId="3" fillId="0" borderId="0" xfId="61" applyNumberFormat="1" applyBorder="1"/>
    <xf numFmtId="172" fontId="3" fillId="0" borderId="0" xfId="61" applyNumberFormat="1" applyFont="1" applyBorder="1"/>
    <xf numFmtId="0" fontId="2" fillId="0" borderId="0" xfId="61" applyFont="1" applyFill="1" applyAlignment="1">
      <alignment horizontal="left"/>
    </xf>
    <xf numFmtId="0" fontId="3" fillId="0" borderId="0" xfId="61" applyFont="1"/>
    <xf numFmtId="0" fontId="2" fillId="0" borderId="20" xfId="61" applyFont="1" applyBorder="1"/>
    <xf numFmtId="14" fontId="2" fillId="0" borderId="21" xfId="61" applyNumberFormat="1" applyFont="1" applyBorder="1" applyAlignment="1">
      <alignment horizontal="right"/>
    </xf>
    <xf numFmtId="0" fontId="3" fillId="0" borderId="41" xfId="61" applyFont="1" applyBorder="1"/>
    <xf numFmtId="0" fontId="3" fillId="0" borderId="22" xfId="61" applyFont="1" applyBorder="1" applyAlignment="1">
      <alignment horizontal="center" vertical="center"/>
    </xf>
    <xf numFmtId="0" fontId="34" fillId="0" borderId="0" xfId="61" applyFont="1" applyAlignment="1">
      <alignment horizontal="justify"/>
    </xf>
    <xf numFmtId="0" fontId="2" fillId="0" borderId="20" xfId="61" applyFont="1" applyBorder="1" applyAlignment="1">
      <alignment horizontal="center" vertical="center" wrapText="1"/>
    </xf>
    <xf numFmtId="0" fontId="2" fillId="0" borderId="21" xfId="61" applyFont="1" applyBorder="1" applyAlignment="1">
      <alignment horizontal="center" vertical="center" wrapText="1"/>
    </xf>
    <xf numFmtId="0" fontId="3" fillId="0" borderId="41" xfId="61" applyFont="1" applyBorder="1" applyAlignment="1">
      <alignment vertical="top" wrapText="1"/>
    </xf>
    <xf numFmtId="0" fontId="3" fillId="0" borderId="22" xfId="61" applyFont="1" applyBorder="1" applyAlignment="1">
      <alignment horizontal="center" vertical="top" wrapText="1"/>
    </xf>
    <xf numFmtId="0" fontId="3" fillId="0" borderId="41" xfId="61" applyFont="1" applyFill="1" applyBorder="1" applyAlignment="1">
      <alignment vertical="top" wrapText="1"/>
    </xf>
    <xf numFmtId="0" fontId="3" fillId="0" borderId="22" xfId="61" applyFont="1" applyFill="1" applyBorder="1" applyAlignment="1">
      <alignment horizontal="center" vertical="top" wrapText="1"/>
    </xf>
    <xf numFmtId="0" fontId="9" fillId="0" borderId="0" xfId="61" applyFont="1" applyAlignment="1">
      <alignment horizontal="left"/>
    </xf>
    <xf numFmtId="0" fontId="34" fillId="0" borderId="0" xfId="61" applyFont="1"/>
    <xf numFmtId="0" fontId="9" fillId="0" borderId="0" xfId="61" applyFont="1"/>
    <xf numFmtId="172" fontId="3" fillId="0" borderId="42" xfId="61" applyNumberFormat="1" applyFont="1" applyBorder="1" applyAlignment="1">
      <alignment horizontal="center" vertical="center"/>
    </xf>
    <xf numFmtId="172" fontId="3" fillId="0" borderId="43" xfId="61" applyNumberFormat="1" applyFont="1" applyBorder="1" applyAlignment="1">
      <alignment horizontal="center" vertical="center"/>
    </xf>
    <xf numFmtId="172" fontId="3" fillId="0" borderId="44" xfId="61" applyNumberFormat="1" applyFont="1" applyBorder="1" applyAlignment="1">
      <alignment horizontal="center" vertical="center"/>
    </xf>
    <xf numFmtId="172" fontId="3" fillId="0" borderId="45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center"/>
    </xf>
    <xf numFmtId="14" fontId="56" fillId="0" borderId="0" xfId="61" applyNumberFormat="1" applyFont="1" applyBorder="1" applyAlignment="1">
      <alignment horizontal="center"/>
    </xf>
    <xf numFmtId="4" fontId="13" fillId="0" borderId="0" xfId="61" applyNumberFormat="1" applyFont="1" applyBorder="1" applyAlignment="1">
      <alignment horizontal="right"/>
    </xf>
    <xf numFmtId="172" fontId="3" fillId="0" borderId="0" xfId="61" applyNumberFormat="1"/>
    <xf numFmtId="0" fontId="3" fillId="0" borderId="0" xfId="61" applyBorder="1"/>
    <xf numFmtId="0" fontId="13" fillId="0" borderId="0" xfId="61" applyFont="1" applyBorder="1" applyAlignment="1">
      <alignment horizontal="right"/>
    </xf>
    <xf numFmtId="0" fontId="35" fillId="0" borderId="0" xfId="61" applyFont="1" applyAlignment="1">
      <alignment horizontal="left"/>
    </xf>
    <xf numFmtId="0" fontId="2" fillId="0" borderId="46" xfId="61" applyFont="1" applyBorder="1" applyAlignment="1">
      <alignment horizontal="center" wrapText="1"/>
    </xf>
    <xf numFmtId="14" fontId="2" fillId="0" borderId="46" xfId="61" applyNumberFormat="1" applyFont="1" applyBorder="1" applyAlignment="1">
      <alignment horizontal="center" wrapText="1"/>
    </xf>
    <xf numFmtId="49" fontId="2" fillId="0" borderId="46" xfId="61" applyNumberFormat="1" applyFont="1" applyBorder="1" applyAlignment="1">
      <alignment horizontal="center" wrapText="1"/>
    </xf>
    <xf numFmtId="0" fontId="3" fillId="0" borderId="46" xfId="61" applyFont="1" applyBorder="1" applyAlignment="1">
      <alignment wrapText="1"/>
    </xf>
    <xf numFmtId="175" fontId="3" fillId="0" borderId="46" xfId="61" applyNumberFormat="1" applyFont="1" applyBorder="1" applyAlignment="1">
      <alignment horizontal="center" vertical="center" wrapText="1"/>
    </xf>
    <xf numFmtId="0" fontId="2" fillId="0" borderId="47" xfId="61" applyFont="1" applyBorder="1" applyAlignment="1">
      <alignment horizontal="center" wrapText="1"/>
    </xf>
    <xf numFmtId="14" fontId="2" fillId="0" borderId="47" xfId="61" applyNumberFormat="1" applyFont="1" applyBorder="1" applyAlignment="1">
      <alignment horizontal="center" wrapText="1"/>
    </xf>
    <xf numFmtId="0" fontId="3" fillId="0" borderId="2" xfId="61" applyFont="1" applyBorder="1" applyAlignment="1">
      <alignment wrapText="1"/>
    </xf>
    <xf numFmtId="0" fontId="2" fillId="0" borderId="0" xfId="61" applyFont="1"/>
    <xf numFmtId="175" fontId="3" fillId="0" borderId="48" xfId="61" applyNumberFormat="1" applyFont="1" applyBorder="1" applyAlignment="1">
      <alignment horizontal="center"/>
    </xf>
    <xf numFmtId="175" fontId="3" fillId="0" borderId="0" xfId="61" applyNumberFormat="1" applyFont="1"/>
    <xf numFmtId="175" fontId="3" fillId="0" borderId="0" xfId="61" applyNumberFormat="1" applyFont="1" applyBorder="1"/>
    <xf numFmtId="175" fontId="3" fillId="0" borderId="49" xfId="61" applyNumberFormat="1" applyFont="1" applyBorder="1" applyAlignment="1">
      <alignment horizontal="center"/>
    </xf>
    <xf numFmtId="175" fontId="3" fillId="0" borderId="13" xfId="61" applyNumberFormat="1" applyFont="1" applyBorder="1" applyAlignment="1">
      <alignment horizontal="center"/>
    </xf>
    <xf numFmtId="175" fontId="3" fillId="0" borderId="17" xfId="61" applyNumberFormat="1" applyFont="1" applyBorder="1" applyAlignment="1">
      <alignment horizontal="center"/>
    </xf>
    <xf numFmtId="190" fontId="2" fillId="0" borderId="2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center" vertical="center"/>
    </xf>
    <xf numFmtId="0" fontId="2" fillId="0" borderId="2" xfId="61" applyFont="1" applyBorder="1" applyAlignment="1">
      <alignment horizontal="center" wrapText="1"/>
    </xf>
    <xf numFmtId="0" fontId="3" fillId="0" borderId="2" xfId="61" applyBorder="1" applyAlignment="1">
      <alignment horizontal="center" vertical="center"/>
    </xf>
    <xf numFmtId="0" fontId="3" fillId="0" borderId="2" xfId="61" applyBorder="1" applyAlignment="1">
      <alignment horizontal="center" vertical="center" wrapText="1"/>
    </xf>
    <xf numFmtId="0" fontId="64" fillId="0" borderId="2" xfId="61" applyFont="1" applyFill="1" applyBorder="1" applyAlignment="1">
      <alignment horizontal="center" vertical="center" wrapText="1"/>
    </xf>
    <xf numFmtId="14" fontId="10" fillId="0" borderId="2" xfId="61" applyNumberFormat="1" applyFont="1" applyFill="1" applyBorder="1" applyAlignment="1">
      <alignment wrapText="1"/>
    </xf>
    <xf numFmtId="0" fontId="3" fillId="0" borderId="2" xfId="61" applyBorder="1"/>
    <xf numFmtId="172" fontId="3" fillId="0" borderId="2" xfId="61" applyNumberFormat="1" applyBorder="1"/>
    <xf numFmtId="0" fontId="2" fillId="0" borderId="2" xfId="61" applyFont="1" applyBorder="1" applyAlignment="1">
      <alignment horizontal="center" vertical="center" wrapText="1"/>
    </xf>
    <xf numFmtId="0" fontId="64" fillId="0" borderId="2" xfId="61" applyFont="1" applyFill="1" applyBorder="1" applyAlignment="1">
      <alignment horizontal="left" vertical="center" wrapText="1"/>
    </xf>
    <xf numFmtId="0" fontId="2" fillId="0" borderId="2" xfId="61" applyFont="1" applyBorder="1" applyAlignment="1">
      <alignment horizontal="center"/>
    </xf>
    <xf numFmtId="172" fontId="3" fillId="0" borderId="2" xfId="61" applyNumberFormat="1" applyBorder="1" applyAlignment="1">
      <alignment horizontal="center"/>
    </xf>
    <xf numFmtId="172" fontId="3" fillId="0" borderId="2" xfId="61" applyNumberFormat="1" applyFill="1" applyBorder="1" applyAlignment="1">
      <alignment horizontal="center"/>
    </xf>
    <xf numFmtId="0" fontId="3" fillId="0" borderId="2" xfId="61" applyBorder="1" applyAlignment="1">
      <alignment horizontal="center"/>
    </xf>
    <xf numFmtId="0" fontId="3" fillId="0" borderId="2" xfId="61" applyFont="1" applyFill="1" applyBorder="1"/>
    <xf numFmtId="172" fontId="3" fillId="0" borderId="2" xfId="61" applyNumberFormat="1" applyFont="1" applyBorder="1" applyAlignment="1">
      <alignment horizontal="center"/>
    </xf>
    <xf numFmtId="0" fontId="34" fillId="0" borderId="0" xfId="61" applyFont="1" applyAlignment="1">
      <alignment horizontal="left"/>
    </xf>
    <xf numFmtId="0" fontId="3" fillId="0" borderId="0" xfId="61" applyAlignment="1">
      <alignment horizontal="left"/>
    </xf>
    <xf numFmtId="0" fontId="2" fillId="0" borderId="0" xfId="61" applyFont="1" applyAlignment="1">
      <alignment horizontal="right"/>
    </xf>
    <xf numFmtId="49" fontId="2" fillId="0" borderId="2" xfId="61" applyNumberFormat="1" applyFont="1" applyBorder="1" applyAlignment="1">
      <alignment horizontal="center"/>
    </xf>
    <xf numFmtId="14" fontId="2" fillId="0" borderId="2" xfId="61" applyNumberFormat="1" applyFont="1" applyBorder="1" applyAlignment="1">
      <alignment horizontal="center"/>
    </xf>
    <xf numFmtId="175" fontId="3" fillId="0" borderId="2" xfId="61" applyNumberFormat="1" applyBorder="1" applyAlignment="1">
      <alignment horizontal="center" vertical="center"/>
    </xf>
    <xf numFmtId="14" fontId="3" fillId="0" borderId="0" xfId="61" applyNumberFormat="1"/>
    <xf numFmtId="0" fontId="2" fillId="0" borderId="2" xfId="61" applyFont="1" applyBorder="1" applyAlignment="1">
      <alignment horizontal="center" vertical="center"/>
    </xf>
    <xf numFmtId="191" fontId="3" fillId="0" borderId="2" xfId="61" applyNumberFormat="1" applyBorder="1" applyAlignment="1">
      <alignment horizontal="center" vertical="center"/>
    </xf>
    <xf numFmtId="191" fontId="4" fillId="0" borderId="2" xfId="61" applyNumberFormat="1" applyFont="1" applyBorder="1" applyAlignment="1">
      <alignment horizontal="center" vertical="center"/>
    </xf>
    <xf numFmtId="172" fontId="4" fillId="0" borderId="0" xfId="61" applyNumberFormat="1" applyFont="1"/>
    <xf numFmtId="192" fontId="3" fillId="0" borderId="2" xfId="61" applyNumberFormat="1" applyBorder="1"/>
    <xf numFmtId="192" fontId="3" fillId="0" borderId="0" xfId="61" applyNumberFormat="1"/>
    <xf numFmtId="172" fontId="3" fillId="0" borderId="2" xfId="61" applyNumberFormat="1" applyFill="1" applyBorder="1" applyAlignment="1">
      <alignment horizontal="center" vertical="center"/>
    </xf>
    <xf numFmtId="49" fontId="2" fillId="0" borderId="2" xfId="61" applyNumberFormat="1" applyFont="1" applyBorder="1" applyAlignment="1">
      <alignment horizontal="center" vertical="center"/>
    </xf>
    <xf numFmtId="14" fontId="2" fillId="0" borderId="2" xfId="61" applyNumberFormat="1" applyFont="1" applyBorder="1" applyAlignment="1">
      <alignment horizontal="center" vertical="center"/>
    </xf>
    <xf numFmtId="0" fontId="3" fillId="0" borderId="2" xfId="61" applyFont="1" applyBorder="1" applyAlignment="1">
      <alignment horizontal="left" vertical="center" wrapText="1"/>
    </xf>
    <xf numFmtId="0" fontId="3" fillId="0" borderId="0" xfId="61" applyAlignment="1">
      <alignment horizontal="center"/>
    </xf>
    <xf numFmtId="3" fontId="3" fillId="0" borderId="0" xfId="61" applyNumberFormat="1" applyFont="1" applyBorder="1" applyAlignment="1">
      <alignment horizontal="center"/>
    </xf>
    <xf numFmtId="14" fontId="2" fillId="0" borderId="0" xfId="61" applyNumberFormat="1" applyFont="1"/>
    <xf numFmtId="190" fontId="2" fillId="0" borderId="2" xfId="61" applyNumberFormat="1" applyFont="1" applyFill="1" applyBorder="1"/>
    <xf numFmtId="49" fontId="2" fillId="0" borderId="2" xfId="61" applyNumberFormat="1" applyFont="1" applyBorder="1"/>
    <xf numFmtId="190" fontId="2" fillId="0" borderId="2" xfId="61" applyNumberFormat="1" applyFont="1" applyBorder="1"/>
    <xf numFmtId="0" fontId="13" fillId="0" borderId="0" xfId="61" applyFont="1"/>
    <xf numFmtId="0" fontId="3" fillId="0" borderId="2" xfId="61" applyFont="1" applyBorder="1" applyAlignment="1">
      <alignment horizontal="left" wrapText="1" shrinkToFit="1"/>
    </xf>
    <xf numFmtId="173" fontId="3" fillId="0" borderId="2" xfId="61" applyNumberFormat="1" applyFont="1" applyBorder="1" applyAlignment="1">
      <alignment horizontal="left" vertical="center" wrapText="1" shrinkToFit="1"/>
    </xf>
    <xf numFmtId="0" fontId="10" fillId="0" borderId="0" xfId="61" applyFont="1" applyAlignment="1">
      <alignment horizontal="left"/>
    </xf>
    <xf numFmtId="0" fontId="13" fillId="0" borderId="0" xfId="61" applyFont="1" applyBorder="1"/>
    <xf numFmtId="190" fontId="3" fillId="0" borderId="2" xfId="61" applyNumberFormat="1" applyFont="1" applyBorder="1"/>
    <xf numFmtId="4" fontId="3" fillId="0" borderId="2" xfId="61" applyNumberFormat="1" applyFont="1" applyBorder="1" applyAlignment="1">
      <alignment horizontal="center"/>
    </xf>
    <xf numFmtId="175" fontId="3" fillId="0" borderId="2" xfId="61" applyNumberFormat="1" applyFont="1" applyBorder="1" applyAlignment="1">
      <alignment vertical="center"/>
    </xf>
    <xf numFmtId="175" fontId="3" fillId="0" borderId="2" xfId="61" applyNumberFormat="1" applyFont="1" applyBorder="1" applyAlignment="1">
      <alignment horizontal="center" vertical="center"/>
    </xf>
    <xf numFmtId="190" fontId="2" fillId="0" borderId="2" xfId="61" applyNumberFormat="1" applyFont="1" applyBorder="1" applyAlignment="1">
      <alignment horizontal="center"/>
    </xf>
    <xf numFmtId="190" fontId="2" fillId="0" borderId="2" xfId="61" applyNumberFormat="1" applyFont="1" applyBorder="1" applyAlignment="1">
      <alignment horizontal="left"/>
    </xf>
    <xf numFmtId="0" fontId="2" fillId="0" borderId="2" xfId="61" applyFont="1" applyBorder="1" applyAlignment="1">
      <alignment horizontal="left" vertical="center" wrapText="1"/>
    </xf>
    <xf numFmtId="4" fontId="3" fillId="0" borderId="2" xfId="61" applyNumberFormat="1" applyFont="1" applyBorder="1" applyAlignment="1">
      <alignment horizontal="center" vertical="center"/>
    </xf>
    <xf numFmtId="14" fontId="2" fillId="0" borderId="2" xfId="61" applyNumberFormat="1" applyFont="1" applyBorder="1" applyAlignment="1">
      <alignment horizontal="left"/>
    </xf>
    <xf numFmtId="0" fontId="3" fillId="0" borderId="2" xfId="61" applyFont="1" applyFill="1" applyBorder="1" applyAlignment="1">
      <alignment vertical="center" wrapText="1"/>
    </xf>
    <xf numFmtId="0" fontId="2" fillId="0" borderId="39" xfId="61" applyFont="1" applyBorder="1"/>
    <xf numFmtId="14" fontId="2" fillId="0" borderId="39" xfId="61" applyNumberFormat="1" applyFont="1" applyBorder="1"/>
    <xf numFmtId="175" fontId="3" fillId="0" borderId="2" xfId="61" applyNumberFormat="1" applyFont="1" applyBorder="1"/>
    <xf numFmtId="49" fontId="2" fillId="0" borderId="21" xfId="61" applyNumberFormat="1" applyFont="1" applyBorder="1" applyAlignment="1">
      <alignment horizontal="center"/>
    </xf>
    <xf numFmtId="49" fontId="2" fillId="0" borderId="21" xfId="61" applyNumberFormat="1" applyFont="1" applyBorder="1" applyAlignment="1">
      <alignment horizontal="center" vertical="top" wrapText="1"/>
    </xf>
    <xf numFmtId="14" fontId="2" fillId="0" borderId="21" xfId="61" applyNumberFormat="1" applyFont="1" applyBorder="1" applyAlignment="1">
      <alignment horizontal="center" vertical="center" wrapText="1"/>
    </xf>
    <xf numFmtId="0" fontId="3" fillId="0" borderId="22" xfId="61" applyBorder="1" applyAlignment="1">
      <alignment horizontal="center" wrapText="1"/>
    </xf>
    <xf numFmtId="4" fontId="3" fillId="0" borderId="22" xfId="61" applyNumberFormat="1" applyBorder="1" applyAlignment="1">
      <alignment horizontal="center" wrapText="1"/>
    </xf>
    <xf numFmtId="0" fontId="2" fillId="0" borderId="41" xfId="61" applyFont="1" applyBorder="1" applyAlignment="1">
      <alignment wrapText="1"/>
    </xf>
    <xf numFmtId="0" fontId="2" fillId="0" borderId="22" xfId="61" applyFont="1" applyBorder="1" applyAlignment="1">
      <alignment horizontal="center" wrapText="1"/>
    </xf>
    <xf numFmtId="0" fontId="8" fillId="0" borderId="41" xfId="61" applyFont="1" applyBorder="1" applyAlignment="1">
      <alignment horizontal="right" wrapText="1"/>
    </xf>
    <xf numFmtId="0" fontId="8" fillId="0" borderId="22" xfId="61" applyFont="1" applyBorder="1" applyAlignment="1">
      <alignment horizontal="center" wrapText="1"/>
    </xf>
    <xf numFmtId="0" fontId="3" fillId="0" borderId="31" xfId="61" applyFont="1" applyBorder="1"/>
    <xf numFmtId="0" fontId="13" fillId="0" borderId="35" xfId="61" applyFont="1" applyBorder="1"/>
    <xf numFmtId="0" fontId="3" fillId="0" borderId="37" xfId="61" applyBorder="1" applyAlignment="1">
      <alignment horizontal="center"/>
    </xf>
    <xf numFmtId="0" fontId="3" fillId="0" borderId="35" xfId="61" applyBorder="1"/>
    <xf numFmtId="0" fontId="3" fillId="0" borderId="35" xfId="61" applyBorder="1" applyAlignment="1">
      <alignment horizontal="center"/>
    </xf>
    <xf numFmtId="175" fontId="3" fillId="0" borderId="50" xfId="61" applyNumberFormat="1" applyBorder="1" applyAlignment="1">
      <alignment horizontal="center" vertical="center" wrapText="1"/>
    </xf>
    <xf numFmtId="175" fontId="3" fillId="0" borderId="2" xfId="61" applyNumberFormat="1" applyBorder="1" applyAlignment="1">
      <alignment horizontal="center" vertical="center" wrapText="1"/>
    </xf>
    <xf numFmtId="175" fontId="3" fillId="0" borderId="16" xfId="61" applyNumberFormat="1" applyBorder="1" applyAlignment="1">
      <alignment horizontal="center" vertical="center" wrapText="1"/>
    </xf>
    <xf numFmtId="175" fontId="3" fillId="0" borderId="51" xfId="61" applyNumberFormat="1" applyBorder="1" applyAlignment="1">
      <alignment horizontal="center" vertical="center" wrapText="1"/>
    </xf>
    <xf numFmtId="0" fontId="3" fillId="0" borderId="0" xfId="61" applyBorder="1" applyAlignment="1">
      <alignment horizontal="center" wrapText="1"/>
    </xf>
    <xf numFmtId="49" fontId="3" fillId="0" borderId="2" xfId="61" applyNumberFormat="1" applyFont="1" applyBorder="1"/>
    <xf numFmtId="175" fontId="3" fillId="0" borderId="50" xfId="61" applyNumberFormat="1" applyFont="1" applyBorder="1" applyAlignment="1">
      <alignment horizontal="center"/>
    </xf>
    <xf numFmtId="175" fontId="3" fillId="0" borderId="2" xfId="61" applyNumberFormat="1" applyFont="1" applyBorder="1" applyAlignment="1">
      <alignment horizontal="center"/>
    </xf>
    <xf numFmtId="0" fontId="3" fillId="0" borderId="52" xfId="61" applyFont="1" applyBorder="1"/>
    <xf numFmtId="0" fontId="2" fillId="0" borderId="53" xfId="61" applyFont="1" applyBorder="1" applyAlignment="1">
      <alignment horizontal="center"/>
    </xf>
    <xf numFmtId="0" fontId="3" fillId="0" borderId="0" xfId="61" applyFont="1" applyFill="1" applyBorder="1"/>
    <xf numFmtId="172" fontId="3" fillId="0" borderId="52" xfId="61" applyNumberFormat="1" applyBorder="1" applyAlignment="1">
      <alignment horizontal="center"/>
    </xf>
    <xf numFmtId="172" fontId="3" fillId="0" borderId="0" xfId="61" applyNumberFormat="1" applyBorder="1" applyAlignment="1">
      <alignment horizontal="center"/>
    </xf>
    <xf numFmtId="172" fontId="3" fillId="0" borderId="0" xfId="61" applyNumberFormat="1" applyFill="1" applyBorder="1" applyAlignment="1">
      <alignment horizontal="center"/>
    </xf>
    <xf numFmtId="0" fontId="3" fillId="0" borderId="35" xfId="61" applyFont="1" applyFill="1" applyBorder="1"/>
    <xf numFmtId="172" fontId="3" fillId="0" borderId="35" xfId="61" applyNumberFormat="1" applyFill="1" applyBorder="1" applyAlignment="1">
      <alignment horizontal="center"/>
    </xf>
    <xf numFmtId="0" fontId="65" fillId="0" borderId="0" xfId="6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77"/>
    <xf numFmtId="0" fontId="2" fillId="0" borderId="0" xfId="77" applyFont="1"/>
    <xf numFmtId="3" fontId="64" fillId="0" borderId="2" xfId="77" applyNumberFormat="1" applyFont="1" applyBorder="1"/>
    <xf numFmtId="0" fontId="2" fillId="0" borderId="0" xfId="77" applyFont="1" applyAlignment="1">
      <alignment horizontal="center"/>
    </xf>
    <xf numFmtId="0" fontId="10" fillId="0" borderId="2" xfId="77" applyFont="1" applyBorder="1" applyAlignment="1">
      <alignment wrapText="1"/>
    </xf>
    <xf numFmtId="0" fontId="10" fillId="0" borderId="2" xfId="77" applyFont="1" applyBorder="1" applyAlignment="1">
      <alignment horizontal="center" wrapText="1"/>
    </xf>
    <xf numFmtId="14" fontId="10" fillId="0" borderId="2" xfId="77" applyNumberFormat="1" applyFont="1" applyBorder="1" applyAlignment="1"/>
    <xf numFmtId="3" fontId="13" fillId="0" borderId="2" xfId="77" applyNumberFormat="1" applyFont="1" applyBorder="1" applyAlignment="1">
      <alignment horizontal="left" vertical="justify" wrapText="1"/>
    </xf>
    <xf numFmtId="3" fontId="13" fillId="0" borderId="2" xfId="77" applyNumberFormat="1" applyFont="1" applyBorder="1" applyAlignment="1">
      <alignment horizontal="right" vertical="justify" wrapText="1"/>
    </xf>
    <xf numFmtId="3" fontId="13" fillId="0" borderId="2" xfId="77" applyNumberFormat="1" applyFont="1" applyBorder="1" applyAlignment="1">
      <alignment horizontal="right" vertical="justify"/>
    </xf>
    <xf numFmtId="0" fontId="13" fillId="0" borderId="2" xfId="77" applyFont="1" applyBorder="1" applyAlignment="1">
      <alignment horizontal="right" vertical="justify"/>
    </xf>
    <xf numFmtId="0" fontId="13" fillId="0" borderId="2" xfId="77" applyFont="1" applyBorder="1" applyAlignment="1">
      <alignment horizontal="right" vertical="justify" wrapText="1"/>
    </xf>
    <xf numFmtId="0" fontId="3" fillId="0" borderId="2" xfId="77" applyBorder="1"/>
    <xf numFmtId="0" fontId="36" fillId="0" borderId="20" xfId="77" applyFont="1" applyBorder="1" applyAlignment="1">
      <alignment horizontal="center"/>
    </xf>
    <xf numFmtId="0" fontId="36" fillId="0" borderId="21" xfId="77" applyFont="1" applyBorder="1" applyAlignment="1">
      <alignment horizontal="center" wrapText="1"/>
    </xf>
    <xf numFmtId="14" fontId="35" fillId="0" borderId="41" xfId="77" applyNumberFormat="1" applyFont="1" applyBorder="1" applyAlignment="1">
      <alignment horizontal="center"/>
    </xf>
    <xf numFmtId="0" fontId="35" fillId="0" borderId="22" xfId="77" applyFont="1" applyBorder="1" applyAlignment="1">
      <alignment horizontal="center"/>
    </xf>
    <xf numFmtId="0" fontId="35" fillId="0" borderId="41" xfId="77" applyFont="1" applyBorder="1" applyAlignment="1">
      <alignment horizontal="center"/>
    </xf>
    <xf numFmtId="0" fontId="56" fillId="0" borderId="25" xfId="77" applyFont="1" applyBorder="1" applyAlignment="1">
      <alignment horizontal="center" vertical="center" wrapText="1"/>
    </xf>
    <xf numFmtId="49" fontId="56" fillId="0" borderId="26" xfId="77" applyNumberFormat="1" applyFont="1" applyBorder="1" applyAlignment="1">
      <alignment horizontal="center" vertical="center"/>
    </xf>
    <xf numFmtId="49" fontId="56" fillId="0" borderId="48" xfId="77" applyNumberFormat="1" applyFont="1" applyBorder="1" applyAlignment="1">
      <alignment horizontal="center" vertical="center"/>
    </xf>
    <xf numFmtId="0" fontId="4" fillId="0" borderId="0" xfId="77" applyFont="1"/>
    <xf numFmtId="0" fontId="13" fillId="0" borderId="18" xfId="77" applyFont="1" applyFill="1" applyBorder="1" applyAlignment="1">
      <alignment wrapText="1"/>
    </xf>
    <xf numFmtId="172" fontId="13" fillId="0" borderId="2" xfId="77" applyNumberFormat="1" applyFont="1" applyFill="1" applyBorder="1" applyAlignment="1">
      <alignment horizontal="center" vertical="center"/>
    </xf>
    <xf numFmtId="172" fontId="13" fillId="0" borderId="13" xfId="77" applyNumberFormat="1" applyFont="1" applyFill="1" applyBorder="1" applyAlignment="1">
      <alignment horizontal="center" vertical="center"/>
    </xf>
    <xf numFmtId="0" fontId="13" fillId="0" borderId="19" xfId="77" applyFont="1" applyFill="1" applyBorder="1" applyAlignment="1">
      <alignment wrapText="1"/>
    </xf>
    <xf numFmtId="172" fontId="13" fillId="0" borderId="16" xfId="77" applyNumberFormat="1" applyFont="1" applyFill="1" applyBorder="1" applyAlignment="1">
      <alignment horizontal="center" vertical="center"/>
    </xf>
    <xf numFmtId="172" fontId="13" fillId="0" borderId="17" xfId="77" applyNumberFormat="1" applyFont="1" applyFill="1" applyBorder="1" applyAlignment="1">
      <alignment horizontal="center" vertical="center"/>
    </xf>
    <xf numFmtId="3" fontId="3" fillId="0" borderId="0" xfId="77" applyNumberFormat="1"/>
    <xf numFmtId="0" fontId="2" fillId="0" borderId="0" xfId="77" applyFont="1" applyAlignment="1">
      <alignment horizontal="left"/>
    </xf>
    <xf numFmtId="49" fontId="3" fillId="0" borderId="0" xfId="77" applyNumberFormat="1"/>
    <xf numFmtId="14" fontId="3" fillId="0" borderId="0" xfId="77" applyNumberFormat="1"/>
    <xf numFmtId="172" fontId="3" fillId="0" borderId="42" xfId="77" applyNumberFormat="1" applyFont="1" applyBorder="1"/>
    <xf numFmtId="172" fontId="3" fillId="0" borderId="54" xfId="77" applyNumberFormat="1" applyFont="1" applyBorder="1"/>
    <xf numFmtId="172" fontId="3" fillId="0" borderId="44" xfId="77" applyNumberFormat="1" applyFont="1" applyBorder="1"/>
    <xf numFmtId="172" fontId="3" fillId="0" borderId="45" xfId="77" applyNumberFormat="1" applyFont="1" applyBorder="1"/>
    <xf numFmtId="3" fontId="67" fillId="0" borderId="0" xfId="77" applyNumberFormat="1" applyFont="1" applyBorder="1" applyAlignment="1">
      <alignment horizontal="right" vertical="top"/>
    </xf>
    <xf numFmtId="0" fontId="3" fillId="0" borderId="0" xfId="77" applyFont="1"/>
    <xf numFmtId="14" fontId="3" fillId="0" borderId="2" xfId="77" applyNumberFormat="1" applyBorder="1"/>
    <xf numFmtId="4" fontId="3" fillId="0" borderId="2" xfId="77" applyNumberFormat="1" applyBorder="1"/>
    <xf numFmtId="0" fontId="3" fillId="0" borderId="35" xfId="77" applyFont="1" applyBorder="1"/>
    <xf numFmtId="0" fontId="3" fillId="0" borderId="41" xfId="77" applyFont="1" applyBorder="1" applyAlignment="1">
      <alignment wrapText="1"/>
    </xf>
    <xf numFmtId="14" fontId="2" fillId="0" borderId="22" xfId="77" applyNumberFormat="1" applyFont="1" applyBorder="1"/>
    <xf numFmtId="14" fontId="2" fillId="0" borderId="22" xfId="77" applyNumberFormat="1" applyFont="1" applyBorder="1" applyAlignment="1">
      <alignment horizontal="center"/>
    </xf>
    <xf numFmtId="0" fontId="3" fillId="0" borderId="22" xfId="77" applyFont="1" applyBorder="1" applyAlignment="1">
      <alignment horizontal="center"/>
    </xf>
    <xf numFmtId="4" fontId="3" fillId="0" borderId="22" xfId="77" applyNumberFormat="1" applyFont="1" applyBorder="1" applyAlignment="1">
      <alignment horizontal="center"/>
    </xf>
    <xf numFmtId="14" fontId="2" fillId="0" borderId="2" xfId="77" applyNumberFormat="1" applyFont="1" applyFill="1" applyBorder="1" applyAlignment="1">
      <alignment horizontal="left" vertical="center" wrapText="1"/>
    </xf>
    <xf numFmtId="0" fontId="56" fillId="0" borderId="38" xfId="77" applyFont="1" applyBorder="1" applyAlignment="1">
      <alignment horizontal="center"/>
    </xf>
    <xf numFmtId="0" fontId="56" fillId="0" borderId="0" xfId="77" applyFont="1" applyAlignment="1">
      <alignment wrapText="1"/>
    </xf>
    <xf numFmtId="0" fontId="56" fillId="0" borderId="33" xfId="77" applyFont="1" applyBorder="1" applyAlignment="1">
      <alignment horizontal="center"/>
    </xf>
    <xf numFmtId="0" fontId="56" fillId="0" borderId="22" xfId="77" applyFont="1" applyBorder="1" applyAlignment="1">
      <alignment horizontal="center" wrapText="1"/>
    </xf>
    <xf numFmtId="14" fontId="3" fillId="0" borderId="21" xfId="77" applyNumberFormat="1" applyBorder="1"/>
    <xf numFmtId="14" fontId="3" fillId="0" borderId="21" xfId="77" applyNumberFormat="1" applyBorder="1" applyAlignment="1">
      <alignment horizontal="right"/>
    </xf>
    <xf numFmtId="0" fontId="3" fillId="0" borderId="22" xfId="77" applyBorder="1" applyAlignment="1">
      <alignment horizontal="center"/>
    </xf>
    <xf numFmtId="0" fontId="65" fillId="0" borderId="0" xfId="77" applyFont="1"/>
    <xf numFmtId="0" fontId="3" fillId="0" borderId="2" xfId="77" applyFont="1" applyBorder="1"/>
    <xf numFmtId="49" fontId="3" fillId="0" borderId="2" xfId="77" applyNumberFormat="1" applyFont="1" applyBorder="1"/>
    <xf numFmtId="14" fontId="3" fillId="0" borderId="2" xfId="77" applyNumberFormat="1" applyFont="1" applyBorder="1"/>
    <xf numFmtId="0" fontId="3" fillId="0" borderId="2" xfId="77" applyFont="1" applyBorder="1" applyAlignment="1">
      <alignment wrapText="1"/>
    </xf>
    <xf numFmtId="0" fontId="3" fillId="0" borderId="0" xfId="77" applyFont="1" applyBorder="1"/>
    <xf numFmtId="0" fontId="3" fillId="0" borderId="0" xfId="77" applyFont="1" applyBorder="1" applyAlignment="1">
      <alignment wrapText="1"/>
    </xf>
    <xf numFmtId="175" fontId="3" fillId="0" borderId="2" xfId="77" applyNumberFormat="1" applyFont="1" applyBorder="1"/>
    <xf numFmtId="49" fontId="56" fillId="0" borderId="2" xfId="77" applyNumberFormat="1" applyFont="1" applyBorder="1"/>
    <xf numFmtId="0" fontId="9" fillId="0" borderId="21" xfId="77" applyFont="1" applyBorder="1" applyAlignment="1">
      <alignment wrapText="1"/>
    </xf>
    <xf numFmtId="0" fontId="9" fillId="0" borderId="21" xfId="77" applyFont="1" applyBorder="1" applyAlignment="1">
      <alignment horizontal="center" wrapText="1"/>
    </xf>
    <xf numFmtId="0" fontId="9" fillId="0" borderId="41" xfId="77" applyFont="1" applyBorder="1" applyAlignment="1">
      <alignment wrapText="1"/>
    </xf>
    <xf numFmtId="0" fontId="9" fillId="0" borderId="22" xfId="77" applyFont="1" applyBorder="1" applyAlignment="1">
      <alignment horizontal="center" wrapText="1"/>
    </xf>
    <xf numFmtId="0" fontId="3" fillId="0" borderId="0" xfId="77" applyAlignment="1">
      <alignment horizontal="center"/>
    </xf>
    <xf numFmtId="0" fontId="13" fillId="0" borderId="2" xfId="77" applyFont="1" applyBorder="1"/>
    <xf numFmtId="49" fontId="56" fillId="0" borderId="2" xfId="77" applyNumberFormat="1" applyFont="1" applyBorder="1" applyAlignment="1">
      <alignment horizontal="center"/>
    </xf>
    <xf numFmtId="14" fontId="56" fillId="0" borderId="2" xfId="77" applyNumberFormat="1" applyFont="1" applyFill="1" applyBorder="1" applyAlignment="1">
      <alignment horizontal="center"/>
    </xf>
    <xf numFmtId="0" fontId="56" fillId="0" borderId="2" xfId="77" applyFont="1" applyBorder="1" applyAlignment="1">
      <alignment wrapText="1"/>
    </xf>
    <xf numFmtId="175" fontId="13" fillId="0" borderId="2" xfId="77" applyNumberFormat="1" applyFont="1" applyFill="1" applyBorder="1" applyAlignment="1">
      <alignment horizontal="right" vertical="top" wrapText="1"/>
    </xf>
    <xf numFmtId="0" fontId="56" fillId="0" borderId="2" xfId="77" applyFont="1" applyFill="1" applyBorder="1" applyAlignment="1">
      <alignment wrapText="1"/>
    </xf>
    <xf numFmtId="4" fontId="13" fillId="0" borderId="2" xfId="77" applyNumberFormat="1" applyFont="1" applyBorder="1" applyAlignment="1">
      <alignment horizontal="right" vertical="top"/>
    </xf>
    <xf numFmtId="175" fontId="2" fillId="0" borderId="2" xfId="77" applyNumberFormat="1" applyFont="1" applyBorder="1" applyAlignment="1">
      <alignment horizontal="right" vertical="top" wrapText="1"/>
    </xf>
    <xf numFmtId="49" fontId="56" fillId="0" borderId="2" xfId="77" applyNumberFormat="1" applyFont="1" applyFill="1" applyBorder="1" applyAlignment="1">
      <alignment horizontal="center" vertical="center" wrapText="1"/>
    </xf>
    <xf numFmtId="0" fontId="56" fillId="0" borderId="2" xfId="77" applyFont="1" applyBorder="1"/>
    <xf numFmtId="173" fontId="13" fillId="0" borderId="2" xfId="77" applyNumberFormat="1" applyFont="1" applyBorder="1"/>
    <xf numFmtId="0" fontId="2" fillId="16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wrapText="1"/>
    </xf>
    <xf numFmtId="172" fontId="3" fillId="0" borderId="2" xfId="0" applyNumberFormat="1" applyFont="1" applyFill="1" applyBorder="1" applyAlignment="1">
      <alignment horizontal="right"/>
    </xf>
    <xf numFmtId="0" fontId="2" fillId="16" borderId="2" xfId="0" applyFont="1" applyFill="1" applyBorder="1"/>
    <xf numFmtId="0" fontId="6" fillId="16" borderId="2" xfId="0" applyFont="1" applyFill="1" applyBorder="1"/>
    <xf numFmtId="175" fontId="6" fillId="0" borderId="50" xfId="0" applyNumberFormat="1" applyFont="1" applyFill="1" applyBorder="1"/>
    <xf numFmtId="175" fontId="3" fillId="0" borderId="50" xfId="0" applyNumberFormat="1" applyFont="1" applyFill="1" applyBorder="1"/>
    <xf numFmtId="175" fontId="2" fillId="0" borderId="50" xfId="0" applyNumberFormat="1" applyFont="1" applyFill="1" applyBorder="1"/>
    <xf numFmtId="0" fontId="3" fillId="0" borderId="2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2" fillId="16" borderId="2" xfId="0" applyFont="1" applyFill="1" applyBorder="1" applyAlignment="1">
      <alignment horizontal="center"/>
    </xf>
    <xf numFmtId="0" fontId="5" fillId="0" borderId="0" xfId="60" applyFont="1"/>
    <xf numFmtId="0" fontId="1" fillId="0" borderId="0" xfId="60" applyFont="1"/>
    <xf numFmtId="0" fontId="3" fillId="0" borderId="2" xfId="60" applyFont="1" applyBorder="1" applyAlignment="1"/>
    <xf numFmtId="17" fontId="3" fillId="0" borderId="2" xfId="60" applyNumberFormat="1" applyFont="1" applyBorder="1" applyAlignment="1">
      <alignment horizontal="center"/>
    </xf>
    <xf numFmtId="0" fontId="3" fillId="0" borderId="2" xfId="60" applyFont="1" applyBorder="1"/>
    <xf numFmtId="3" fontId="3" fillId="0" borderId="2" xfId="60" applyNumberFormat="1" applyFont="1" applyBorder="1" applyAlignment="1">
      <alignment horizontal="center"/>
    </xf>
    <xf numFmtId="0" fontId="3" fillId="0" borderId="55" xfId="60" applyFont="1" applyBorder="1"/>
    <xf numFmtId="10" fontId="3" fillId="0" borderId="53" xfId="60" applyNumberFormat="1" applyFont="1" applyBorder="1" applyAlignment="1">
      <alignment horizontal="center"/>
    </xf>
    <xf numFmtId="0" fontId="3" fillId="0" borderId="2" xfId="60" applyFont="1" applyFill="1" applyBorder="1"/>
    <xf numFmtId="0" fontId="72" fillId="0" borderId="0" xfId="60" applyFont="1"/>
    <xf numFmtId="0" fontId="2" fillId="0" borderId="0" xfId="60" applyFont="1"/>
    <xf numFmtId="0" fontId="3" fillId="0" borderId="0" xfId="60" applyFont="1"/>
    <xf numFmtId="0" fontId="1" fillId="0" borderId="0" xfId="60"/>
    <xf numFmtId="17" fontId="2" fillId="0" borderId="30" xfId="60" applyNumberFormat="1" applyFont="1" applyBorder="1" applyAlignment="1">
      <alignment horizontal="center"/>
    </xf>
    <xf numFmtId="2" fontId="1" fillId="0" borderId="0" xfId="60" applyNumberFormat="1"/>
    <xf numFmtId="10" fontId="1" fillId="0" borderId="0" xfId="60" applyNumberFormat="1"/>
    <xf numFmtId="0" fontId="2" fillId="0" borderId="0" xfId="43" applyFont="1" applyFill="1"/>
    <xf numFmtId="0" fontId="3" fillId="0" borderId="0" xfId="43" applyFont="1" applyFill="1"/>
    <xf numFmtId="0" fontId="3" fillId="0" borderId="2" xfId="43" applyFont="1" applyFill="1" applyBorder="1" applyAlignment="1"/>
    <xf numFmtId="0" fontId="3" fillId="0" borderId="2" xfId="43" applyFont="1" applyFill="1" applyBorder="1"/>
    <xf numFmtId="0" fontId="8" fillId="0" borderId="0" xfId="43" applyFont="1" applyFill="1"/>
    <xf numFmtId="0" fontId="33" fillId="0" borderId="0" xfId="49" applyFont="1" applyAlignment="1">
      <alignment horizontal="center"/>
    </xf>
    <xf numFmtId="0" fontId="34" fillId="0" borderId="0" xfId="49" applyFont="1"/>
    <xf numFmtId="0" fontId="3" fillId="0" borderId="0" xfId="49" applyFont="1"/>
    <xf numFmtId="0" fontId="3" fillId="0" borderId="0" xfId="49" applyFont="1" applyAlignment="1">
      <alignment horizontal="center"/>
    </xf>
    <xf numFmtId="0" fontId="3" fillId="0" borderId="2" xfId="49" applyFont="1" applyBorder="1"/>
    <xf numFmtId="0" fontId="3" fillId="0" borderId="2" xfId="49" applyFont="1" applyFill="1" applyBorder="1"/>
    <xf numFmtId="0" fontId="9" fillId="0" borderId="2" xfId="49" applyFont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55" xfId="49" applyFont="1" applyFill="1" applyBorder="1" applyAlignment="1">
      <alignment horizontal="center" vertical="center" wrapText="1"/>
    </xf>
    <xf numFmtId="0" fontId="3" fillId="0" borderId="35" xfId="49" applyFont="1" applyBorder="1"/>
    <xf numFmtId="0" fontId="3" fillId="0" borderId="0" xfId="49" applyFont="1" applyBorder="1"/>
    <xf numFmtId="0" fontId="2" fillId="0" borderId="2" xfId="49" applyFont="1" applyFill="1" applyBorder="1"/>
    <xf numFmtId="9" fontId="3" fillId="0" borderId="0" xfId="49" applyNumberFormat="1" applyFont="1"/>
    <xf numFmtId="0" fontId="8" fillId="0" borderId="0" xfId="49" applyFont="1"/>
    <xf numFmtId="0" fontId="3" fillId="0" borderId="2" xfId="0" applyFont="1" applyBorder="1" applyAlignment="1">
      <alignment horizontal="center"/>
    </xf>
    <xf numFmtId="0" fontId="8" fillId="0" borderId="2" xfId="0" applyFont="1" applyBorder="1"/>
    <xf numFmtId="172" fontId="3" fillId="0" borderId="2" xfId="0" applyNumberFormat="1" applyFont="1" applyBorder="1"/>
    <xf numFmtId="0" fontId="44" fillId="0" borderId="2" xfId="0" applyFont="1" applyFill="1" applyBorder="1" applyAlignment="1">
      <alignment horizontal="center"/>
    </xf>
    <xf numFmtId="10" fontId="35" fillId="0" borderId="2" xfId="85" applyNumberFormat="1" applyFont="1" applyFill="1" applyBorder="1"/>
    <xf numFmtId="0" fontId="11" fillId="0" borderId="0" xfId="45"/>
    <xf numFmtId="0" fontId="71" fillId="0" borderId="56" xfId="45" applyFont="1" applyBorder="1" applyAlignment="1">
      <alignment horizontal="center"/>
    </xf>
    <xf numFmtId="0" fontId="71" fillId="0" borderId="0" xfId="45" applyFont="1" applyAlignment="1">
      <alignment horizontal="center"/>
    </xf>
    <xf numFmtId="0" fontId="71" fillId="0" borderId="33" xfId="45" applyFont="1" applyBorder="1" applyAlignment="1">
      <alignment horizontal="center"/>
    </xf>
    <xf numFmtId="0" fontId="71" fillId="0" borderId="33" xfId="45" applyFont="1" applyBorder="1"/>
    <xf numFmtId="0" fontId="56" fillId="16" borderId="34" xfId="45" applyFont="1" applyFill="1" applyBorder="1" applyAlignment="1">
      <alignment wrapText="1"/>
    </xf>
    <xf numFmtId="10" fontId="13" fillId="0" borderId="41" xfId="45" applyNumberFormat="1" applyFont="1" applyBorder="1" applyAlignment="1">
      <alignment horizontal="right"/>
    </xf>
    <xf numFmtId="10" fontId="13" fillId="0" borderId="22" xfId="45" applyNumberFormat="1" applyFont="1" applyBorder="1" applyAlignment="1">
      <alignment horizontal="right"/>
    </xf>
    <xf numFmtId="0" fontId="13" fillId="25" borderId="35" xfId="45" applyFont="1" applyFill="1" applyBorder="1" applyAlignment="1">
      <alignment horizontal="center"/>
    </xf>
    <xf numFmtId="10" fontId="13" fillId="0" borderId="35" xfId="45" applyNumberFormat="1" applyFont="1" applyBorder="1" applyAlignment="1">
      <alignment horizontal="right"/>
    </xf>
    <xf numFmtId="0" fontId="13" fillId="25" borderId="22" xfId="45" applyFont="1" applyFill="1" applyBorder="1" applyAlignment="1">
      <alignment horizontal="center"/>
    </xf>
    <xf numFmtId="9" fontId="13" fillId="0" borderId="41" xfId="45" applyNumberFormat="1" applyFont="1" applyBorder="1" applyAlignment="1">
      <alignment horizontal="right"/>
    </xf>
    <xf numFmtId="9" fontId="13" fillId="0" borderId="22" xfId="45" applyNumberFormat="1" applyFont="1" applyBorder="1" applyAlignment="1">
      <alignment horizontal="right"/>
    </xf>
    <xf numFmtId="0" fontId="13" fillId="0" borderId="41" xfId="45" applyFont="1" applyBorder="1" applyAlignment="1">
      <alignment horizontal="right"/>
    </xf>
    <xf numFmtId="0" fontId="13" fillId="0" borderId="22" xfId="45" applyFont="1" applyBorder="1" applyAlignment="1">
      <alignment horizontal="right"/>
    </xf>
    <xf numFmtId="0" fontId="13" fillId="0" borderId="35" xfId="45" applyFont="1" applyBorder="1" applyAlignment="1">
      <alignment horizontal="right"/>
    </xf>
    <xf numFmtId="0" fontId="56" fillId="16" borderId="32" xfId="45" applyFont="1" applyFill="1" applyBorder="1" applyAlignment="1">
      <alignment wrapText="1"/>
    </xf>
    <xf numFmtId="0" fontId="13" fillId="0" borderId="35" xfId="45" applyFont="1" applyBorder="1" applyAlignment="1">
      <alignment horizontal="center"/>
    </xf>
    <xf numFmtId="0" fontId="13" fillId="0" borderId="22" xfId="45" applyFont="1" applyBorder="1"/>
    <xf numFmtId="0" fontId="34" fillId="0" borderId="0" xfId="45" applyFont="1" applyAlignment="1">
      <alignment horizontal="justify"/>
    </xf>
    <xf numFmtId="0" fontId="6" fillId="26" borderId="22" xfId="45" applyFont="1" applyFill="1" applyBorder="1" applyAlignment="1">
      <alignment horizontal="center" wrapText="1"/>
    </xf>
    <xf numFmtId="0" fontId="2" fillId="0" borderId="41" xfId="45" applyFont="1" applyBorder="1" applyAlignment="1">
      <alignment wrapText="1"/>
    </xf>
    <xf numFmtId="0" fontId="8" fillId="0" borderId="56" xfId="45" applyFont="1" applyBorder="1" applyAlignment="1">
      <alignment wrapText="1"/>
    </xf>
    <xf numFmtId="0" fontId="8" fillId="0" borderId="41" xfId="45" applyFont="1" applyBorder="1" applyAlignment="1">
      <alignment wrapText="1"/>
    </xf>
    <xf numFmtId="0" fontId="3" fillId="0" borderId="20" xfId="45" applyFont="1" applyBorder="1"/>
    <xf numFmtId="0" fontId="3" fillId="0" borderId="41" xfId="45" applyFont="1" applyBorder="1"/>
    <xf numFmtId="0" fontId="35" fillId="0" borderId="0" xfId="0" applyFont="1" applyBorder="1" applyAlignment="1">
      <alignment horizontal="right"/>
    </xf>
    <xf numFmtId="10" fontId="35" fillId="0" borderId="2" xfId="85" applyNumberFormat="1" applyFont="1" applyBorder="1"/>
    <xf numFmtId="1" fontId="3" fillId="0" borderId="0" xfId="0" applyNumberFormat="1" applyFont="1" applyFill="1" applyBorder="1"/>
    <xf numFmtId="10" fontId="35" fillId="0" borderId="0" xfId="85" applyNumberFormat="1" applyFont="1" applyBorder="1"/>
    <xf numFmtId="0" fontId="44" fillId="0" borderId="0" xfId="0" applyFont="1" applyBorder="1" applyAlignment="1">
      <alignment horizontal="center"/>
    </xf>
    <xf numFmtId="172" fontId="35" fillId="0" borderId="0" xfId="0" applyNumberFormat="1" applyFont="1" applyBorder="1"/>
    <xf numFmtId="0" fontId="35" fillId="0" borderId="0" xfId="0" applyFont="1" applyBorder="1" applyAlignment="1">
      <alignment wrapText="1"/>
    </xf>
    <xf numFmtId="174" fontId="35" fillId="0" borderId="0" xfId="85" applyNumberFormat="1" applyFont="1" applyBorder="1"/>
    <xf numFmtId="1" fontId="2" fillId="0" borderId="0" xfId="0" applyNumberFormat="1" applyFont="1" applyFill="1" applyBorder="1"/>
    <xf numFmtId="0" fontId="2" fillId="0" borderId="0" xfId="47" applyFont="1"/>
    <xf numFmtId="0" fontId="3" fillId="0" borderId="0" xfId="80" applyFont="1" applyFill="1" applyBorder="1" applyAlignment="1">
      <alignment horizontal="left"/>
    </xf>
    <xf numFmtId="0" fontId="52" fillId="0" borderId="0" xfId="33" applyFont="1" applyFill="1" applyBorder="1" applyAlignment="1" applyProtection="1">
      <alignment horizontal="left"/>
    </xf>
    <xf numFmtId="0" fontId="3" fillId="26" borderId="0" xfId="80" applyFill="1" applyBorder="1" applyAlignment="1"/>
    <xf numFmtId="0" fontId="2" fillId="26" borderId="0" xfId="80" applyFont="1" applyFill="1" applyAlignment="1">
      <alignment horizontal="center"/>
    </xf>
    <xf numFmtId="0" fontId="52" fillId="23" borderId="2" xfId="33" applyFont="1" applyFill="1" applyBorder="1" applyAlignment="1" applyProtection="1">
      <alignment horizontal="left"/>
    </xf>
    <xf numFmtId="0" fontId="2" fillId="23" borderId="2" xfId="80" applyFont="1" applyFill="1" applyBorder="1" applyAlignment="1">
      <alignment horizontal="left"/>
    </xf>
    <xf numFmtId="0" fontId="2" fillId="26" borderId="0" xfId="80" applyFont="1" applyFill="1" applyAlignment="1">
      <alignment horizontal="left"/>
    </xf>
    <xf numFmtId="0" fontId="2" fillId="26" borderId="2" xfId="80" applyFont="1" applyFill="1" applyBorder="1" applyAlignment="1">
      <alignment horizontal="center"/>
    </xf>
    <xf numFmtId="0" fontId="6" fillId="26" borderId="0" xfId="80" applyFont="1" applyFill="1" applyAlignment="1">
      <alignment horizontal="center"/>
    </xf>
    <xf numFmtId="0" fontId="0" fillId="26" borderId="0" xfId="0" applyFill="1" applyBorder="1" applyAlignment="1"/>
    <xf numFmtId="0" fontId="2" fillId="26" borderId="0" xfId="0" applyFont="1" applyFill="1" applyAlignment="1">
      <alignment horizontal="center"/>
    </xf>
    <xf numFmtId="0" fontId="3" fillId="26" borderId="2" xfId="80" applyFill="1" applyBorder="1" applyAlignment="1"/>
    <xf numFmtId="0" fontId="37" fillId="0" borderId="2" xfId="0" applyFont="1" applyBorder="1" applyAlignment="1">
      <alignment horizontal="center" wrapText="1"/>
    </xf>
    <xf numFmtId="0" fontId="2" fillId="0" borderId="41" xfId="45" applyFont="1" applyBorder="1" applyAlignment="1">
      <alignment horizontal="left" wrapText="1"/>
    </xf>
    <xf numFmtId="0" fontId="3" fillId="0" borderId="41" xfId="61" applyFont="1" applyBorder="1" applyAlignment="1">
      <alignment wrapText="1"/>
    </xf>
    <xf numFmtId="0" fontId="3" fillId="0" borderId="22" xfId="61" applyFont="1" applyBorder="1" applyAlignment="1">
      <alignment horizontal="center" wrapText="1"/>
    </xf>
    <xf numFmtId="0" fontId="3" fillId="0" borderId="41" xfId="77" applyFont="1" applyBorder="1" applyAlignment="1">
      <alignment horizontal="justify" wrapText="1"/>
    </xf>
    <xf numFmtId="0" fontId="3" fillId="0" borderId="0" xfId="45" applyFont="1"/>
    <xf numFmtId="0" fontId="3" fillId="0" borderId="0" xfId="0" applyFont="1" applyAlignment="1">
      <alignment horizontal="right"/>
    </xf>
    <xf numFmtId="0" fontId="3" fillId="0" borderId="0" xfId="47" applyFont="1"/>
    <xf numFmtId="0" fontId="2" fillId="0" borderId="0" xfId="47" applyFont="1" applyAlignment="1"/>
    <xf numFmtId="0" fontId="2" fillId="0" borderId="0" xfId="47" applyFont="1" applyBorder="1"/>
    <xf numFmtId="0" fontId="3" fillId="0" borderId="0" xfId="47" applyFont="1" applyBorder="1"/>
    <xf numFmtId="0" fontId="2" fillId="0" borderId="2" xfId="47" applyFont="1" applyFill="1" applyBorder="1"/>
    <xf numFmtId="0" fontId="3" fillId="0" borderId="2" xfId="47" applyFont="1" applyFill="1" applyBorder="1"/>
    <xf numFmtId="10" fontId="3" fillId="0" borderId="2" xfId="47" applyNumberFormat="1" applyFont="1" applyFill="1" applyBorder="1"/>
    <xf numFmtId="0" fontId="3" fillId="0" borderId="2" xfId="47" applyFont="1" applyFill="1" applyBorder="1" applyAlignment="1">
      <alignment horizontal="left" wrapText="1"/>
    </xf>
    <xf numFmtId="0" fontId="8" fillId="0" borderId="0" xfId="47" applyFont="1"/>
    <xf numFmtId="17" fontId="73" fillId="0" borderId="2" xfId="47" applyNumberFormat="1" applyFont="1" applyFill="1" applyBorder="1" applyAlignment="1">
      <alignment horizontal="center"/>
    </xf>
    <xf numFmtId="0" fontId="3" fillId="0" borderId="0" xfId="56" applyFont="1"/>
    <xf numFmtId="14" fontId="3" fillId="27" borderId="2" xfId="4" applyNumberFormat="1" applyFont="1" applyFill="1" applyBorder="1" applyAlignment="1">
      <alignment horizontal="left"/>
    </xf>
    <xf numFmtId="0" fontId="3" fillId="27" borderId="2" xfId="4" applyFont="1" applyFill="1" applyBorder="1" applyAlignment="1">
      <alignment horizontal="right"/>
    </xf>
    <xf numFmtId="14" fontId="3" fillId="0" borderId="2" xfId="4" applyNumberFormat="1" applyFont="1" applyFill="1" applyBorder="1" applyAlignment="1">
      <alignment horizontal="left" wrapText="1"/>
    </xf>
    <xf numFmtId="4" fontId="3" fillId="0" borderId="2" xfId="4" applyNumberFormat="1" applyFont="1" applyFill="1" applyBorder="1" applyAlignment="1">
      <alignment horizontal="right" wrapText="1"/>
    </xf>
    <xf numFmtId="4" fontId="3" fillId="0" borderId="2" xfId="56" applyNumberFormat="1" applyFont="1" applyBorder="1"/>
    <xf numFmtId="0" fontId="8" fillId="0" borderId="0" xfId="56" applyFont="1"/>
    <xf numFmtId="0" fontId="3" fillId="0" borderId="2" xfId="56" applyFont="1" applyBorder="1"/>
    <xf numFmtId="14" fontId="3" fillId="0" borderId="0" xfId="4" applyNumberFormat="1" applyFont="1" applyFill="1" applyBorder="1" applyAlignment="1">
      <alignment horizontal="left" wrapText="1"/>
    </xf>
    <xf numFmtId="4" fontId="3" fillId="0" borderId="0" xfId="4" applyNumberFormat="1" applyFont="1" applyFill="1" applyBorder="1" applyAlignment="1">
      <alignment horizontal="right" wrapText="1"/>
    </xf>
    <xf numFmtId="4" fontId="3" fillId="0" borderId="0" xfId="56" applyNumberFormat="1" applyFont="1"/>
    <xf numFmtId="0" fontId="2" fillId="0" borderId="0" xfId="56" applyFont="1"/>
    <xf numFmtId="0" fontId="2" fillId="0" borderId="2" xfId="49" applyFont="1" applyFill="1" applyBorder="1" applyAlignment="1">
      <alignment wrapText="1"/>
    </xf>
    <xf numFmtId="1" fontId="12" fillId="0" borderId="0" xfId="33" applyNumberFormat="1" applyFont="1" applyFill="1" applyBorder="1" applyAlignment="1" applyProtection="1">
      <alignment horizontal="left"/>
    </xf>
    <xf numFmtId="0" fontId="79" fillId="0" borderId="0" xfId="0" applyFont="1"/>
    <xf numFmtId="2" fontId="35" fillId="0" borderId="0" xfId="0" applyNumberFormat="1" applyFont="1" applyBorder="1"/>
    <xf numFmtId="0" fontId="10" fillId="0" borderId="0" xfId="0" applyFont="1" applyAlignment="1">
      <alignment horizontal="left"/>
    </xf>
    <xf numFmtId="0" fontId="13" fillId="0" borderId="4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175" fontId="3" fillId="0" borderId="0" xfId="79" applyNumberFormat="1" applyFont="1" applyBorder="1" applyProtection="1">
      <protection hidden="1"/>
    </xf>
    <xf numFmtId="0" fontId="3" fillId="0" borderId="0" xfId="79" applyFont="1" applyBorder="1" applyProtection="1">
      <protection hidden="1"/>
    </xf>
    <xf numFmtId="175" fontId="3" fillId="0" borderId="2" xfId="30" applyNumberFormat="1" applyFont="1" applyFill="1" applyBorder="1">
      <protection hidden="1"/>
    </xf>
    <xf numFmtId="0" fontId="3" fillId="0" borderId="2" xfId="79" applyFont="1" applyFill="1" applyBorder="1"/>
    <xf numFmtId="175" fontId="9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79" applyFont="1" applyFill="1" applyBorder="1" applyAlignment="1">
      <alignment horizontal="center"/>
    </xf>
    <xf numFmtId="0" fontId="2" fillId="0" borderId="2" xfId="79" applyFont="1" applyBorder="1"/>
    <xf numFmtId="0" fontId="2" fillId="0" borderId="2" xfId="0" applyFont="1" applyBorder="1"/>
    <xf numFmtId="174" fontId="3" fillId="0" borderId="20" xfId="85" applyNumberFormat="1" applyFont="1" applyBorder="1"/>
    <xf numFmtId="0" fontId="2" fillId="0" borderId="20" xfId="64" applyFont="1" applyFill="1" applyBorder="1" applyAlignment="1">
      <alignment horizontal="center"/>
    </xf>
    <xf numFmtId="0" fontId="2" fillId="0" borderId="20" xfId="64" applyFont="1" applyBorder="1" applyAlignment="1">
      <alignment horizontal="center"/>
    </xf>
    <xf numFmtId="0" fontId="0" fillId="0" borderId="0" xfId="0" applyAlignment="1"/>
    <xf numFmtId="0" fontId="80" fillId="0" borderId="0" xfId="34" applyFont="1" applyAlignment="1" applyProtection="1">
      <alignment horizontal="center"/>
    </xf>
    <xf numFmtId="0" fontId="3" fillId="0" borderId="0" xfId="46" applyFont="1"/>
    <xf numFmtId="0" fontId="74" fillId="0" borderId="0" xfId="46"/>
    <xf numFmtId="0" fontId="33" fillId="0" borderId="0" xfId="46" applyFont="1" applyAlignment="1">
      <alignment horizontal="right"/>
    </xf>
    <xf numFmtId="3" fontId="3" fillId="0" borderId="22" xfId="46" applyNumberFormat="1" applyFont="1" applyBorder="1" applyAlignment="1">
      <alignment horizontal="right" vertical="top" wrapText="1"/>
    </xf>
    <xf numFmtId="0" fontId="77" fillId="0" borderId="22" xfId="46" applyFont="1" applyBorder="1" applyAlignment="1">
      <alignment horizontal="right"/>
    </xf>
    <xf numFmtId="3" fontId="8" fillId="0" borderId="22" xfId="46" applyNumberFormat="1" applyFont="1" applyBorder="1" applyAlignment="1">
      <alignment horizontal="right"/>
    </xf>
    <xf numFmtId="3" fontId="2" fillId="0" borderId="22" xfId="46" applyNumberFormat="1" applyFont="1" applyBorder="1" applyAlignment="1">
      <alignment horizontal="right" vertical="top" wrapText="1"/>
    </xf>
    <xf numFmtId="0" fontId="77" fillId="25" borderId="22" xfId="46" applyFont="1" applyFill="1" applyBorder="1" applyAlignment="1">
      <alignment horizontal="right"/>
    </xf>
    <xf numFmtId="3" fontId="3" fillId="0" borderId="22" xfId="46" applyNumberFormat="1" applyFont="1" applyBorder="1" applyAlignment="1">
      <alignment horizontal="right"/>
    </xf>
    <xf numFmtId="0" fontId="3" fillId="25" borderId="22" xfId="46" applyFont="1" applyFill="1" applyBorder="1"/>
    <xf numFmtId="9" fontId="3" fillId="0" borderId="21" xfId="46" applyNumberFormat="1" applyFont="1" applyBorder="1" applyAlignment="1">
      <alignment horizontal="right"/>
    </xf>
    <xf numFmtId="0" fontId="3" fillId="25" borderId="21" xfId="46" applyFont="1" applyFill="1" applyBorder="1"/>
    <xf numFmtId="9" fontId="3" fillId="0" borderId="22" xfId="46" applyNumberFormat="1" applyFont="1" applyBorder="1" applyAlignment="1">
      <alignment horizontal="right"/>
    </xf>
    <xf numFmtId="0" fontId="3" fillId="0" borderId="37" xfId="46" applyFont="1" applyBorder="1" applyAlignment="1">
      <alignment wrapText="1"/>
    </xf>
    <xf numFmtId="0" fontId="3" fillId="0" borderId="0" xfId="46" applyFont="1" applyAlignment="1"/>
    <xf numFmtId="0" fontId="2" fillId="16" borderId="20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17" fontId="10" fillId="0" borderId="55" xfId="0" applyNumberFormat="1" applyFont="1" applyBorder="1" applyAlignment="1"/>
    <xf numFmtId="17" fontId="10" fillId="0" borderId="2" xfId="0" applyNumberFormat="1" applyFont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41" fillId="0" borderId="0" xfId="0" applyFont="1" applyFill="1" applyBorder="1"/>
    <xf numFmtId="1" fontId="8" fillId="0" borderId="0" xfId="0" applyNumberFormat="1" applyFont="1" applyFill="1" applyBorder="1"/>
    <xf numFmtId="10" fontId="41" fillId="0" borderId="0" xfId="85" applyNumberFormat="1" applyFont="1" applyBorder="1"/>
    <xf numFmtId="10" fontId="3" fillId="0" borderId="2" xfId="0" applyNumberFormat="1" applyFont="1" applyBorder="1" applyAlignment="1">
      <alignment horizontal="center"/>
    </xf>
    <xf numFmtId="0" fontId="34" fillId="0" borderId="0" xfId="0" applyFont="1" applyFill="1" applyBorder="1"/>
    <xf numFmtId="0" fontId="82" fillId="0" borderId="0" xfId="0" applyFont="1"/>
    <xf numFmtId="3" fontId="3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3" fillId="0" borderId="0" xfId="48" applyFont="1"/>
    <xf numFmtId="0" fontId="2" fillId="0" borderId="0" xfId="48" applyFont="1"/>
    <xf numFmtId="0" fontId="3" fillId="0" borderId="2" xfId="48" applyFont="1" applyBorder="1"/>
    <xf numFmtId="219" fontId="3" fillId="0" borderId="0" xfId="48" applyNumberFormat="1" applyFont="1"/>
    <xf numFmtId="2" fontId="3" fillId="0" borderId="2" xfId="48" applyNumberFormat="1" applyFont="1" applyBorder="1"/>
    <xf numFmtId="10" fontId="3" fillId="0" borderId="2" xfId="48" applyNumberFormat="1" applyFont="1" applyBorder="1"/>
    <xf numFmtId="0" fontId="3" fillId="0" borderId="2" xfId="47" applyFont="1" applyBorder="1"/>
    <xf numFmtId="219" fontId="3" fillId="0" borderId="2" xfId="47" applyNumberFormat="1" applyFont="1" applyBorder="1" applyAlignment="1">
      <alignment horizontal="right"/>
    </xf>
    <xf numFmtId="17" fontId="3" fillId="0" borderId="2" xfId="93" applyNumberFormat="1" applyFont="1" applyFill="1" applyBorder="1" applyAlignment="1" applyProtection="1">
      <alignment horizontal="center"/>
      <protection locked="0"/>
    </xf>
    <xf numFmtId="219" fontId="3" fillId="0" borderId="0" xfId="47" applyNumberFormat="1" applyFont="1"/>
    <xf numFmtId="0" fontId="3" fillId="0" borderId="2" xfId="93" applyNumberFormat="1" applyFont="1" applyFill="1" applyBorder="1" applyAlignment="1" applyProtection="1">
      <protection locked="0"/>
    </xf>
    <xf numFmtId="2" fontId="3" fillId="0" borderId="2" xfId="93" applyNumberFormat="1" applyFont="1" applyFill="1" applyBorder="1" applyAlignment="1" applyProtection="1">
      <alignment horizontal="right"/>
      <protection locked="0"/>
    </xf>
    <xf numFmtId="172" fontId="3" fillId="0" borderId="2" xfId="47" applyNumberFormat="1" applyFont="1" applyBorder="1" applyAlignment="1">
      <alignment horizontal="right"/>
    </xf>
    <xf numFmtId="10" fontId="3" fillId="0" borderId="2" xfId="47" applyNumberFormat="1" applyFont="1" applyBorder="1"/>
    <xf numFmtId="0" fontId="3" fillId="0" borderId="2" xfId="47" applyFont="1" applyFill="1" applyBorder="1" applyAlignment="1" applyProtection="1">
      <protection locked="0"/>
    </xf>
    <xf numFmtId="2" fontId="3" fillId="0" borderId="2" xfId="47" applyNumberFormat="1" applyFont="1" applyFill="1" applyBorder="1" applyAlignment="1" applyProtection="1">
      <protection locked="0"/>
    </xf>
    <xf numFmtId="0" fontId="3" fillId="0" borderId="0" xfId="47" applyNumberFormat="1" applyFont="1" applyFill="1" applyBorder="1" applyAlignment="1" applyProtection="1">
      <protection locked="0"/>
    </xf>
    <xf numFmtId="10" fontId="3" fillId="0" borderId="0" xfId="47" applyNumberFormat="1" applyFont="1" applyBorder="1"/>
    <xf numFmtId="2" fontId="3" fillId="0" borderId="2" xfId="47" applyNumberFormat="1" applyFont="1" applyBorder="1"/>
    <xf numFmtId="174" fontId="3" fillId="0" borderId="2" xfId="47" applyNumberFormat="1" applyFont="1" applyBorder="1"/>
    <xf numFmtId="174" fontId="3" fillId="0" borderId="0" xfId="47" applyNumberFormat="1" applyFont="1" applyBorder="1"/>
    <xf numFmtId="0" fontId="3" fillId="0" borderId="2" xfId="47" applyFont="1" applyBorder="1" applyAlignment="1">
      <alignment wrapText="1"/>
    </xf>
    <xf numFmtId="0" fontId="2" fillId="0" borderId="0" xfId="47" applyFont="1" applyAlignment="1">
      <alignment wrapText="1"/>
    </xf>
    <xf numFmtId="1" fontId="3" fillId="0" borderId="2" xfId="47" applyNumberFormat="1" applyFont="1" applyBorder="1"/>
    <xf numFmtId="0" fontId="8" fillId="0" borderId="57" xfId="47" applyFont="1" applyFill="1" applyBorder="1"/>
    <xf numFmtId="10" fontId="3" fillId="0" borderId="2" xfId="60" applyNumberFormat="1" applyFont="1" applyBorder="1"/>
    <xf numFmtId="3" fontId="3" fillId="0" borderId="2" xfId="60" applyNumberFormat="1" applyFont="1" applyBorder="1"/>
    <xf numFmtId="0" fontId="2" fillId="0" borderId="2" xfId="60" applyFont="1" applyBorder="1"/>
    <xf numFmtId="0" fontId="3" fillId="0" borderId="0" xfId="43" applyFont="1"/>
    <xf numFmtId="0" fontId="3" fillId="0" borderId="2" xfId="43" applyFont="1" applyBorder="1"/>
    <xf numFmtId="17" fontId="3" fillId="0" borderId="2" xfId="43" applyNumberFormat="1" applyFont="1" applyBorder="1"/>
    <xf numFmtId="0" fontId="3" fillId="0" borderId="0" xfId="43" applyNumberFormat="1" applyFont="1"/>
    <xf numFmtId="10" fontId="3" fillId="0" borderId="2" xfId="43" applyNumberFormat="1" applyFont="1" applyBorder="1"/>
    <xf numFmtId="10" fontId="3" fillId="0" borderId="0" xfId="43" applyNumberFormat="1" applyFont="1"/>
    <xf numFmtId="0" fontId="8" fillId="0" borderId="0" xfId="43" applyFont="1"/>
    <xf numFmtId="2" fontId="3" fillId="0" borderId="2" xfId="43" applyNumberFormat="1" applyFont="1" applyBorder="1"/>
    <xf numFmtId="2" fontId="3" fillId="0" borderId="0" xfId="43" applyNumberFormat="1" applyFont="1"/>
    <xf numFmtId="0" fontId="3" fillId="0" borderId="0" xfId="70" applyFont="1" applyAlignment="1">
      <alignment horizontal="left"/>
    </xf>
    <xf numFmtId="0" fontId="2" fillId="0" borderId="0" xfId="70" applyFont="1" applyAlignment="1">
      <alignment horizontal="left"/>
    </xf>
    <xf numFmtId="0" fontId="34" fillId="0" borderId="0" xfId="70" applyFont="1" applyAlignment="1">
      <alignment horizontal="left"/>
    </xf>
    <xf numFmtId="2" fontId="3" fillId="0" borderId="2" xfId="15" applyNumberFormat="1" applyFont="1" applyFill="1" applyBorder="1" applyAlignment="1">
      <alignment horizontal="left"/>
    </xf>
    <xf numFmtId="2" fontId="3" fillId="0" borderId="2" xfId="20" applyNumberFormat="1" applyFont="1" applyFill="1" applyBorder="1" applyAlignment="1">
      <alignment horizontal="left"/>
    </xf>
    <xf numFmtId="2" fontId="3" fillId="0" borderId="2" xfId="70" applyNumberFormat="1" applyFont="1" applyFill="1" applyBorder="1" applyAlignment="1">
      <alignment horizontal="left"/>
    </xf>
    <xf numFmtId="2" fontId="3" fillId="0" borderId="2" xfId="18" applyNumberFormat="1" applyFont="1" applyFill="1" applyBorder="1" applyAlignment="1">
      <alignment horizontal="left"/>
    </xf>
    <xf numFmtId="2" fontId="3" fillId="0" borderId="2" xfId="70" applyNumberFormat="1" applyFont="1" applyBorder="1" applyAlignment="1">
      <alignment horizontal="left"/>
    </xf>
    <xf numFmtId="2" fontId="3" fillId="0" borderId="2" xfId="16" applyNumberFormat="1" applyFont="1" applyFill="1" applyBorder="1" applyAlignment="1">
      <alignment horizontal="left"/>
    </xf>
    <xf numFmtId="0" fontId="3" fillId="0" borderId="2" xfId="70" applyFont="1" applyFill="1" applyBorder="1" applyAlignment="1">
      <alignment horizontal="left"/>
    </xf>
    <xf numFmtId="10" fontId="3" fillId="0" borderId="2" xfId="70" applyNumberFormat="1" applyFont="1" applyBorder="1" applyAlignment="1">
      <alignment horizontal="left"/>
    </xf>
    <xf numFmtId="219" fontId="2" fillId="0" borderId="0" xfId="70" applyNumberFormat="1" applyFont="1" applyAlignment="1">
      <alignment horizontal="left"/>
    </xf>
    <xf numFmtId="219" fontId="2" fillId="0" borderId="2" xfId="70" applyNumberFormat="1" applyFont="1" applyBorder="1" applyAlignment="1">
      <alignment horizontal="left"/>
    </xf>
    <xf numFmtId="219" fontId="2" fillId="0" borderId="2" xfId="16" applyNumberFormat="1" applyFont="1" applyFill="1" applyBorder="1" applyAlignment="1">
      <alignment horizontal="left"/>
    </xf>
    <xf numFmtId="0" fontId="2" fillId="0" borderId="0" xfId="58" applyFont="1"/>
    <xf numFmtId="0" fontId="3" fillId="0" borderId="0" xfId="58" applyFont="1"/>
    <xf numFmtId="0" fontId="8" fillId="0" borderId="0" xfId="58" applyFont="1"/>
    <xf numFmtId="0" fontId="3" fillId="25" borderId="2" xfId="15" applyFont="1" applyFill="1" applyBorder="1" applyAlignment="1">
      <alignment horizontal="left"/>
    </xf>
    <xf numFmtId="0" fontId="3" fillId="25" borderId="2" xfId="15" applyFont="1" applyFill="1" applyBorder="1" applyAlignment="1">
      <alignment horizontal="center"/>
    </xf>
    <xf numFmtId="14" fontId="3" fillId="0" borderId="2" xfId="15" applyNumberFormat="1" applyFont="1" applyFill="1" applyBorder="1" applyAlignment="1">
      <alignment horizontal="right"/>
    </xf>
    <xf numFmtId="4" fontId="3" fillId="0" borderId="2" xfId="15" applyNumberFormat="1" applyFont="1" applyFill="1" applyBorder="1" applyAlignment="1">
      <alignment horizontal="right"/>
    </xf>
    <xf numFmtId="2" fontId="3" fillId="0" borderId="2" xfId="58" applyNumberFormat="1" applyFont="1" applyBorder="1"/>
    <xf numFmtId="190" fontId="3" fillId="0" borderId="0" xfId="43" applyNumberFormat="1" applyFont="1" applyAlignment="1">
      <alignment horizontal="left"/>
    </xf>
    <xf numFmtId="4" fontId="3" fillId="0" borderId="0" xfId="43" applyNumberFormat="1" applyFont="1" applyAlignment="1">
      <alignment horizontal="right"/>
    </xf>
    <xf numFmtId="190" fontId="3" fillId="0" borderId="0" xfId="43" applyNumberFormat="1" applyFont="1"/>
    <xf numFmtId="0" fontId="3" fillId="0" borderId="0" xfId="43" applyFont="1" applyAlignment="1">
      <alignment horizontal="right"/>
    </xf>
    <xf numFmtId="190" fontId="3" fillId="0" borderId="0" xfId="43" applyNumberFormat="1" applyFont="1" applyAlignment="1">
      <alignment horizontal="right"/>
    </xf>
    <xf numFmtId="0" fontId="2" fillId="0" borderId="0" xfId="43" applyFont="1"/>
    <xf numFmtId="190" fontId="8" fillId="0" borderId="0" xfId="43" applyNumberFormat="1" applyFont="1" applyAlignment="1">
      <alignment horizontal="left"/>
    </xf>
    <xf numFmtId="190" fontId="3" fillId="0" borderId="2" xfId="43" applyNumberFormat="1" applyFont="1" applyBorder="1" applyAlignment="1">
      <alignment horizontal="left"/>
    </xf>
    <xf numFmtId="4" fontId="3" fillId="0" borderId="2" xfId="43" applyNumberFormat="1" applyFont="1" applyBorder="1" applyAlignment="1">
      <alignment horizontal="right"/>
    </xf>
    <xf numFmtId="190" fontId="3" fillId="0" borderId="2" xfId="9" applyNumberFormat="1" applyFont="1" applyFill="1" applyBorder="1" applyAlignment="1">
      <alignment horizontal="left" wrapText="1"/>
    </xf>
    <xf numFmtId="4" fontId="3" fillId="0" borderId="2" xfId="9" applyNumberFormat="1" applyFont="1" applyFill="1" applyBorder="1" applyAlignment="1">
      <alignment horizontal="right" wrapText="1"/>
    </xf>
    <xf numFmtId="193" fontId="3" fillId="0" borderId="2" xfId="9" applyNumberFormat="1" applyFont="1" applyFill="1" applyBorder="1" applyAlignment="1">
      <alignment horizontal="right" wrapText="1"/>
    </xf>
    <xf numFmtId="4" fontId="3" fillId="0" borderId="2" xfId="8" applyNumberFormat="1" applyFont="1" applyBorder="1" applyAlignment="1">
      <alignment horizontal="right"/>
    </xf>
    <xf numFmtId="190" fontId="3" fillId="0" borderId="2" xfId="8" applyNumberFormat="1" applyFont="1" applyBorder="1" applyAlignment="1">
      <alignment horizontal="left"/>
    </xf>
    <xf numFmtId="17" fontId="3" fillId="0" borderId="2" xfId="43" applyNumberFormat="1" applyFont="1" applyFill="1" applyBorder="1"/>
    <xf numFmtId="3" fontId="3" fillId="0" borderId="2" xfId="43" applyNumberFormat="1" applyFont="1" applyFill="1" applyBorder="1"/>
    <xf numFmtId="175" fontId="3" fillId="0" borderId="2" xfId="43" applyNumberFormat="1" applyFont="1" applyFill="1" applyBorder="1"/>
    <xf numFmtId="0" fontId="2" fillId="0" borderId="2" xfId="43" applyFont="1" applyFill="1" applyBorder="1" applyAlignment="1"/>
    <xf numFmtId="0" fontId="2" fillId="0" borderId="2" xfId="43" applyFont="1" applyFill="1" applyBorder="1"/>
    <xf numFmtId="0" fontId="2" fillId="0" borderId="2" xfId="43" applyFont="1" applyFill="1" applyBorder="1" applyAlignment="1">
      <alignment horizontal="right"/>
    </xf>
    <xf numFmtId="10" fontId="3" fillId="0" borderId="2" xfId="43" applyNumberFormat="1" applyFont="1" applyFill="1" applyBorder="1" applyAlignment="1">
      <alignment horizontal="center"/>
    </xf>
    <xf numFmtId="0" fontId="2" fillId="0" borderId="39" xfId="43" applyFont="1" applyFill="1" applyBorder="1" applyAlignment="1"/>
    <xf numFmtId="0" fontId="2" fillId="0" borderId="57" xfId="43" applyFont="1" applyFill="1" applyBorder="1" applyAlignment="1"/>
    <xf numFmtId="0" fontId="2" fillId="0" borderId="50" xfId="43" applyFont="1" applyFill="1" applyBorder="1" applyAlignment="1"/>
    <xf numFmtId="0" fontId="2" fillId="0" borderId="0" xfId="49" applyFont="1" applyAlignment="1">
      <alignment horizontal="left"/>
    </xf>
    <xf numFmtId="0" fontId="2" fillId="0" borderId="0" xfId="49" applyFont="1"/>
    <xf numFmtId="0" fontId="2" fillId="0" borderId="2" xfId="49" applyFont="1" applyBorder="1"/>
    <xf numFmtId="14" fontId="2" fillId="0" borderId="2" xfId="49" applyNumberFormat="1" applyFont="1" applyFill="1" applyBorder="1" applyAlignment="1">
      <alignment horizontal="right" wrapText="1"/>
    </xf>
    <xf numFmtId="14" fontId="2" fillId="0" borderId="2" xfId="17" applyNumberFormat="1" applyFont="1" applyFill="1" applyBorder="1" applyAlignment="1">
      <alignment horizontal="right" wrapText="1"/>
    </xf>
    <xf numFmtId="3" fontId="3" fillId="0" borderId="0" xfId="49" applyNumberFormat="1" applyFont="1"/>
    <xf numFmtId="3" fontId="13" fillId="0" borderId="2" xfId="49" applyNumberFormat="1" applyFont="1" applyFill="1" applyBorder="1" applyAlignment="1">
      <alignment horizontal="left"/>
    </xf>
    <xf numFmtId="3" fontId="3" fillId="0" borderId="2" xfId="49" applyNumberFormat="1" applyFont="1" applyBorder="1" applyAlignment="1">
      <alignment horizontal="right" wrapText="1"/>
    </xf>
    <xf numFmtId="3" fontId="3" fillId="0" borderId="2" xfId="49" applyNumberFormat="1" applyFont="1" applyFill="1" applyBorder="1"/>
    <xf numFmtId="3" fontId="3" fillId="0" borderId="2" xfId="49" applyNumberFormat="1" applyFont="1" applyBorder="1"/>
    <xf numFmtId="3" fontId="3" fillId="0" borderId="2" xfId="14" applyNumberFormat="1" applyFont="1" applyFill="1" applyBorder="1" applyAlignment="1">
      <alignment horizontal="right"/>
    </xf>
    <xf numFmtId="3" fontId="3" fillId="0" borderId="0" xfId="49" applyNumberFormat="1" applyFont="1" applyBorder="1"/>
    <xf numFmtId="14" fontId="3" fillId="0" borderId="2" xfId="49" applyNumberFormat="1" applyFont="1" applyFill="1" applyBorder="1" applyAlignment="1">
      <alignment horizontal="right" wrapText="1"/>
    </xf>
    <xf numFmtId="14" fontId="3" fillId="0" borderId="2" xfId="17" applyNumberFormat="1" applyFont="1" applyFill="1" applyBorder="1" applyAlignment="1">
      <alignment horizontal="right" wrapText="1"/>
    </xf>
    <xf numFmtId="0" fontId="2" fillId="0" borderId="2" xfId="49" applyFont="1" applyBorder="1" applyAlignment="1">
      <alignment horizontal="center"/>
    </xf>
    <xf numFmtId="175" fontId="3" fillId="0" borderId="0" xfId="49" applyNumberFormat="1" applyFont="1"/>
    <xf numFmtId="175" fontId="3" fillId="0" borderId="2" xfId="49" applyNumberFormat="1" applyFont="1" applyFill="1" applyBorder="1" applyAlignment="1">
      <alignment horizontal="left"/>
    </xf>
    <xf numFmtId="3" fontId="3" fillId="0" borderId="2" xfId="49" applyNumberFormat="1" applyFont="1" applyFill="1" applyBorder="1" applyAlignment="1">
      <alignment horizontal="right"/>
    </xf>
    <xf numFmtId="2" fontId="3" fillId="0" borderId="2" xfId="12" applyNumberFormat="1" applyFont="1" applyFill="1" applyBorder="1"/>
    <xf numFmtId="2" fontId="3" fillId="0" borderId="2" xfId="49" applyNumberFormat="1" applyFont="1" applyBorder="1"/>
    <xf numFmtId="190" fontId="3" fillId="0" borderId="0" xfId="49" applyNumberFormat="1" applyFont="1" applyAlignment="1">
      <alignment horizontal="left"/>
    </xf>
    <xf numFmtId="4" fontId="3" fillId="0" borderId="0" xfId="49" applyNumberFormat="1" applyFont="1" applyAlignment="1">
      <alignment horizontal="right"/>
    </xf>
    <xf numFmtId="0" fontId="3" fillId="0" borderId="0" xfId="49" applyFont="1" applyAlignment="1">
      <alignment horizontal="right"/>
    </xf>
    <xf numFmtId="190" fontId="3" fillId="0" borderId="0" xfId="49" applyNumberFormat="1" applyFont="1" applyBorder="1" applyAlignment="1">
      <alignment horizontal="left"/>
    </xf>
    <xf numFmtId="4" fontId="3" fillId="0" borderId="0" xfId="49" applyNumberFormat="1" applyFont="1" applyBorder="1" applyAlignment="1">
      <alignment horizontal="right"/>
    </xf>
    <xf numFmtId="0" fontId="3" fillId="0" borderId="0" xfId="49" applyFont="1" applyBorder="1" applyAlignment="1">
      <alignment horizontal="right"/>
    </xf>
    <xf numFmtId="190" fontId="3" fillId="25" borderId="53" xfId="14" applyNumberFormat="1" applyFont="1" applyFill="1" applyBorder="1" applyAlignment="1">
      <alignment horizontal="left"/>
    </xf>
    <xf numFmtId="0" fontId="3" fillId="25" borderId="53" xfId="49" applyFont="1" applyFill="1" applyBorder="1" applyAlignment="1">
      <alignment horizontal="right"/>
    </xf>
    <xf numFmtId="0" fontId="3" fillId="25" borderId="53" xfId="14" applyFont="1" applyFill="1" applyBorder="1" applyAlignment="1">
      <alignment horizontal="right"/>
    </xf>
    <xf numFmtId="2" fontId="3" fillId="0" borderId="0" xfId="49" applyNumberFormat="1" applyFont="1" applyAlignment="1">
      <alignment horizontal="right"/>
    </xf>
    <xf numFmtId="190" fontId="3" fillId="0" borderId="0" xfId="10" applyNumberFormat="1" applyFont="1" applyFill="1" applyBorder="1" applyAlignment="1">
      <alignment horizontal="left" wrapText="1"/>
    </xf>
    <xf numFmtId="4" fontId="3" fillId="0" borderId="0" xfId="10" applyNumberFormat="1" applyFont="1" applyFill="1" applyBorder="1" applyAlignment="1">
      <alignment horizontal="right" wrapText="1"/>
    </xf>
    <xf numFmtId="190" fontId="3" fillId="0" borderId="27" xfId="10" applyNumberFormat="1" applyFont="1" applyFill="1" applyBorder="1" applyAlignment="1">
      <alignment horizontal="left" wrapText="1"/>
    </xf>
    <xf numFmtId="4" fontId="3" fillId="0" borderId="27" xfId="10" applyNumberFormat="1" applyFont="1" applyFill="1" applyBorder="1" applyAlignment="1">
      <alignment horizontal="right" wrapText="1"/>
    </xf>
    <xf numFmtId="4" fontId="3" fillId="0" borderId="0" xfId="11" applyNumberFormat="1" applyFont="1" applyAlignment="1">
      <alignment horizontal="right"/>
    </xf>
    <xf numFmtId="2" fontId="3" fillId="0" borderId="0" xfId="11" applyNumberFormat="1" applyFont="1" applyAlignment="1">
      <alignment horizontal="right"/>
    </xf>
    <xf numFmtId="4" fontId="3" fillId="0" borderId="27" xfId="11" applyNumberFormat="1" applyFont="1" applyBorder="1" applyAlignment="1">
      <alignment horizontal="right"/>
    </xf>
    <xf numFmtId="2" fontId="3" fillId="0" borderId="27" xfId="11" applyNumberFormat="1" applyFont="1" applyBorder="1" applyAlignment="1">
      <alignment horizontal="right"/>
    </xf>
    <xf numFmtId="190" fontId="3" fillId="0" borderId="35" xfId="10" applyNumberFormat="1" applyFont="1" applyFill="1" applyBorder="1" applyAlignment="1">
      <alignment horizontal="left" wrapText="1"/>
    </xf>
    <xf numFmtId="4" fontId="3" fillId="0" borderId="35" xfId="11" applyNumberFormat="1" applyFont="1" applyBorder="1" applyAlignment="1">
      <alignment horizontal="right"/>
    </xf>
    <xf numFmtId="2" fontId="3" fillId="0" borderId="35" xfId="11" applyNumberFormat="1" applyFont="1" applyBorder="1" applyAlignment="1">
      <alignment horizontal="right"/>
    </xf>
    <xf numFmtId="190" fontId="3" fillId="0" borderId="0" xfId="11" applyNumberFormat="1" applyFont="1" applyAlignment="1">
      <alignment horizontal="left"/>
    </xf>
    <xf numFmtId="190" fontId="3" fillId="0" borderId="35" xfId="11" applyNumberFormat="1" applyFont="1" applyBorder="1" applyAlignment="1">
      <alignment horizontal="left"/>
    </xf>
    <xf numFmtId="4" fontId="3" fillId="0" borderId="0" xfId="11" applyNumberFormat="1" applyFont="1" applyBorder="1" applyAlignment="1">
      <alignment horizontal="right"/>
    </xf>
    <xf numFmtId="2" fontId="3" fillId="0" borderId="0" xfId="11" applyNumberFormat="1" applyFont="1" applyBorder="1" applyAlignment="1">
      <alignment horizontal="right"/>
    </xf>
    <xf numFmtId="190" fontId="3" fillId="0" borderId="0" xfId="11" applyNumberFormat="1" applyFont="1" applyBorder="1" applyAlignment="1">
      <alignment horizontal="left"/>
    </xf>
    <xf numFmtId="190" fontId="3" fillId="0" borderId="27" xfId="11" applyNumberFormat="1" applyFont="1" applyBorder="1" applyAlignment="1">
      <alignment horizontal="left"/>
    </xf>
    <xf numFmtId="190" fontId="3" fillId="0" borderId="52" xfId="11" applyNumberFormat="1" applyFont="1" applyBorder="1" applyAlignment="1">
      <alignment horizontal="left"/>
    </xf>
    <xf numFmtId="4" fontId="3" fillId="0" borderId="52" xfId="49" applyNumberFormat="1" applyFont="1" applyBorder="1" applyAlignment="1">
      <alignment horizontal="right"/>
    </xf>
    <xf numFmtId="2" fontId="3" fillId="0" borderId="52" xfId="11" applyNumberFormat="1" applyFont="1" applyBorder="1" applyAlignment="1">
      <alignment horizontal="right"/>
    </xf>
    <xf numFmtId="190" fontId="2" fillId="0" borderId="0" xfId="49" applyNumberFormat="1" applyFont="1" applyBorder="1" applyAlignment="1">
      <alignment horizontal="left"/>
    </xf>
    <xf numFmtId="14" fontId="3" fillId="0" borderId="2" xfId="49" applyNumberFormat="1" applyFont="1" applyBorder="1"/>
    <xf numFmtId="0" fontId="3" fillId="0" borderId="0" xfId="17" applyFont="1"/>
    <xf numFmtId="0" fontId="3" fillId="0" borderId="0" xfId="17" applyFont="1" applyBorder="1"/>
    <xf numFmtId="0" fontId="3" fillId="0" borderId="2" xfId="17" applyFont="1" applyBorder="1" applyAlignment="1">
      <alignment wrapText="1"/>
    </xf>
    <xf numFmtId="0" fontId="3" fillId="0" borderId="2" xfId="17" applyFont="1" applyBorder="1" applyAlignment="1"/>
    <xf numFmtId="208" fontId="3" fillId="0" borderId="2" xfId="49" applyNumberFormat="1" applyFont="1" applyBorder="1" applyAlignment="1">
      <alignment horizontal="right" wrapText="1"/>
    </xf>
    <xf numFmtId="2" fontId="3" fillId="0" borderId="2" xfId="17" applyNumberFormat="1" applyFont="1" applyBorder="1" applyAlignment="1">
      <alignment horizontal="right" wrapText="1"/>
    </xf>
    <xf numFmtId="2" fontId="3" fillId="0" borderId="2" xfId="17" applyNumberFormat="1" applyFont="1" applyFill="1" applyBorder="1" applyAlignment="1">
      <alignment horizontal="right" wrapText="1"/>
    </xf>
    <xf numFmtId="0" fontId="3" fillId="0" borderId="0" xfId="7" applyFont="1"/>
    <xf numFmtId="175" fontId="3" fillId="0" borderId="2" xfId="49" applyNumberFormat="1" applyFont="1" applyBorder="1" applyAlignment="1">
      <alignment horizontal="right" wrapText="1"/>
    </xf>
    <xf numFmtId="0" fontId="3" fillId="0" borderId="2" xfId="7" applyFont="1" applyBorder="1"/>
    <xf numFmtId="3" fontId="3" fillId="0" borderId="2" xfId="7" applyNumberFormat="1" applyFont="1" applyBorder="1"/>
    <xf numFmtId="0" fontId="3" fillId="0" borderId="0" xfId="7" applyFont="1" applyBorder="1"/>
    <xf numFmtId="0" fontId="2" fillId="0" borderId="0" xfId="7" applyFont="1"/>
    <xf numFmtId="0" fontId="2" fillId="0" borderId="2" xfId="7" applyFont="1" applyBorder="1"/>
    <xf numFmtId="0" fontId="2" fillId="0" borderId="2" xfId="49" applyFont="1" applyFill="1" applyBorder="1" applyAlignment="1">
      <alignment horizontal="right" wrapText="1"/>
    </xf>
    <xf numFmtId="0" fontId="3" fillId="0" borderId="0" xfId="49" applyFont="1" applyFill="1" applyBorder="1"/>
    <xf numFmtId="0" fontId="3" fillId="0" borderId="0" xfId="49" applyFont="1" applyFill="1"/>
    <xf numFmtId="0" fontId="2" fillId="0" borderId="0" xfId="49" applyFont="1" applyFill="1" applyBorder="1"/>
    <xf numFmtId="0" fontId="3" fillId="0" borderId="2" xfId="49" applyFont="1" applyFill="1" applyBorder="1" applyAlignment="1">
      <alignment horizontal="center" vertical="center" wrapText="1"/>
    </xf>
    <xf numFmtId="9" fontId="3" fillId="0" borderId="2" xfId="49" applyNumberFormat="1" applyFont="1" applyFill="1" applyBorder="1"/>
    <xf numFmtId="175" fontId="3" fillId="0" borderId="2" xfId="14" applyNumberFormat="1" applyFont="1" applyFill="1" applyBorder="1" applyAlignment="1">
      <alignment horizontal="right" wrapText="1"/>
    </xf>
    <xf numFmtId="175" fontId="3" fillId="0" borderId="2" xfId="59" applyNumberFormat="1" applyFont="1" applyFill="1" applyBorder="1" applyAlignment="1">
      <alignment horizontal="right" wrapText="1"/>
    </xf>
    <xf numFmtId="175" fontId="3" fillId="0" borderId="2" xfId="49" applyNumberFormat="1" applyFont="1" applyFill="1" applyBorder="1"/>
    <xf numFmtId="4" fontId="3" fillId="0" borderId="2" xfId="59" applyNumberFormat="1" applyFont="1" applyFill="1" applyBorder="1" applyAlignment="1">
      <alignment horizontal="right" wrapText="1"/>
    </xf>
    <xf numFmtId="175" fontId="3" fillId="0" borderId="35" xfId="59" applyNumberFormat="1" applyFont="1" applyFill="1" applyBorder="1" applyAlignment="1">
      <alignment horizontal="right" wrapText="1"/>
    </xf>
    <xf numFmtId="175" fontId="3" fillId="0" borderId="35" xfId="49" applyNumberFormat="1" applyFont="1" applyFill="1" applyBorder="1"/>
    <xf numFmtId="0" fontId="2" fillId="0" borderId="35" xfId="49" applyFont="1" applyBorder="1"/>
    <xf numFmtId="0" fontId="2" fillId="0" borderId="0" xfId="49" applyFont="1" applyBorder="1"/>
    <xf numFmtId="0" fontId="3" fillId="0" borderId="0" xfId="50" applyFont="1"/>
    <xf numFmtId="0" fontId="2" fillId="0" borderId="0" xfId="50" applyFont="1"/>
    <xf numFmtId="0" fontId="2" fillId="0" borderId="24" xfId="50" applyFont="1" applyBorder="1"/>
    <xf numFmtId="0" fontId="2" fillId="0" borderId="14" xfId="50" applyFont="1" applyBorder="1" applyAlignment="1">
      <alignment horizontal="center" vertical="center"/>
    </xf>
    <xf numFmtId="0" fontId="2" fillId="0" borderId="15" xfId="50" applyFont="1" applyBorder="1" applyAlignment="1">
      <alignment horizontal="center" vertical="center"/>
    </xf>
    <xf numFmtId="0" fontId="3" fillId="0" borderId="18" xfId="50" applyFont="1" applyBorder="1"/>
    <xf numFmtId="0" fontId="3" fillId="0" borderId="2" xfId="50" applyFont="1" applyBorder="1" applyAlignment="1">
      <alignment horizontal="center" vertical="center"/>
    </xf>
    <xf numFmtId="0" fontId="3" fillId="0" borderId="13" xfId="50" applyFont="1" applyBorder="1" applyAlignment="1">
      <alignment horizontal="center" vertical="center"/>
    </xf>
    <xf numFmtId="0" fontId="3" fillId="0" borderId="19" xfId="50" applyFont="1" applyBorder="1"/>
    <xf numFmtId="0" fontId="3" fillId="0" borderId="16" xfId="50" applyFont="1" applyBorder="1" applyAlignment="1">
      <alignment horizontal="center" vertical="center"/>
    </xf>
    <xf numFmtId="0" fontId="3" fillId="0" borderId="17" xfId="50" applyFont="1" applyBorder="1" applyAlignment="1">
      <alignment horizontal="center" vertical="center"/>
    </xf>
    <xf numFmtId="0" fontId="9" fillId="0" borderId="0" xfId="50" applyFont="1"/>
    <xf numFmtId="0" fontId="34" fillId="0" borderId="0" xfId="50" applyFont="1"/>
    <xf numFmtId="0" fontId="3" fillId="0" borderId="0" xfId="51" applyFont="1"/>
    <xf numFmtId="0" fontId="2" fillId="0" borderId="0" xfId="51" applyFont="1"/>
    <xf numFmtId="0" fontId="3" fillId="0" borderId="58" xfId="51" applyFont="1" applyBorder="1"/>
    <xf numFmtId="0" fontId="3" fillId="0" borderId="42" xfId="51" applyFont="1" applyBorder="1" applyAlignment="1">
      <alignment horizontal="center"/>
    </xf>
    <xf numFmtId="0" fontId="3" fillId="0" borderId="0" xfId="51" applyFont="1" applyBorder="1"/>
    <xf numFmtId="172" fontId="3" fillId="0" borderId="42" xfId="51" applyNumberFormat="1" applyFont="1" applyBorder="1" applyAlignment="1">
      <alignment horizontal="center"/>
    </xf>
    <xf numFmtId="0" fontId="3" fillId="0" borderId="59" xfId="51" applyFont="1" applyBorder="1"/>
    <xf numFmtId="0" fontId="3" fillId="0" borderId="60" xfId="51" applyFont="1" applyBorder="1" applyAlignment="1">
      <alignment horizontal="center"/>
    </xf>
    <xf numFmtId="172" fontId="3" fillId="0" borderId="60" xfId="51" applyNumberFormat="1" applyFont="1" applyBorder="1" applyAlignment="1">
      <alignment horizontal="center"/>
    </xf>
    <xf numFmtId="0" fontId="3" fillId="0" borderId="61" xfId="51" applyFont="1" applyBorder="1"/>
    <xf numFmtId="0" fontId="3" fillId="0" borderId="44" xfId="51" applyFont="1" applyBorder="1" applyAlignment="1">
      <alignment horizontal="center"/>
    </xf>
    <xf numFmtId="172" fontId="3" fillId="0" borderId="44" xfId="51" applyNumberFormat="1" applyFont="1" applyBorder="1" applyAlignment="1">
      <alignment horizontal="center"/>
    </xf>
    <xf numFmtId="0" fontId="34" fillId="0" borderId="0" xfId="51" applyFont="1"/>
    <xf numFmtId="0" fontId="9" fillId="0" borderId="0" xfId="51" applyFont="1"/>
    <xf numFmtId="0" fontId="3" fillId="0" borderId="58" xfId="51" applyFont="1" applyBorder="1" applyAlignment="1">
      <alignment wrapText="1"/>
    </xf>
    <xf numFmtId="0" fontId="3" fillId="0" borderId="59" xfId="51" applyFont="1" applyBorder="1" applyAlignment="1">
      <alignment wrapText="1"/>
    </xf>
    <xf numFmtId="0" fontId="3" fillId="0" borderId="61" xfId="51" applyFont="1" applyBorder="1" applyAlignment="1">
      <alignment wrapText="1"/>
    </xf>
    <xf numFmtId="0" fontId="3" fillId="0" borderId="0" xfId="51" applyFont="1" applyBorder="1" applyAlignment="1">
      <alignment wrapText="1"/>
    </xf>
    <xf numFmtId="0" fontId="8" fillId="0" borderId="0" xfId="51" applyFont="1"/>
    <xf numFmtId="0" fontId="3" fillId="0" borderId="0" xfId="52" applyFont="1"/>
    <xf numFmtId="0" fontId="2" fillId="0" borderId="0" xfId="52" applyFont="1"/>
    <xf numFmtId="0" fontId="3" fillId="0" borderId="42" xfId="52" applyFont="1" applyBorder="1" applyAlignment="1">
      <alignment wrapText="1"/>
    </xf>
    <xf numFmtId="0" fontId="3" fillId="0" borderId="42" xfId="52" applyFont="1" applyBorder="1" applyAlignment="1">
      <alignment horizontal="center"/>
    </xf>
    <xf numFmtId="0" fontId="3" fillId="0" borderId="60" xfId="52" applyFont="1" applyBorder="1" applyAlignment="1">
      <alignment wrapText="1"/>
    </xf>
    <xf numFmtId="0" fontId="3" fillId="0" borderId="60" xfId="52" applyFont="1" applyBorder="1" applyAlignment="1">
      <alignment horizontal="center"/>
    </xf>
    <xf numFmtId="0" fontId="3" fillId="0" borderId="44" xfId="52" applyFont="1" applyBorder="1" applyAlignment="1">
      <alignment wrapText="1"/>
    </xf>
    <xf numFmtId="0" fontId="3" fillId="0" borderId="22" xfId="52" applyFont="1" applyBorder="1" applyAlignment="1">
      <alignment horizontal="center" wrapText="1"/>
    </xf>
    <xf numFmtId="0" fontId="8" fillId="0" borderId="0" xfId="52" applyFont="1" applyFill="1" applyBorder="1" applyAlignment="1">
      <alignment wrapText="1"/>
    </xf>
    <xf numFmtId="0" fontId="2" fillId="0" borderId="20" xfId="52" applyFont="1" applyBorder="1" applyAlignment="1">
      <alignment horizontal="center"/>
    </xf>
    <xf numFmtId="49" fontId="2" fillId="0" borderId="20" xfId="52" applyNumberFormat="1" applyFont="1" applyBorder="1" applyAlignment="1">
      <alignment horizontal="center"/>
    </xf>
    <xf numFmtId="49" fontId="2" fillId="0" borderId="62" xfId="52" applyNumberFormat="1" applyFont="1" applyBorder="1" applyAlignment="1">
      <alignment horizontal="center"/>
    </xf>
    <xf numFmtId="0" fontId="3" fillId="0" borderId="63" xfId="52" applyFont="1" applyBorder="1" applyAlignment="1">
      <alignment wrapText="1"/>
    </xf>
    <xf numFmtId="0" fontId="3" fillId="0" borderId="63" xfId="52" applyFont="1" applyBorder="1" applyAlignment="1">
      <alignment horizontal="center" vertical="center"/>
    </xf>
    <xf numFmtId="0" fontId="3" fillId="0" borderId="64" xfId="52" applyFont="1" applyBorder="1" applyAlignment="1">
      <alignment horizontal="center" vertical="center"/>
    </xf>
    <xf numFmtId="0" fontId="3" fillId="0" borderId="44" xfId="52" applyFont="1" applyBorder="1" applyAlignment="1">
      <alignment horizontal="center" vertical="center"/>
    </xf>
    <xf numFmtId="0" fontId="3" fillId="0" borderId="61" xfId="52" applyFont="1" applyBorder="1" applyAlignment="1">
      <alignment horizontal="center" vertical="center"/>
    </xf>
    <xf numFmtId="0" fontId="13" fillId="0" borderId="0" xfId="52" applyFont="1"/>
    <xf numFmtId="0" fontId="34" fillId="0" borderId="0" xfId="52" applyFont="1" applyFill="1" applyBorder="1"/>
    <xf numFmtId="14" fontId="2" fillId="0" borderId="20" xfId="52" applyNumberFormat="1" applyFont="1" applyBorder="1" applyAlignment="1">
      <alignment horizontal="center"/>
    </xf>
    <xf numFmtId="0" fontId="3" fillId="0" borderId="20" xfId="52" applyFont="1" applyBorder="1" applyAlignment="1">
      <alignment wrapText="1"/>
    </xf>
    <xf numFmtId="175" fontId="3" fillId="0" borderId="20" xfId="52" applyNumberFormat="1" applyFont="1" applyBorder="1" applyAlignment="1">
      <alignment horizontal="center" vertical="center"/>
    </xf>
    <xf numFmtId="0" fontId="3" fillId="0" borderId="41" xfId="52" applyFont="1" applyBorder="1" applyAlignment="1">
      <alignment wrapText="1"/>
    </xf>
    <xf numFmtId="175" fontId="3" fillId="0" borderId="41" xfId="52" applyNumberFormat="1" applyFont="1" applyBorder="1" applyAlignment="1">
      <alignment horizontal="center" vertical="center"/>
    </xf>
    <xf numFmtId="0" fontId="34" fillId="0" borderId="0" xfId="52" applyFont="1" applyFill="1" applyBorder="1" applyAlignment="1">
      <alignment wrapText="1"/>
    </xf>
    <xf numFmtId="0" fontId="3" fillId="0" borderId="0" xfId="52" applyFont="1" applyBorder="1"/>
    <xf numFmtId="14" fontId="75" fillId="0" borderId="0" xfId="61" applyNumberFormat="1" applyFont="1"/>
    <xf numFmtId="0" fontId="75" fillId="0" borderId="0" xfId="61" applyFont="1"/>
    <xf numFmtId="0" fontId="75" fillId="0" borderId="0" xfId="61" applyFont="1" applyAlignment="1">
      <alignment wrapText="1"/>
    </xf>
    <xf numFmtId="49" fontId="3" fillId="0" borderId="0" xfId="68" applyNumberFormat="1" applyFont="1" applyAlignment="1">
      <alignment wrapText="1"/>
    </xf>
    <xf numFmtId="0" fontId="75" fillId="0" borderId="2" xfId="61" applyFont="1" applyBorder="1" applyAlignment="1">
      <alignment horizontal="center" vertical="center"/>
    </xf>
    <xf numFmtId="172" fontId="75" fillId="0" borderId="2" xfId="61" applyNumberFormat="1" applyFont="1" applyBorder="1" applyAlignment="1">
      <alignment horizontal="center" vertical="center"/>
    </xf>
    <xf numFmtId="0" fontId="2" fillId="0" borderId="42" xfId="52" applyFont="1" applyBorder="1" applyAlignment="1">
      <alignment wrapText="1"/>
    </xf>
    <xf numFmtId="49" fontId="2" fillId="0" borderId="42" xfId="52" applyNumberFormat="1" applyFont="1" applyBorder="1"/>
    <xf numFmtId="175" fontId="3" fillId="0" borderId="60" xfId="52" applyNumberFormat="1" applyFont="1" applyBorder="1" applyAlignment="1">
      <alignment horizontal="center"/>
    </xf>
    <xf numFmtId="175" fontId="3" fillId="0" borderId="44" xfId="52" applyNumberFormat="1" applyFont="1" applyBorder="1" applyAlignment="1">
      <alignment horizontal="center"/>
    </xf>
    <xf numFmtId="49" fontId="3" fillId="0" borderId="20" xfId="52" applyNumberFormat="1" applyFont="1" applyBorder="1" applyAlignment="1">
      <alignment horizontal="center"/>
    </xf>
    <xf numFmtId="0" fontId="3" fillId="0" borderId="25" xfId="52" applyFont="1" applyBorder="1"/>
    <xf numFmtId="0" fontId="3" fillId="0" borderId="65" xfId="52" applyFont="1" applyBorder="1"/>
    <xf numFmtId="0" fontId="3" fillId="0" borderId="18" xfId="52" applyFont="1" applyBorder="1"/>
    <xf numFmtId="0" fontId="3" fillId="0" borderId="19" xfId="52" applyFont="1" applyBorder="1"/>
    <xf numFmtId="0" fontId="34" fillId="0" borderId="0" xfId="52" applyFont="1"/>
    <xf numFmtId="2" fontId="3" fillId="0" borderId="66" xfId="52" applyNumberFormat="1" applyFont="1" applyBorder="1" applyAlignment="1">
      <alignment horizontal="center" vertical="center" wrapText="1"/>
    </xf>
    <xf numFmtId="0" fontId="3" fillId="0" borderId="66" xfId="52" applyFont="1" applyBorder="1" applyAlignment="1">
      <alignment wrapText="1"/>
    </xf>
    <xf numFmtId="14" fontId="2" fillId="0" borderId="25" xfId="52" applyNumberFormat="1" applyFont="1" applyBorder="1"/>
    <xf numFmtId="174" fontId="3" fillId="0" borderId="0" xfId="86" applyNumberFormat="1" applyFont="1"/>
    <xf numFmtId="172" fontId="3" fillId="0" borderId="2" xfId="86" applyNumberFormat="1" applyFont="1" applyBorder="1" applyAlignment="1">
      <alignment horizontal="center" vertical="center"/>
    </xf>
    <xf numFmtId="191" fontId="3" fillId="0" borderId="2" xfId="92" applyNumberFormat="1" applyFont="1" applyFill="1" applyBorder="1" applyAlignment="1">
      <alignment horizontal="center" vertical="center"/>
    </xf>
    <xf numFmtId="191" fontId="3" fillId="0" borderId="2" xfId="92" applyNumberFormat="1" applyFont="1" applyFill="1" applyBorder="1"/>
    <xf numFmtId="4" fontId="3" fillId="0" borderId="0" xfId="52" applyNumberFormat="1" applyFont="1" applyBorder="1"/>
    <xf numFmtId="0" fontId="3" fillId="0" borderId="0" xfId="52" applyFont="1" applyFill="1" applyBorder="1"/>
    <xf numFmtId="4" fontId="3" fillId="0" borderId="67" xfId="52" applyNumberFormat="1" applyFont="1" applyBorder="1" applyAlignment="1">
      <alignment horizontal="center" vertical="center"/>
    </xf>
    <xf numFmtId="4" fontId="3" fillId="0" borderId="51" xfId="52" applyNumberFormat="1" applyFont="1" applyBorder="1" applyAlignment="1">
      <alignment horizontal="center" vertical="center"/>
    </xf>
    <xf numFmtId="0" fontId="3" fillId="0" borderId="66" xfId="52" applyFont="1" applyBorder="1" applyAlignment="1">
      <alignment horizontal="center" vertical="center"/>
    </xf>
    <xf numFmtId="49" fontId="2" fillId="0" borderId="48" xfId="52" applyNumberFormat="1" applyFont="1" applyBorder="1" applyAlignment="1">
      <alignment horizontal="center"/>
    </xf>
    <xf numFmtId="49" fontId="2" fillId="0" borderId="26" xfId="52" applyNumberFormat="1" applyFont="1" applyBorder="1" applyAlignment="1">
      <alignment horizontal="center"/>
    </xf>
    <xf numFmtId="191" fontId="3" fillId="0" borderId="2" xfId="92" applyNumberFormat="1" applyFont="1" applyBorder="1" applyAlignment="1">
      <alignment horizontal="center" vertical="center"/>
    </xf>
    <xf numFmtId="14" fontId="2" fillId="0" borderId="2" xfId="71" applyNumberFormat="1" applyFont="1" applyBorder="1" applyAlignment="1">
      <alignment horizontal="center" vertical="center" wrapText="1"/>
    </xf>
    <xf numFmtId="49" fontId="2" fillId="0" borderId="2" xfId="71" applyNumberFormat="1" applyFont="1" applyBorder="1" applyAlignment="1">
      <alignment horizontal="center" vertical="center" wrapText="1"/>
    </xf>
    <xf numFmtId="3" fontId="2" fillId="0" borderId="2" xfId="71" applyNumberFormat="1" applyFont="1" applyBorder="1" applyAlignment="1">
      <alignment horizontal="center" vertical="center" wrapText="1"/>
    </xf>
    <xf numFmtId="0" fontId="2" fillId="0" borderId="22" xfId="52" applyFont="1" applyBorder="1" applyAlignment="1">
      <alignment horizontal="center" wrapText="1"/>
    </xf>
    <xf numFmtId="172" fontId="2" fillId="0" borderId="22" xfId="52" applyNumberFormat="1" applyFont="1" applyBorder="1" applyAlignment="1">
      <alignment horizontal="center" wrapText="1"/>
    </xf>
    <xf numFmtId="0" fontId="2" fillId="0" borderId="22" xfId="52" applyFont="1" applyBorder="1" applyAlignment="1">
      <alignment horizontal="center"/>
    </xf>
    <xf numFmtId="172" fontId="2" fillId="0" borderId="22" xfId="52" applyNumberFormat="1" applyFont="1" applyBorder="1" applyAlignment="1">
      <alignment horizontal="center"/>
    </xf>
    <xf numFmtId="0" fontId="2" fillId="0" borderId="41" xfId="52" applyFont="1" applyBorder="1"/>
    <xf numFmtId="0" fontId="3" fillId="0" borderId="22" xfId="52" applyFont="1" applyBorder="1" applyAlignment="1">
      <alignment horizontal="center"/>
    </xf>
    <xf numFmtId="0" fontId="3" fillId="0" borderId="41" xfId="52" applyFont="1" applyBorder="1"/>
    <xf numFmtId="0" fontId="3" fillId="0" borderId="22" xfId="52" applyFont="1" applyFill="1" applyBorder="1" applyAlignment="1">
      <alignment horizontal="center" wrapText="1"/>
    </xf>
    <xf numFmtId="172" fontId="3" fillId="0" borderId="22" xfId="52" applyNumberFormat="1" applyFont="1" applyBorder="1" applyAlignment="1">
      <alignment horizontal="center" wrapText="1"/>
    </xf>
    <xf numFmtId="172" fontId="3" fillId="0" borderId="22" xfId="52" applyNumberFormat="1" applyFont="1" applyBorder="1" applyAlignment="1">
      <alignment horizontal="center"/>
    </xf>
    <xf numFmtId="14" fontId="3" fillId="0" borderId="68" xfId="52" applyNumberFormat="1" applyFont="1" applyBorder="1" applyAlignment="1">
      <alignment horizontal="center" wrapText="1"/>
    </xf>
    <xf numFmtId="14" fontId="3" fillId="0" borderId="69" xfId="52" applyNumberFormat="1" applyFont="1" applyBorder="1" applyAlignment="1">
      <alignment horizontal="center"/>
    </xf>
    <xf numFmtId="14" fontId="3" fillId="0" borderId="20" xfId="52" applyNumberFormat="1" applyFont="1" applyBorder="1" applyAlignment="1">
      <alignment horizontal="center"/>
    </xf>
    <xf numFmtId="0" fontId="2" fillId="0" borderId="41" xfId="52" applyFont="1" applyBorder="1" applyAlignment="1">
      <alignment horizontal="center" wrapText="1"/>
    </xf>
    <xf numFmtId="191" fontId="3" fillId="0" borderId="44" xfId="92" applyNumberFormat="1" applyFont="1" applyBorder="1"/>
    <xf numFmtId="191" fontId="3" fillId="0" borderId="61" xfId="92" applyNumberFormat="1" applyFont="1" applyBorder="1"/>
    <xf numFmtId="0" fontId="3" fillId="0" borderId="44" xfId="52" applyFont="1" applyBorder="1"/>
    <xf numFmtId="191" fontId="3" fillId="0" borderId="60" xfId="92" applyNumberFormat="1" applyFont="1" applyBorder="1"/>
    <xf numFmtId="191" fontId="3" fillId="0" borderId="59" xfId="92" applyNumberFormat="1" applyFont="1" applyBorder="1"/>
    <xf numFmtId="0" fontId="3" fillId="0" borderId="60" xfId="52" applyFont="1" applyBorder="1"/>
    <xf numFmtId="49" fontId="2" fillId="0" borderId="42" xfId="52" applyNumberFormat="1" applyFont="1" applyBorder="1" applyAlignment="1">
      <alignment horizontal="center" vertical="center" wrapText="1"/>
    </xf>
    <xf numFmtId="49" fontId="2" fillId="0" borderId="58" xfId="52" applyNumberFormat="1" applyFont="1" applyBorder="1" applyAlignment="1">
      <alignment horizontal="center" vertical="center" wrapText="1"/>
    </xf>
    <xf numFmtId="0" fontId="2" fillId="0" borderId="42" xfId="52" applyFont="1" applyBorder="1"/>
    <xf numFmtId="0" fontId="3" fillId="0" borderId="61" xfId="52" applyFont="1" applyBorder="1" applyAlignment="1">
      <alignment wrapText="1"/>
    </xf>
    <xf numFmtId="0" fontId="3" fillId="0" borderId="42" xfId="52" applyFont="1" applyBorder="1" applyAlignment="1">
      <alignment horizontal="center" vertical="center"/>
    </xf>
    <xf numFmtId="0" fontId="3" fillId="0" borderId="64" xfId="52" applyFont="1" applyBorder="1" applyAlignment="1">
      <alignment wrapText="1"/>
    </xf>
    <xf numFmtId="14" fontId="2" fillId="0" borderId="20" xfId="52" applyNumberFormat="1" applyFont="1" applyBorder="1"/>
    <xf numFmtId="49" fontId="2" fillId="0" borderId="30" xfId="52" applyNumberFormat="1" applyFont="1" applyBorder="1"/>
    <xf numFmtId="49" fontId="2" fillId="0" borderId="20" xfId="52" applyNumberFormat="1" applyFont="1" applyBorder="1"/>
    <xf numFmtId="0" fontId="2" fillId="0" borderId="30" xfId="52" applyFont="1" applyBorder="1" applyAlignment="1">
      <alignment horizontal="center"/>
    </xf>
    <xf numFmtId="0" fontId="3" fillId="0" borderId="17" xfId="52" applyFont="1" applyBorder="1" applyAlignment="1">
      <alignment horizontal="center"/>
    </xf>
    <xf numFmtId="0" fontId="3" fillId="0" borderId="13" xfId="52" applyFont="1" applyBorder="1" applyAlignment="1">
      <alignment horizontal="center"/>
    </xf>
    <xf numFmtId="0" fontId="3" fillId="0" borderId="15" xfId="52" applyFont="1" applyBorder="1" applyAlignment="1">
      <alignment horizontal="center"/>
    </xf>
    <xf numFmtId="0" fontId="3" fillId="0" borderId="24" xfId="52" applyFont="1" applyBorder="1"/>
    <xf numFmtId="49" fontId="3" fillId="0" borderId="0" xfId="52" applyNumberFormat="1" applyFont="1" applyFill="1" applyBorder="1" applyAlignment="1">
      <alignment horizontal="left"/>
    </xf>
    <xf numFmtId="172" fontId="3" fillId="0" borderId="17" xfId="52" applyNumberFormat="1" applyFont="1" applyBorder="1" applyAlignment="1">
      <alignment horizontal="center"/>
    </xf>
    <xf numFmtId="172" fontId="3" fillId="0" borderId="16" xfId="52" applyNumberFormat="1" applyFont="1" applyBorder="1" applyAlignment="1">
      <alignment horizontal="center"/>
    </xf>
    <xf numFmtId="49" fontId="3" fillId="0" borderId="19" xfId="52" applyNumberFormat="1" applyFont="1" applyBorder="1" applyAlignment="1">
      <alignment horizontal="left"/>
    </xf>
    <xf numFmtId="172" fontId="3" fillId="0" borderId="13" xfId="52" applyNumberFormat="1" applyFont="1" applyBorder="1" applyAlignment="1">
      <alignment horizontal="center"/>
    </xf>
    <xf numFmtId="172" fontId="3" fillId="0" borderId="2" xfId="52" applyNumberFormat="1" applyFont="1" applyBorder="1" applyAlignment="1">
      <alignment horizontal="center"/>
    </xf>
    <xf numFmtId="49" fontId="3" fillId="0" borderId="18" xfId="52" applyNumberFormat="1" applyFont="1" applyBorder="1" applyAlignment="1">
      <alignment horizontal="left"/>
    </xf>
    <xf numFmtId="172" fontId="3" fillId="0" borderId="49" xfId="52" applyNumberFormat="1" applyFont="1" applyBorder="1" applyAlignment="1">
      <alignment horizontal="center"/>
    </xf>
    <xf numFmtId="172" fontId="3" fillId="0" borderId="50" xfId="52" applyNumberFormat="1" applyFont="1" applyBorder="1" applyAlignment="1">
      <alignment horizontal="center"/>
    </xf>
    <xf numFmtId="49" fontId="3" fillId="0" borderId="65" xfId="52" applyNumberFormat="1" applyFont="1" applyBorder="1" applyAlignment="1">
      <alignment horizontal="left"/>
    </xf>
    <xf numFmtId="0" fontId="2" fillId="0" borderId="48" xfId="52" applyFont="1" applyBorder="1" applyAlignment="1">
      <alignment horizontal="center" vertical="center"/>
    </xf>
    <xf numFmtId="0" fontId="2" fillId="0" borderId="26" xfId="52" applyFont="1" applyBorder="1" applyAlignment="1">
      <alignment horizontal="center" vertical="center" wrapText="1"/>
    </xf>
    <xf numFmtId="0" fontId="2" fillId="0" borderId="25" xfId="52" applyFont="1" applyBorder="1" applyAlignment="1">
      <alignment horizontal="center" vertical="center"/>
    </xf>
    <xf numFmtId="0" fontId="3" fillId="0" borderId="20" xfId="52" applyFont="1" applyBorder="1" applyAlignment="1">
      <alignment horizontal="center" vertical="center"/>
    </xf>
    <xf numFmtId="172" fontId="3" fillId="0" borderId="20" xfId="52" applyNumberFormat="1" applyFont="1" applyBorder="1" applyAlignment="1">
      <alignment horizontal="center" vertical="center"/>
    </xf>
    <xf numFmtId="49" fontId="34" fillId="0" borderId="0" xfId="52" applyNumberFormat="1" applyFont="1" applyFill="1" applyBorder="1"/>
    <xf numFmtId="3" fontId="3" fillId="0" borderId="0" xfId="52" applyNumberFormat="1" applyFont="1"/>
    <xf numFmtId="0" fontId="3" fillId="0" borderId="2" xfId="52" applyFont="1" applyBorder="1" applyAlignment="1">
      <alignment horizontal="center" vertical="center"/>
    </xf>
    <xf numFmtId="0" fontId="3" fillId="0" borderId="2" xfId="52" applyFont="1" applyBorder="1"/>
    <xf numFmtId="0" fontId="3" fillId="0" borderId="67" xfId="52" applyFont="1" applyBorder="1" applyAlignment="1">
      <alignment horizontal="center" vertical="center"/>
    </xf>
    <xf numFmtId="0" fontId="3" fillId="0" borderId="51" xfId="52" applyFont="1" applyBorder="1" applyAlignment="1">
      <alignment horizontal="center" vertical="center"/>
    </xf>
    <xf numFmtId="0" fontId="3" fillId="0" borderId="66" xfId="52" applyFont="1" applyBorder="1" applyAlignment="1">
      <alignment horizontal="left" vertical="center" wrapText="1"/>
    </xf>
    <xf numFmtId="49" fontId="2" fillId="0" borderId="48" xfId="52" applyNumberFormat="1" applyFont="1" applyBorder="1"/>
    <xf numFmtId="49" fontId="2" fillId="0" borderId="26" xfId="52" applyNumberFormat="1" applyFont="1" applyBorder="1"/>
    <xf numFmtId="0" fontId="2" fillId="0" borderId="25" xfId="52" applyFont="1" applyBorder="1"/>
    <xf numFmtId="0" fontId="3" fillId="0" borderId="17" xfId="52" applyFont="1" applyBorder="1" applyAlignment="1">
      <alignment horizontal="center" vertical="center"/>
    </xf>
    <xf numFmtId="0" fontId="3" fillId="0" borderId="16" xfId="52" applyFont="1" applyBorder="1" applyAlignment="1">
      <alignment horizontal="center" vertical="center"/>
    </xf>
    <xf numFmtId="0" fontId="3" fillId="0" borderId="19" xfId="52" applyFont="1" applyBorder="1" applyAlignment="1">
      <alignment wrapText="1"/>
    </xf>
    <xf numFmtId="0" fontId="3" fillId="0" borderId="49" xfId="52" applyFont="1" applyBorder="1" applyAlignment="1">
      <alignment horizontal="center" vertical="center"/>
    </xf>
    <xf numFmtId="0" fontId="3" fillId="0" borderId="50" xfId="52" applyFont="1" applyBorder="1" applyAlignment="1">
      <alignment horizontal="center" vertical="center"/>
    </xf>
    <xf numFmtId="0" fontId="3" fillId="0" borderId="65" xfId="52" applyFont="1" applyBorder="1" applyAlignment="1">
      <alignment wrapText="1"/>
    </xf>
    <xf numFmtId="14" fontId="2" fillId="0" borderId="48" xfId="52" applyNumberFormat="1" applyFont="1" applyBorder="1"/>
    <xf numFmtId="14" fontId="2" fillId="0" borderId="70" xfId="52" applyNumberFormat="1" applyFont="1" applyBorder="1"/>
    <xf numFmtId="0" fontId="2" fillId="0" borderId="25" xfId="52" applyFont="1" applyBorder="1" applyAlignment="1">
      <alignment horizontal="center"/>
    </xf>
    <xf numFmtId="49" fontId="8" fillId="0" borderId="0" xfId="52" applyNumberFormat="1" applyFont="1" applyFill="1" applyBorder="1"/>
    <xf numFmtId="0" fontId="2" fillId="0" borderId="0" xfId="52" applyFont="1" applyAlignment="1"/>
    <xf numFmtId="2" fontId="3" fillId="0" borderId="17" xfId="52" applyNumberFormat="1" applyFont="1" applyBorder="1" applyAlignment="1">
      <alignment horizontal="center" vertical="center"/>
    </xf>
    <xf numFmtId="2" fontId="3" fillId="0" borderId="16" xfId="52" applyNumberFormat="1" applyFont="1" applyBorder="1" applyAlignment="1">
      <alignment horizontal="center" vertical="center"/>
    </xf>
    <xf numFmtId="2" fontId="3" fillId="0" borderId="49" xfId="52" applyNumberFormat="1" applyFont="1" applyBorder="1" applyAlignment="1">
      <alignment horizontal="center" vertical="center"/>
    </xf>
    <xf numFmtId="2" fontId="3" fillId="0" borderId="50" xfId="52" applyNumberFormat="1" applyFont="1" applyBorder="1" applyAlignment="1">
      <alignment horizontal="center" vertical="center"/>
    </xf>
    <xf numFmtId="14" fontId="2" fillId="0" borderId="26" xfId="52" applyNumberFormat="1" applyFont="1" applyBorder="1"/>
    <xf numFmtId="14" fontId="3" fillId="0" borderId="2" xfId="75" applyNumberFormat="1" applyFont="1" applyFill="1" applyBorder="1"/>
    <xf numFmtId="0" fontId="74" fillId="0" borderId="0" xfId="63"/>
    <xf numFmtId="0" fontId="3" fillId="0" borderId="0" xfId="63" applyFont="1"/>
    <xf numFmtId="0" fontId="13" fillId="0" borderId="0" xfId="63" applyFont="1"/>
    <xf numFmtId="0" fontId="2" fillId="0" borderId="0" xfId="63" applyFont="1"/>
    <xf numFmtId="0" fontId="13" fillId="0" borderId="0" xfId="63" applyFont="1" applyAlignment="1">
      <alignment wrapText="1" shrinkToFit="1"/>
    </xf>
    <xf numFmtId="193" fontId="3" fillId="0" borderId="2" xfId="63" applyNumberFormat="1" applyFont="1" applyBorder="1" applyAlignment="1">
      <alignment horizontal="center" vertical="center"/>
    </xf>
    <xf numFmtId="0" fontId="3" fillId="0" borderId="2" xfId="63" applyFont="1" applyBorder="1" applyAlignment="1">
      <alignment horizontal="left" vertical="center" wrapText="1" shrinkToFit="1"/>
    </xf>
    <xf numFmtId="175" fontId="3" fillId="0" borderId="2" xfId="63" applyNumberFormat="1" applyFont="1" applyBorder="1" applyAlignment="1">
      <alignment horizontal="center" vertical="center"/>
    </xf>
    <xf numFmtId="0" fontId="2" fillId="0" borderId="2" xfId="63" applyFont="1" applyBorder="1" applyAlignment="1">
      <alignment horizontal="center" vertical="center" wrapText="1" shrinkToFit="1"/>
    </xf>
    <xf numFmtId="0" fontId="2" fillId="0" borderId="2" xfId="63" applyFont="1" applyBorder="1" applyAlignment="1">
      <alignment horizontal="center" vertical="center" wrapText="1"/>
    </xf>
    <xf numFmtId="4" fontId="13" fillId="0" borderId="0" xfId="63" applyNumberFormat="1" applyFont="1"/>
    <xf numFmtId="9" fontId="13" fillId="0" borderId="0" xfId="63" applyNumberFormat="1" applyFont="1"/>
    <xf numFmtId="0" fontId="3" fillId="0" borderId="2" xfId="63" applyFont="1" applyBorder="1" applyAlignment="1">
      <alignment horizontal="center" vertical="center"/>
    </xf>
    <xf numFmtId="9" fontId="2" fillId="0" borderId="2" xfId="63" applyNumberFormat="1" applyFont="1" applyBorder="1" applyAlignment="1">
      <alignment horizontal="center" vertical="center" wrapText="1" shrinkToFit="1"/>
    </xf>
    <xf numFmtId="0" fontId="2" fillId="0" borderId="2" xfId="63" quotePrefix="1" applyFont="1" applyBorder="1" applyAlignment="1">
      <alignment horizontal="center" vertical="center" wrapText="1" shrinkToFit="1"/>
    </xf>
    <xf numFmtId="0" fontId="2" fillId="0" borderId="0" xfId="63" applyFont="1" applyAlignment="1"/>
    <xf numFmtId="0" fontId="3" fillId="0" borderId="0" xfId="52" applyNumberFormat="1" applyFont="1" applyFill="1" applyBorder="1" applyAlignment="1" applyProtection="1"/>
    <xf numFmtId="14" fontId="3" fillId="0" borderId="0" xfId="52" applyNumberFormat="1" applyFont="1"/>
    <xf numFmtId="0" fontId="9" fillId="0" borderId="0" xfId="52" applyFont="1"/>
    <xf numFmtId="2" fontId="3" fillId="0" borderId="0" xfId="52" applyNumberFormat="1" applyFont="1"/>
    <xf numFmtId="0" fontId="3" fillId="0" borderId="0" xfId="52" applyNumberFormat="1" applyFont="1"/>
    <xf numFmtId="0" fontId="8" fillId="0" borderId="0" xfId="52" applyFont="1"/>
    <xf numFmtId="14" fontId="56" fillId="0" borderId="0" xfId="52" applyNumberFormat="1" applyFont="1" applyBorder="1" applyAlignment="1">
      <alignment horizontal="center"/>
    </xf>
    <xf numFmtId="3" fontId="13" fillId="0" borderId="0" xfId="52" applyNumberFormat="1" applyFont="1" applyBorder="1"/>
    <xf numFmtId="4" fontId="13" fillId="0" borderId="0" xfId="52" applyNumberFormat="1" applyFont="1" applyBorder="1"/>
    <xf numFmtId="0" fontId="3" fillId="0" borderId="0" xfId="52" applyFont="1" applyBorder="1" applyAlignment="1"/>
    <xf numFmtId="4" fontId="3" fillId="0" borderId="17" xfId="52" applyNumberFormat="1" applyFont="1" applyBorder="1" applyAlignment="1">
      <alignment horizontal="center" vertical="center"/>
    </xf>
    <xf numFmtId="4" fontId="3" fillId="0" borderId="16" xfId="52" applyNumberFormat="1" applyFont="1" applyBorder="1" applyAlignment="1">
      <alignment horizontal="center" vertical="center"/>
    </xf>
    <xf numFmtId="4" fontId="3" fillId="0" borderId="49" xfId="52" applyNumberFormat="1" applyFont="1" applyBorder="1" applyAlignment="1">
      <alignment horizontal="center" vertical="center"/>
    </xf>
    <xf numFmtId="4" fontId="3" fillId="0" borderId="50" xfId="52" applyNumberFormat="1" applyFont="1" applyBorder="1" applyAlignment="1">
      <alignment horizontal="center" vertical="center"/>
    </xf>
    <xf numFmtId="49" fontId="3" fillId="0" borderId="57" xfId="52" applyNumberFormat="1" applyFont="1" applyFill="1" applyBorder="1"/>
    <xf numFmtId="0" fontId="3" fillId="0" borderId="16" xfId="52" applyFont="1" applyBorder="1" applyAlignment="1">
      <alignment horizontal="center"/>
    </xf>
    <xf numFmtId="49" fontId="3" fillId="0" borderId="19" xfId="52" applyNumberFormat="1" applyFont="1" applyBorder="1"/>
    <xf numFmtId="0" fontId="3" fillId="0" borderId="2" xfId="52" applyFont="1" applyBorder="1" applyAlignment="1">
      <alignment horizontal="center"/>
    </xf>
    <xf numFmtId="49" fontId="3" fillId="0" borderId="18" xfId="52" applyNumberFormat="1" applyFont="1" applyBorder="1"/>
    <xf numFmtId="0" fontId="3" fillId="0" borderId="49" xfId="52" applyFont="1" applyBorder="1" applyAlignment="1">
      <alignment horizontal="center"/>
    </xf>
    <xf numFmtId="0" fontId="3" fillId="0" borderId="50" xfId="52" applyFont="1" applyBorder="1" applyAlignment="1">
      <alignment horizontal="center"/>
    </xf>
    <xf numFmtId="49" fontId="3" fillId="0" borderId="0" xfId="52" applyNumberFormat="1" applyFont="1"/>
    <xf numFmtId="0" fontId="8" fillId="0" borderId="0" xfId="52" applyFont="1" applyBorder="1" applyAlignment="1">
      <alignment vertical="top" wrapText="1"/>
    </xf>
    <xf numFmtId="172" fontId="3" fillId="0" borderId="0" xfId="52" applyNumberFormat="1" applyFont="1" applyBorder="1"/>
    <xf numFmtId="172" fontId="3" fillId="0" borderId="17" xfId="52" applyNumberFormat="1" applyFont="1" applyBorder="1" applyAlignment="1">
      <alignment horizontal="center" vertical="center"/>
    </xf>
    <xf numFmtId="172" fontId="3" fillId="0" borderId="16" xfId="52" applyNumberFormat="1" applyFont="1" applyBorder="1" applyAlignment="1">
      <alignment horizontal="center" vertical="center"/>
    </xf>
    <xf numFmtId="0" fontId="3" fillId="0" borderId="61" xfId="52" applyFont="1" applyBorder="1" applyAlignment="1">
      <alignment vertical="top" wrapText="1"/>
    </xf>
    <xf numFmtId="172" fontId="3" fillId="0" borderId="13" xfId="52" applyNumberFormat="1" applyFont="1" applyBorder="1" applyAlignment="1">
      <alignment horizontal="center" vertical="center"/>
    </xf>
    <xf numFmtId="172" fontId="3" fillId="0" borderId="2" xfId="52" applyNumberFormat="1" applyFont="1" applyBorder="1" applyAlignment="1">
      <alignment horizontal="center" vertical="center"/>
    </xf>
    <xf numFmtId="0" fontId="3" fillId="0" borderId="59" xfId="52" applyFont="1" applyBorder="1" applyAlignment="1">
      <alignment vertical="top" wrapText="1"/>
    </xf>
    <xf numFmtId="172" fontId="3" fillId="0" borderId="15" xfId="52" applyNumberFormat="1" applyFont="1" applyBorder="1" applyAlignment="1">
      <alignment horizontal="center" vertical="center"/>
    </xf>
    <xf numFmtId="172" fontId="3" fillId="0" borderId="14" xfId="52" applyNumberFormat="1" applyFont="1" applyBorder="1" applyAlignment="1">
      <alignment horizontal="center" vertical="center"/>
    </xf>
    <xf numFmtId="0" fontId="3" fillId="0" borderId="58" xfId="52" applyFont="1" applyBorder="1" applyAlignment="1">
      <alignment vertical="top" wrapText="1"/>
    </xf>
    <xf numFmtId="0" fontId="2" fillId="0" borderId="48" xfId="52" applyFont="1" applyBorder="1"/>
    <xf numFmtId="0" fontId="2" fillId="0" borderId="26" xfId="52" applyFont="1" applyBorder="1"/>
    <xf numFmtId="0" fontId="34" fillId="0" borderId="0" xfId="52" applyFont="1" applyBorder="1" applyAlignment="1">
      <alignment vertical="top" wrapText="1"/>
    </xf>
    <xf numFmtId="175" fontId="3" fillId="0" borderId="16" xfId="52" applyNumberFormat="1" applyFont="1" applyBorder="1" applyAlignment="1">
      <alignment horizontal="center"/>
    </xf>
    <xf numFmtId="175" fontId="3" fillId="0" borderId="19" xfId="52" applyNumberFormat="1" applyFont="1" applyBorder="1"/>
    <xf numFmtId="175" fontId="3" fillId="0" borderId="2" xfId="52" applyNumberFormat="1" applyFont="1" applyBorder="1" applyAlignment="1">
      <alignment horizontal="center"/>
    </xf>
    <xf numFmtId="175" fontId="3" fillId="0" borderId="18" xfId="52" applyNumberFormat="1" applyFont="1" applyBorder="1"/>
    <xf numFmtId="175" fontId="3" fillId="0" borderId="50" xfId="52" applyNumberFormat="1" applyFont="1" applyBorder="1" applyAlignment="1">
      <alignment horizontal="center"/>
    </xf>
    <xf numFmtId="175" fontId="3" fillId="0" borderId="65" xfId="52" applyNumberFormat="1" applyFont="1" applyBorder="1"/>
    <xf numFmtId="175" fontId="3" fillId="0" borderId="17" xfId="52" applyNumberFormat="1" applyFont="1" applyFill="1" applyBorder="1" applyAlignment="1">
      <alignment horizontal="center" vertical="center"/>
    </xf>
    <xf numFmtId="175" fontId="3" fillId="0" borderId="16" xfId="52" applyNumberFormat="1" applyFont="1" applyFill="1" applyBorder="1" applyAlignment="1">
      <alignment horizontal="center" vertical="center"/>
    </xf>
    <xf numFmtId="0" fontId="2" fillId="0" borderId="61" xfId="52" applyFont="1" applyFill="1" applyBorder="1" applyAlignment="1">
      <alignment vertical="center" wrapText="1"/>
    </xf>
    <xf numFmtId="175" fontId="3" fillId="0" borderId="13" xfId="52" applyNumberFormat="1" applyFont="1" applyFill="1" applyBorder="1" applyAlignment="1">
      <alignment horizontal="center" vertical="center"/>
    </xf>
    <xf numFmtId="175" fontId="3" fillId="0" borderId="2" xfId="52" applyNumberFormat="1" applyFont="1" applyFill="1" applyBorder="1" applyAlignment="1">
      <alignment horizontal="center" vertical="center"/>
    </xf>
    <xf numFmtId="0" fontId="2" fillId="0" borderId="59" xfId="52" applyFont="1" applyBorder="1" applyAlignment="1">
      <alignment wrapText="1"/>
    </xf>
    <xf numFmtId="175" fontId="3" fillId="0" borderId="49" xfId="52" applyNumberFormat="1" applyFont="1" applyFill="1" applyBorder="1" applyAlignment="1">
      <alignment horizontal="center" vertical="center"/>
    </xf>
    <xf numFmtId="175" fontId="3" fillId="0" borderId="50" xfId="52" applyNumberFormat="1" applyFont="1" applyFill="1" applyBorder="1" applyAlignment="1">
      <alignment horizontal="center" vertical="center"/>
    </xf>
    <xf numFmtId="0" fontId="2" fillId="0" borderId="64" xfId="52" applyFont="1" applyBorder="1" applyAlignment="1">
      <alignment wrapText="1"/>
    </xf>
    <xf numFmtId="14" fontId="2" fillId="0" borderId="31" xfId="52" applyNumberFormat="1" applyFont="1" applyBorder="1"/>
    <xf numFmtId="14" fontId="8" fillId="0" borderId="0" xfId="52" applyNumberFormat="1" applyFont="1" applyFill="1" applyBorder="1" applyAlignment="1">
      <alignment horizontal="left" vertical="center"/>
    </xf>
    <xf numFmtId="0" fontId="2" fillId="0" borderId="0" xfId="52" applyNumberFormat="1" applyFont="1" applyFill="1" applyBorder="1" applyAlignment="1" applyProtection="1"/>
    <xf numFmtId="14" fontId="3" fillId="0" borderId="19" xfId="52" applyNumberFormat="1" applyFont="1" applyBorder="1" applyAlignment="1">
      <alignment horizontal="center" vertical="center"/>
    </xf>
    <xf numFmtId="14" fontId="3" fillId="0" borderId="18" xfId="52" applyNumberFormat="1" applyFont="1" applyBorder="1" applyAlignment="1">
      <alignment horizontal="center" vertical="center"/>
    </xf>
    <xf numFmtId="0" fontId="2" fillId="0" borderId="62" xfId="52" applyFont="1" applyBorder="1" applyAlignment="1">
      <alignment horizontal="center" vertical="center" wrapText="1"/>
    </xf>
    <xf numFmtId="0" fontId="2" fillId="0" borderId="62" xfId="52" applyFont="1" applyBorder="1" applyAlignment="1">
      <alignment horizontal="center" vertical="center"/>
    </xf>
    <xf numFmtId="0" fontId="2" fillId="0" borderId="41" xfId="52" applyFont="1" applyBorder="1" applyAlignment="1">
      <alignment horizontal="center"/>
    </xf>
    <xf numFmtId="0" fontId="2" fillId="0" borderId="41" xfId="52" applyNumberFormat="1" applyFont="1" applyBorder="1" applyAlignment="1">
      <alignment horizontal="center"/>
    </xf>
    <xf numFmtId="0" fontId="8" fillId="0" borderId="41" xfId="52" applyFont="1" applyBorder="1" applyAlignment="1">
      <alignment wrapText="1"/>
    </xf>
    <xf numFmtId="175" fontId="3" fillId="0" borderId="22" xfId="52" applyNumberFormat="1" applyFont="1" applyBorder="1" applyAlignment="1">
      <alignment horizontal="center" wrapText="1"/>
    </xf>
    <xf numFmtId="4" fontId="3" fillId="0" borderId="22" xfId="52" applyNumberFormat="1" applyFont="1" applyBorder="1" applyAlignment="1">
      <alignment horizontal="center"/>
    </xf>
    <xf numFmtId="0" fontId="3" fillId="0" borderId="22" xfId="52" applyNumberFormat="1" applyFont="1" applyBorder="1" applyAlignment="1">
      <alignment horizontal="center"/>
    </xf>
    <xf numFmtId="2" fontId="3" fillId="0" borderId="22" xfId="52" applyNumberFormat="1" applyFont="1" applyBorder="1" applyAlignment="1">
      <alignment horizontal="center"/>
    </xf>
    <xf numFmtId="0" fontId="3" fillId="0" borderId="45" xfId="52" applyFont="1" applyBorder="1" applyAlignment="1">
      <alignment horizontal="center" vertical="center"/>
    </xf>
    <xf numFmtId="0" fontId="3" fillId="0" borderId="71" xfId="52" applyFont="1" applyBorder="1" applyAlignment="1">
      <alignment horizontal="center" vertical="center"/>
    </xf>
    <xf numFmtId="0" fontId="3" fillId="0" borderId="43" xfId="52" applyFont="1" applyBorder="1" applyAlignment="1">
      <alignment horizontal="center" vertical="center"/>
    </xf>
    <xf numFmtId="0" fontId="3" fillId="0" borderId="17" xfId="52" applyFont="1" applyBorder="1" applyAlignment="1">
      <alignment horizontal="center" vertical="center" wrapText="1"/>
    </xf>
    <xf numFmtId="0" fontId="3" fillId="0" borderId="13" xfId="52" applyFont="1" applyBorder="1" applyAlignment="1">
      <alignment horizontal="center" vertical="center" wrapText="1"/>
    </xf>
    <xf numFmtId="0" fontId="3" fillId="0" borderId="18" xfId="52" applyFont="1" applyBorder="1" applyAlignment="1">
      <alignment wrapText="1"/>
    </xf>
    <xf numFmtId="172" fontId="3" fillId="0" borderId="13" xfId="52" applyNumberFormat="1" applyFont="1" applyBorder="1" applyAlignment="1">
      <alignment horizontal="center" vertical="center" wrapText="1"/>
    </xf>
    <xf numFmtId="0" fontId="3" fillId="0" borderId="49" xfId="52" applyFont="1" applyBorder="1" applyAlignment="1">
      <alignment horizontal="center" vertical="center" wrapText="1"/>
    </xf>
    <xf numFmtId="0" fontId="2" fillId="0" borderId="21" xfId="52" applyFont="1" applyBorder="1" applyAlignment="1">
      <alignment horizontal="center" vertical="center" wrapText="1"/>
    </xf>
    <xf numFmtId="14" fontId="2" fillId="0" borderId="21" xfId="52" applyNumberFormat="1" applyFont="1" applyBorder="1" applyAlignment="1">
      <alignment horizontal="center" vertical="center" wrapText="1"/>
    </xf>
    <xf numFmtId="0" fontId="2" fillId="0" borderId="20" xfId="52" applyFont="1" applyBorder="1" applyAlignment="1">
      <alignment horizontal="center" vertical="center" wrapText="1"/>
    </xf>
    <xf numFmtId="0" fontId="34" fillId="0" borderId="0" xfId="52" applyFont="1" applyFill="1" applyBorder="1" applyAlignment="1">
      <alignment horizontal="left"/>
    </xf>
    <xf numFmtId="173" fontId="3" fillId="0" borderId="2" xfId="52" applyNumberFormat="1" applyFont="1" applyBorder="1" applyAlignment="1">
      <alignment horizontal="center"/>
    </xf>
    <xf numFmtId="0" fontId="2" fillId="0" borderId="2" xfId="52" applyFont="1" applyBorder="1"/>
    <xf numFmtId="0" fontId="3" fillId="0" borderId="2" xfId="52" applyFont="1" applyBorder="1" applyAlignment="1">
      <alignment wrapText="1"/>
    </xf>
    <xf numFmtId="0" fontId="2" fillId="0" borderId="2" xfId="52" applyFont="1" applyBorder="1" applyAlignment="1">
      <alignment horizontal="center"/>
    </xf>
    <xf numFmtId="0" fontId="3" fillId="0" borderId="0" xfId="53" applyFont="1"/>
    <xf numFmtId="0" fontId="8" fillId="0" borderId="0" xfId="53" applyFont="1"/>
    <xf numFmtId="0" fontId="3" fillId="0" borderId="0" xfId="53" applyFont="1" applyAlignment="1">
      <alignment horizontal="left"/>
    </xf>
    <xf numFmtId="0" fontId="2" fillId="0" borderId="0" xfId="53" applyFont="1" applyAlignment="1">
      <alignment horizontal="left"/>
    </xf>
    <xf numFmtId="174" fontId="3" fillId="0" borderId="17" xfId="53" applyNumberFormat="1" applyFont="1" applyFill="1" applyBorder="1"/>
    <xf numFmtId="174" fontId="3" fillId="0" borderId="61" xfId="53" applyNumberFormat="1" applyFont="1" applyBorder="1"/>
    <xf numFmtId="174" fontId="3" fillId="0" borderId="72" xfId="53" applyNumberFormat="1" applyFont="1" applyBorder="1"/>
    <xf numFmtId="174" fontId="3" fillId="0" borderId="44" xfId="53" applyNumberFormat="1" applyFont="1" applyBorder="1"/>
    <xf numFmtId="0" fontId="3" fillId="0" borderId="44" xfId="53" applyFont="1" applyBorder="1"/>
    <xf numFmtId="174" fontId="3" fillId="0" borderId="49" xfId="53" applyNumberFormat="1" applyFont="1" applyFill="1" applyBorder="1"/>
    <xf numFmtId="174" fontId="3" fillId="0" borderId="64" xfId="53" applyNumberFormat="1" applyFont="1" applyBorder="1"/>
    <xf numFmtId="174" fontId="3" fillId="0" borderId="27" xfId="53" applyNumberFormat="1" applyFont="1" applyBorder="1"/>
    <xf numFmtId="174" fontId="3" fillId="0" borderId="63" xfId="53" applyNumberFormat="1" applyFont="1" applyBorder="1"/>
    <xf numFmtId="0" fontId="3" fillId="0" borderId="63" xfId="53" applyFont="1" applyBorder="1"/>
    <xf numFmtId="0" fontId="2" fillId="0" borderId="20" xfId="53" applyFont="1" applyFill="1" applyBorder="1"/>
    <xf numFmtId="0" fontId="2" fillId="0" borderId="30" xfId="53" applyFont="1" applyBorder="1" applyAlignment="1">
      <alignment horizontal="center"/>
    </xf>
    <xf numFmtId="0" fontId="2" fillId="0" borderId="31" xfId="53" applyFont="1" applyBorder="1" applyAlignment="1">
      <alignment horizontal="center"/>
    </xf>
    <xf numFmtId="14" fontId="2" fillId="0" borderId="20" xfId="53" applyNumberFormat="1" applyFont="1" applyBorder="1" applyAlignment="1">
      <alignment horizontal="center"/>
    </xf>
    <xf numFmtId="14" fontId="2" fillId="0" borderId="31" xfId="53" applyNumberFormat="1" applyFont="1" applyBorder="1" applyAlignment="1">
      <alignment horizontal="center"/>
    </xf>
    <xf numFmtId="0" fontId="2" fillId="0" borderId="20" xfId="53" applyFont="1" applyBorder="1"/>
    <xf numFmtId="0" fontId="34" fillId="0" borderId="0" xfId="53" applyFont="1"/>
    <xf numFmtId="3" fontId="3" fillId="0" borderId="17" xfId="53" applyNumberFormat="1" applyFont="1" applyFill="1" applyBorder="1"/>
    <xf numFmtId="3" fontId="3" fillId="0" borderId="61" xfId="53" applyNumberFormat="1" applyFont="1" applyBorder="1"/>
    <xf numFmtId="3" fontId="3" fillId="0" borderId="72" xfId="53" applyNumberFormat="1" applyFont="1" applyBorder="1"/>
    <xf numFmtId="3" fontId="3" fillId="0" borderId="44" xfId="53" applyNumberFormat="1" applyFont="1" applyBorder="1"/>
    <xf numFmtId="3" fontId="3" fillId="0" borderId="13" xfId="53" applyNumberFormat="1" applyFont="1" applyFill="1" applyBorder="1"/>
    <xf numFmtId="3" fontId="3" fillId="0" borderId="59" xfId="53" applyNumberFormat="1" applyFont="1" applyBorder="1"/>
    <xf numFmtId="3" fontId="3" fillId="0" borderId="53" xfId="53" applyNumberFormat="1" applyFont="1" applyBorder="1"/>
    <xf numFmtId="3" fontId="3" fillId="0" borderId="60" xfId="53" applyNumberFormat="1" applyFont="1" applyBorder="1"/>
    <xf numFmtId="0" fontId="3" fillId="0" borderId="60" xfId="53" applyFont="1" applyBorder="1"/>
    <xf numFmtId="3" fontId="3" fillId="0" borderId="49" xfId="53" applyNumberFormat="1" applyFont="1" applyFill="1" applyBorder="1"/>
    <xf numFmtId="3" fontId="3" fillId="0" borderId="27" xfId="53" applyNumberFormat="1" applyFont="1" applyBorder="1"/>
    <xf numFmtId="3" fontId="3" fillId="0" borderId="63" xfId="53" applyNumberFormat="1" applyFont="1" applyBorder="1"/>
    <xf numFmtId="3" fontId="3" fillId="0" borderId="63" xfId="53" applyNumberFormat="1" applyFont="1" applyBorder="1" applyAlignment="1">
      <alignment horizontal="right" vertical="center" wrapText="1"/>
    </xf>
    <xf numFmtId="14" fontId="2" fillId="0" borderId="20" xfId="53" applyNumberFormat="1" applyFont="1" applyFill="1" applyBorder="1" applyAlignment="1">
      <alignment horizontal="center"/>
    </xf>
    <xf numFmtId="14" fontId="2" fillId="0" borderId="30" xfId="53" applyNumberFormat="1" applyFont="1" applyBorder="1" applyAlignment="1">
      <alignment horizontal="center" vertical="center" wrapText="1"/>
    </xf>
    <xf numFmtId="0" fontId="2" fillId="0" borderId="31" xfId="53" applyNumberFormat="1" applyFont="1" applyBorder="1" applyAlignment="1">
      <alignment horizontal="center" vertical="center" wrapText="1"/>
    </xf>
    <xf numFmtId="14" fontId="2" fillId="0" borderId="20" xfId="53" applyNumberFormat="1" applyFont="1" applyFill="1" applyBorder="1" applyAlignment="1">
      <alignment horizontal="center" vertical="center" wrapText="1"/>
    </xf>
    <xf numFmtId="14" fontId="2" fillId="0" borderId="31" xfId="53" applyNumberFormat="1" applyFont="1" applyBorder="1" applyAlignment="1">
      <alignment horizontal="center" vertical="center" wrapText="1"/>
    </xf>
    <xf numFmtId="14" fontId="2" fillId="0" borderId="20" xfId="53" applyNumberFormat="1" applyFont="1" applyBorder="1" applyAlignment="1">
      <alignment horizontal="center" vertical="center" wrapText="1"/>
    </xf>
    <xf numFmtId="0" fontId="2" fillId="0" borderId="20" xfId="53" applyFont="1" applyBorder="1" applyAlignment="1">
      <alignment horizontal="center" vertical="center"/>
    </xf>
    <xf numFmtId="0" fontId="3" fillId="0" borderId="0" xfId="53" applyFont="1" applyAlignment="1">
      <alignment horizontal="right"/>
    </xf>
    <xf numFmtId="3" fontId="3" fillId="0" borderId="64" xfId="53" applyNumberFormat="1" applyFont="1" applyBorder="1"/>
    <xf numFmtId="14" fontId="66" fillId="0" borderId="30" xfId="53" applyNumberFormat="1" applyFont="1" applyBorder="1" applyAlignment="1">
      <alignment horizontal="center" vertical="center" wrapText="1"/>
    </xf>
    <xf numFmtId="0" fontId="3" fillId="0" borderId="0" xfId="53" applyFont="1" applyAlignment="1"/>
    <xf numFmtId="0" fontId="2" fillId="0" borderId="0" xfId="53" applyFont="1" applyAlignment="1"/>
    <xf numFmtId="175" fontId="3" fillId="0" borderId="45" xfId="53" applyNumberFormat="1" applyFont="1" applyBorder="1" applyAlignment="1">
      <alignment horizontal="right" vertical="center"/>
    </xf>
    <xf numFmtId="175" fontId="3" fillId="0" borderId="44" xfId="53" applyNumberFormat="1" applyFont="1" applyBorder="1" applyAlignment="1">
      <alignment horizontal="right" vertical="center"/>
    </xf>
    <xf numFmtId="175" fontId="3" fillId="0" borderId="72" xfId="53" applyNumberFormat="1" applyFont="1" applyBorder="1" applyAlignment="1">
      <alignment horizontal="right" vertical="center" wrapText="1"/>
    </xf>
    <xf numFmtId="175" fontId="3" fillId="0" borderId="44" xfId="53" applyNumberFormat="1" applyFont="1" applyBorder="1" applyAlignment="1">
      <alignment horizontal="right" vertical="center" wrapText="1"/>
    </xf>
    <xf numFmtId="175" fontId="3" fillId="0" borderId="72" xfId="53" applyNumberFormat="1" applyFont="1" applyBorder="1" applyAlignment="1">
      <alignment horizontal="right" vertical="center"/>
    </xf>
    <xf numFmtId="0" fontId="3" fillId="0" borderId="44" xfId="53" applyFont="1" applyBorder="1" applyAlignment="1">
      <alignment vertical="center" wrapText="1"/>
    </xf>
    <xf numFmtId="175" fontId="3" fillId="0" borderId="54" xfId="92" applyNumberFormat="1" applyFont="1" applyBorder="1" applyAlignment="1">
      <alignment horizontal="right"/>
    </xf>
    <xf numFmtId="175" fontId="3" fillId="0" borderId="54" xfId="92" applyNumberFormat="1" applyFont="1" applyFill="1" applyBorder="1" applyAlignment="1">
      <alignment horizontal="right"/>
    </xf>
    <xf numFmtId="175" fontId="3" fillId="0" borderId="63" xfId="92" applyNumberFormat="1" applyFont="1" applyFill="1" applyBorder="1" applyAlignment="1">
      <alignment horizontal="right"/>
    </xf>
    <xf numFmtId="175" fontId="3" fillId="0" borderId="27" xfId="92" applyNumberFormat="1" applyFont="1" applyFill="1" applyBorder="1" applyAlignment="1">
      <alignment horizontal="right"/>
    </xf>
    <xf numFmtId="0" fontId="3" fillId="0" borderId="63" xfId="53" applyFont="1" applyBorder="1" applyAlignment="1">
      <alignment vertical="center"/>
    </xf>
    <xf numFmtId="14" fontId="2" fillId="0" borderId="21" xfId="53" applyNumberFormat="1" applyFont="1" applyBorder="1" applyAlignment="1">
      <alignment horizontal="center" vertical="center" wrapText="1"/>
    </xf>
    <xf numFmtId="0" fontId="2" fillId="0" borderId="20" xfId="53" applyNumberFormat="1" applyFont="1" applyBorder="1" applyAlignment="1">
      <alignment horizontal="center" vertical="center" wrapText="1"/>
    </xf>
    <xf numFmtId="14" fontId="2" fillId="0" borderId="31" xfId="53" applyNumberFormat="1" applyFont="1" applyFill="1" applyBorder="1" applyAlignment="1">
      <alignment horizontal="center" vertical="center" wrapText="1"/>
    </xf>
    <xf numFmtId="0" fontId="2" fillId="0" borderId="20" xfId="53" applyFont="1" applyBorder="1" applyAlignment="1">
      <alignment vertical="center" wrapText="1"/>
    </xf>
    <xf numFmtId="174" fontId="3" fillId="0" borderId="45" xfId="53" applyNumberFormat="1" applyFont="1" applyBorder="1"/>
    <xf numFmtId="174" fontId="3" fillId="0" borderId="71" xfId="53" applyNumberFormat="1" applyFont="1" applyBorder="1"/>
    <xf numFmtId="174" fontId="3" fillId="0" borderId="60" xfId="53" applyNumberFormat="1" applyFont="1" applyBorder="1"/>
    <xf numFmtId="174" fontId="3" fillId="0" borderId="60" xfId="53" applyNumberFormat="1" applyFont="1" applyBorder="1" applyAlignment="1">
      <alignment horizontal="center"/>
    </xf>
    <xf numFmtId="174" fontId="3" fillId="0" borderId="53" xfId="53" applyNumberFormat="1" applyFont="1" applyBorder="1"/>
    <xf numFmtId="0" fontId="3" fillId="0" borderId="60" xfId="53" applyFont="1" applyBorder="1" applyAlignment="1">
      <alignment vertical="center" wrapText="1"/>
    </xf>
    <xf numFmtId="174" fontId="3" fillId="0" borderId="54" xfId="53" applyNumberFormat="1" applyFont="1" applyBorder="1"/>
    <xf numFmtId="0" fontId="3" fillId="0" borderId="63" xfId="53" applyFont="1" applyBorder="1" applyAlignment="1">
      <alignment vertical="center" wrapText="1"/>
    </xf>
    <xf numFmtId="0" fontId="3" fillId="0" borderId="0" xfId="53" applyFont="1" applyFill="1" applyBorder="1"/>
    <xf numFmtId="0" fontId="9" fillId="0" borderId="0" xfId="53" applyFont="1" applyFill="1" applyBorder="1"/>
    <xf numFmtId="189" fontId="3" fillId="0" borderId="44" xfId="92" applyNumberFormat="1" applyFont="1" applyFill="1" applyBorder="1" applyAlignment="1">
      <alignment horizontal="right"/>
    </xf>
    <xf numFmtId="189" fontId="3" fillId="0" borderId="72" xfId="92" applyNumberFormat="1" applyFont="1" applyBorder="1"/>
    <xf numFmtId="189" fontId="3" fillId="0" borderId="44" xfId="92" applyNumberFormat="1" applyFont="1" applyBorder="1"/>
    <xf numFmtId="175" fontId="3" fillId="0" borderId="73" xfId="92" applyNumberFormat="1" applyFont="1" applyBorder="1"/>
    <xf numFmtId="0" fontId="2" fillId="0" borderId="44" xfId="53" applyFont="1" applyBorder="1"/>
    <xf numFmtId="189" fontId="3" fillId="0" borderId="60" xfId="92" applyNumberFormat="1" applyFont="1" applyBorder="1"/>
    <xf numFmtId="189" fontId="3" fillId="0" borderId="53" xfId="92" applyNumberFormat="1" applyFont="1" applyBorder="1"/>
    <xf numFmtId="189" fontId="3" fillId="0" borderId="60" xfId="92" applyNumberFormat="1" applyFont="1" applyFill="1" applyBorder="1" applyAlignment="1">
      <alignment horizontal="center"/>
    </xf>
    <xf numFmtId="189" fontId="3" fillId="0" borderId="53" xfId="92" applyNumberFormat="1" applyFont="1" applyFill="1" applyBorder="1" applyAlignment="1">
      <alignment horizontal="center"/>
    </xf>
    <xf numFmtId="175" fontId="3" fillId="0" borderId="55" xfId="92" applyNumberFormat="1" applyFont="1" applyBorder="1"/>
    <xf numFmtId="0" fontId="2" fillId="0" borderId="60" xfId="53" applyFont="1" applyBorder="1"/>
    <xf numFmtId="0" fontId="2" fillId="0" borderId="60" xfId="53" applyFont="1" applyFill="1" applyBorder="1"/>
    <xf numFmtId="189" fontId="3" fillId="0" borderId="63" xfId="92" applyNumberFormat="1" applyFont="1" applyBorder="1"/>
    <xf numFmtId="189" fontId="3" fillId="0" borderId="27" xfId="92" applyNumberFormat="1" applyFont="1" applyFill="1" applyBorder="1" applyAlignment="1">
      <alignment horizontal="center"/>
    </xf>
    <xf numFmtId="189" fontId="3" fillId="0" borderId="63" xfId="92" applyNumberFormat="1" applyFont="1" applyFill="1" applyBorder="1" applyAlignment="1">
      <alignment horizontal="center"/>
    </xf>
    <xf numFmtId="175" fontId="3" fillId="0" borderId="74" xfId="53" applyNumberFormat="1" applyFont="1" applyFill="1" applyBorder="1" applyProtection="1"/>
    <xf numFmtId="0" fontId="2" fillId="0" borderId="63" xfId="53" applyFont="1" applyBorder="1"/>
    <xf numFmtId="14" fontId="2" fillId="0" borderId="70" xfId="53" applyNumberFormat="1" applyFont="1" applyBorder="1" applyAlignment="1">
      <alignment horizontal="center"/>
    </xf>
    <xf numFmtId="0" fontId="2" fillId="0" borderId="20" xfId="53" applyFont="1" applyBorder="1" applyAlignment="1">
      <alignment wrapText="1"/>
    </xf>
    <xf numFmtId="0" fontId="3" fillId="0" borderId="44" xfId="53" applyFont="1" applyFill="1" applyBorder="1"/>
    <xf numFmtId="0" fontId="2" fillId="0" borderId="30" xfId="53" applyNumberFormat="1" applyFont="1" applyBorder="1" applyAlignment="1">
      <alignment horizontal="center" vertical="center" wrapText="1"/>
    </xf>
    <xf numFmtId="0" fontId="3" fillId="0" borderId="44" xfId="53" applyFont="1" applyFill="1" applyBorder="1" applyAlignment="1">
      <alignment vertical="center" wrapText="1"/>
    </xf>
    <xf numFmtId="0" fontId="3" fillId="0" borderId="60" xfId="53" applyFont="1" applyFill="1" applyBorder="1" applyAlignment="1">
      <alignment vertical="center" wrapText="1"/>
    </xf>
    <xf numFmtId="3" fontId="3" fillId="0" borderId="42" xfId="53" applyNumberFormat="1" applyFont="1" applyBorder="1"/>
    <xf numFmtId="172" fontId="3" fillId="0" borderId="44" xfId="53" applyNumberFormat="1" applyFont="1" applyBorder="1"/>
    <xf numFmtId="172" fontId="3" fillId="0" borderId="72" xfId="53" applyNumberFormat="1" applyFont="1" applyBorder="1"/>
    <xf numFmtId="0" fontId="2" fillId="0" borderId="44" xfId="53" applyFont="1" applyBorder="1" applyAlignment="1">
      <alignment vertical="center"/>
    </xf>
    <xf numFmtId="172" fontId="3" fillId="0" borderId="42" xfId="53" applyNumberFormat="1" applyFont="1" applyBorder="1"/>
    <xf numFmtId="172" fontId="3" fillId="0" borderId="75" xfId="53" applyNumberFormat="1" applyFont="1" applyBorder="1"/>
    <xf numFmtId="0" fontId="2" fillId="0" borderId="42" xfId="53" applyFont="1" applyBorder="1" applyAlignment="1">
      <alignment vertical="center"/>
    </xf>
    <xf numFmtId="0" fontId="2" fillId="0" borderId="62" xfId="53" applyNumberFormat="1" applyFont="1" applyBorder="1" applyAlignment="1">
      <alignment horizontal="center" vertical="center" wrapText="1"/>
    </xf>
    <xf numFmtId="14" fontId="2" fillId="0" borderId="37" xfId="53" applyNumberFormat="1" applyFont="1" applyFill="1" applyBorder="1" applyAlignment="1">
      <alignment horizontal="center" vertical="center" wrapText="1"/>
    </xf>
    <xf numFmtId="14" fontId="2" fillId="0" borderId="62" xfId="53" applyNumberFormat="1" applyFont="1" applyBorder="1" applyAlignment="1">
      <alignment horizontal="center" vertical="center" wrapText="1"/>
    </xf>
    <xf numFmtId="14" fontId="2" fillId="0" borderId="37" xfId="53" applyNumberFormat="1" applyFont="1" applyBorder="1" applyAlignment="1">
      <alignment horizontal="center" vertical="center" wrapText="1"/>
    </xf>
    <xf numFmtId="14" fontId="2" fillId="0" borderId="20" xfId="53" applyNumberFormat="1" applyFont="1" applyBorder="1" applyAlignment="1">
      <alignment horizontal="center" vertical="center"/>
    </xf>
    <xf numFmtId="0" fontId="2" fillId="0" borderId="20" xfId="53" applyFont="1" applyBorder="1" applyAlignment="1">
      <alignment horizontal="center" vertical="center" wrapText="1"/>
    </xf>
    <xf numFmtId="0" fontId="3" fillId="0" borderId="0" xfId="53" applyFont="1" applyBorder="1"/>
    <xf numFmtId="175" fontId="3" fillId="0" borderId="45" xfId="53" applyNumberFormat="1" applyFont="1" applyBorder="1" applyAlignment="1">
      <alignment horizontal="right" vertical="top" wrapText="1"/>
    </xf>
    <xf numFmtId="175" fontId="3" fillId="0" borderId="22" xfId="53" applyNumberFormat="1" applyFont="1" applyBorder="1" applyAlignment="1">
      <alignment horizontal="right" vertical="top" wrapText="1"/>
    </xf>
    <xf numFmtId="175" fontId="3" fillId="0" borderId="44" xfId="53" applyNumberFormat="1" applyFont="1" applyBorder="1" applyAlignment="1">
      <alignment horizontal="right" vertical="top" wrapText="1"/>
    </xf>
    <xf numFmtId="175" fontId="3" fillId="0" borderId="72" xfId="53" applyNumberFormat="1" applyFont="1" applyBorder="1" applyAlignment="1">
      <alignment horizontal="right" vertical="top" wrapText="1"/>
    </xf>
    <xf numFmtId="175" fontId="3" fillId="0" borderId="72" xfId="53" applyNumberFormat="1" applyFont="1" applyBorder="1" applyAlignment="1">
      <alignment vertical="top"/>
    </xf>
    <xf numFmtId="175" fontId="3" fillId="0" borderId="54" xfId="53" applyNumberFormat="1" applyFont="1" applyBorder="1" applyAlignment="1">
      <alignment horizontal="right" vertical="top" wrapText="1"/>
    </xf>
    <xf numFmtId="175" fontId="3" fillId="0" borderId="63" xfId="53" applyNumberFormat="1" applyFont="1" applyBorder="1" applyAlignment="1">
      <alignment horizontal="right" vertical="top" wrapText="1"/>
    </xf>
    <xf numFmtId="175" fontId="3" fillId="0" borderId="27" xfId="53" applyNumberFormat="1" applyFont="1" applyBorder="1" applyAlignment="1">
      <alignment horizontal="right" vertical="top" wrapText="1"/>
    </xf>
    <xf numFmtId="175" fontId="3" fillId="0" borderId="27" xfId="53" applyNumberFormat="1" applyFont="1" applyBorder="1" applyAlignment="1">
      <alignment vertical="top"/>
    </xf>
    <xf numFmtId="172" fontId="3" fillId="0" borderId="44" xfId="53" applyNumberFormat="1" applyFont="1" applyBorder="1" applyAlignment="1">
      <alignment vertical="center"/>
    </xf>
    <xf numFmtId="172" fontId="3" fillId="0" borderId="72" xfId="53" applyNumberFormat="1" applyFont="1" applyBorder="1" applyAlignment="1">
      <alignment vertical="center"/>
    </xf>
    <xf numFmtId="0" fontId="2" fillId="0" borderId="44" xfId="53" applyFont="1" applyFill="1" applyBorder="1" applyAlignment="1">
      <alignment vertical="center" wrapText="1"/>
    </xf>
    <xf numFmtId="172" fontId="3" fillId="0" borderId="60" xfId="53" applyNumberFormat="1" applyFont="1" applyBorder="1" applyAlignment="1">
      <alignment vertical="center"/>
    </xf>
    <xf numFmtId="172" fontId="3" fillId="0" borderId="53" xfId="53" applyNumberFormat="1" applyFont="1" applyFill="1" applyBorder="1" applyAlignment="1">
      <alignment vertical="center" wrapText="1"/>
    </xf>
    <xf numFmtId="0" fontId="2" fillId="0" borderId="60" xfId="53" applyFont="1" applyFill="1" applyBorder="1" applyAlignment="1">
      <alignment vertical="center" wrapText="1"/>
    </xf>
    <xf numFmtId="172" fontId="3" fillId="0" borderId="53" xfId="53" applyNumberFormat="1" applyFont="1" applyFill="1" applyBorder="1" applyAlignment="1">
      <alignment horizontal="right" vertical="center" wrapText="1"/>
    </xf>
    <xf numFmtId="172" fontId="3" fillId="0" borderId="63" xfId="53" applyNumberFormat="1" applyFont="1" applyFill="1" applyBorder="1" applyAlignment="1">
      <alignment horizontal="right" vertical="center" wrapText="1"/>
    </xf>
    <xf numFmtId="172" fontId="3" fillId="0" borderId="27" xfId="53" applyNumberFormat="1" applyFont="1" applyFill="1" applyBorder="1" applyAlignment="1">
      <alignment horizontal="right" vertical="center" wrapText="1"/>
    </xf>
    <xf numFmtId="0" fontId="2" fillId="0" borderId="63" xfId="53" applyFont="1" applyFill="1" applyBorder="1" applyAlignment="1">
      <alignment vertical="center" wrapText="1"/>
    </xf>
    <xf numFmtId="0" fontId="2" fillId="0" borderId="20" xfId="53" applyFont="1" applyFill="1" applyBorder="1" applyAlignment="1">
      <alignment horizontal="center" vertical="center" wrapText="1"/>
    </xf>
    <xf numFmtId="0" fontId="3" fillId="0" borderId="0" xfId="54" applyFont="1"/>
    <xf numFmtId="0" fontId="34" fillId="0" borderId="0" xfId="54" applyFont="1"/>
    <xf numFmtId="0" fontId="33" fillId="0" borderId="0" xfId="54" applyFont="1"/>
    <xf numFmtId="0" fontId="2" fillId="0" borderId="0" xfId="54" applyFont="1"/>
    <xf numFmtId="4" fontId="3" fillId="0" borderId="0" xfId="54" applyNumberFormat="1" applyFont="1"/>
    <xf numFmtId="4" fontId="3" fillId="0" borderId="17" xfId="54" applyNumberFormat="1" applyFont="1" applyBorder="1"/>
    <xf numFmtId="4" fontId="3" fillId="0" borderId="16" xfId="54" applyNumberFormat="1" applyFont="1" applyBorder="1"/>
    <xf numFmtId="4" fontId="3" fillId="0" borderId="76" xfId="54" applyNumberFormat="1" applyFont="1" applyBorder="1"/>
    <xf numFmtId="14" fontId="3" fillId="0" borderId="44" xfId="54" applyNumberFormat="1" applyFont="1" applyFill="1" applyBorder="1"/>
    <xf numFmtId="4" fontId="3" fillId="0" borderId="77" xfId="54" applyNumberFormat="1" applyFont="1" applyBorder="1"/>
    <xf numFmtId="4" fontId="3" fillId="0" borderId="39" xfId="54" applyNumberFormat="1" applyFont="1" applyBorder="1"/>
    <xf numFmtId="4" fontId="3" fillId="0" borderId="78" xfId="54" applyNumberFormat="1" applyFont="1" applyBorder="1"/>
    <xf numFmtId="14" fontId="3" fillId="0" borderId="79" xfId="54" applyNumberFormat="1" applyFont="1" applyFill="1" applyBorder="1"/>
    <xf numFmtId="14" fontId="3" fillId="0" borderId="60" xfId="54" applyNumberFormat="1" applyFont="1" applyFill="1" applyBorder="1"/>
    <xf numFmtId="4" fontId="3" fillId="0" borderId="13" xfId="54" applyNumberFormat="1" applyFont="1" applyBorder="1"/>
    <xf numFmtId="4" fontId="3" fillId="0" borderId="2" xfId="54" applyNumberFormat="1" applyFont="1" applyBorder="1"/>
    <xf numFmtId="4" fontId="3" fillId="0" borderId="40" xfId="54" applyNumberFormat="1" applyFont="1" applyBorder="1"/>
    <xf numFmtId="4" fontId="3" fillId="0" borderId="49" xfId="54" applyNumberFormat="1" applyFont="1" applyBorder="1"/>
    <xf numFmtId="4" fontId="3" fillId="0" borderId="50" xfId="54" applyNumberFormat="1" applyFont="1" applyBorder="1"/>
    <xf numFmtId="4" fontId="3" fillId="0" borderId="80" xfId="54" applyNumberFormat="1" applyFont="1" applyBorder="1"/>
    <xf numFmtId="14" fontId="3" fillId="0" borderId="63" xfId="54" applyNumberFormat="1" applyFont="1" applyFill="1" applyBorder="1"/>
    <xf numFmtId="4" fontId="2" fillId="0" borderId="48" xfId="54" applyNumberFormat="1" applyFont="1" applyFill="1" applyBorder="1" applyAlignment="1">
      <alignment horizontal="center" vertical="center" wrapText="1"/>
    </xf>
    <xf numFmtId="4" fontId="2" fillId="0" borderId="26" xfId="54" applyNumberFormat="1" applyFont="1" applyFill="1" applyBorder="1" applyAlignment="1">
      <alignment horizontal="center" vertical="center" wrapText="1"/>
    </xf>
    <xf numFmtId="0" fontId="2" fillId="0" borderId="26" xfId="54" applyFont="1" applyFill="1" applyBorder="1" applyAlignment="1">
      <alignment horizontal="center" wrapText="1"/>
    </xf>
    <xf numFmtId="0" fontId="2" fillId="0" borderId="81" xfId="54" applyFont="1" applyFill="1" applyBorder="1" applyAlignment="1">
      <alignment horizontal="center" wrapText="1"/>
    </xf>
    <xf numFmtId="0" fontId="3" fillId="0" borderId="20" xfId="54" applyFont="1" applyFill="1" applyBorder="1"/>
    <xf numFmtId="0" fontId="3" fillId="0" borderId="0" xfId="54" applyFont="1" applyAlignment="1">
      <alignment wrapText="1"/>
    </xf>
    <xf numFmtId="0" fontId="8" fillId="0" borderId="0" xfId="54" applyFont="1"/>
    <xf numFmtId="3" fontId="9" fillId="0" borderId="17" xfId="54" applyNumberFormat="1" applyFont="1" applyBorder="1"/>
    <xf numFmtId="3" fontId="9" fillId="0" borderId="16" xfId="54" applyNumberFormat="1" applyFont="1" applyBorder="1"/>
    <xf numFmtId="3" fontId="9" fillId="0" borderId="76" xfId="54" applyNumberFormat="1" applyFont="1" applyBorder="1"/>
    <xf numFmtId="0" fontId="10" fillId="0" borderId="44" xfId="54" applyFont="1" applyFill="1" applyBorder="1" applyAlignment="1">
      <alignment wrapText="1"/>
    </xf>
    <xf numFmtId="3" fontId="9" fillId="0" borderId="77" xfId="54" applyNumberFormat="1" applyFont="1" applyBorder="1"/>
    <xf numFmtId="3" fontId="9" fillId="0" borderId="39" xfId="54" applyNumberFormat="1" applyFont="1" applyBorder="1"/>
    <xf numFmtId="3" fontId="9" fillId="0" borderId="78" xfId="54" applyNumberFormat="1" applyFont="1" applyBorder="1"/>
    <xf numFmtId="0" fontId="10" fillId="0" borderId="79" xfId="54" applyFont="1" applyFill="1" applyBorder="1" applyAlignment="1">
      <alignment wrapText="1"/>
    </xf>
    <xf numFmtId="3" fontId="9" fillId="0" borderId="13" xfId="54" applyNumberFormat="1" applyFont="1" applyBorder="1"/>
    <xf numFmtId="3" fontId="9" fillId="0" borderId="2" xfId="54" applyNumberFormat="1" applyFont="1" applyBorder="1"/>
    <xf numFmtId="3" fontId="9" fillId="0" borderId="40" xfId="54" applyNumberFormat="1" applyFont="1" applyBorder="1"/>
    <xf numFmtId="0" fontId="10" fillId="0" borderId="60" xfId="54" applyFont="1" applyFill="1" applyBorder="1" applyAlignment="1">
      <alignment wrapText="1"/>
    </xf>
    <xf numFmtId="10" fontId="3" fillId="0" borderId="0" xfId="54" applyNumberFormat="1" applyFont="1"/>
    <xf numFmtId="10" fontId="3" fillId="0" borderId="2" xfId="57" applyNumberFormat="1" applyFont="1" applyFill="1" applyBorder="1" applyAlignment="1">
      <alignment horizontal="center" wrapText="1"/>
    </xf>
    <xf numFmtId="10" fontId="3" fillId="0" borderId="39" xfId="57" applyNumberFormat="1" applyFont="1" applyFill="1" applyBorder="1" applyAlignment="1">
      <alignment horizontal="center" wrapText="1"/>
    </xf>
    <xf numFmtId="10" fontId="3" fillId="0" borderId="78" xfId="57" applyNumberFormat="1" applyFont="1" applyFill="1" applyBorder="1" applyAlignment="1">
      <alignment horizontal="center" wrapText="1"/>
    </xf>
    <xf numFmtId="0" fontId="2" fillId="0" borderId="79" xfId="76" applyFont="1" applyFill="1" applyBorder="1" applyAlignment="1" applyProtection="1">
      <alignment horizontal="justify" wrapText="1"/>
    </xf>
    <xf numFmtId="10" fontId="64" fillId="0" borderId="2" xfId="57" applyNumberFormat="1" applyFont="1" applyFill="1" applyBorder="1" applyAlignment="1">
      <alignment horizontal="center" wrapText="1"/>
    </xf>
    <xf numFmtId="10" fontId="64" fillId="0" borderId="14" xfId="57" applyNumberFormat="1" applyFont="1" applyFill="1" applyBorder="1" applyAlignment="1">
      <alignment horizontal="center" wrapText="1"/>
    </xf>
    <xf numFmtId="10" fontId="64" fillId="0" borderId="82" xfId="57" applyNumberFormat="1" applyFont="1" applyFill="1" applyBorder="1" applyAlignment="1">
      <alignment horizontal="center" wrapText="1"/>
    </xf>
    <xf numFmtId="0" fontId="2" fillId="0" borderId="42" xfId="76" applyFont="1" applyFill="1" applyBorder="1" applyAlignment="1" applyProtection="1">
      <alignment horizontal="justify" wrapText="1"/>
    </xf>
    <xf numFmtId="14" fontId="2" fillId="0" borderId="83" xfId="76" applyNumberFormat="1" applyFont="1" applyFill="1" applyBorder="1" applyAlignment="1" applyProtection="1">
      <alignment horizontal="center" vertical="center" wrapText="1"/>
    </xf>
    <xf numFmtId="14" fontId="2" fillId="0" borderId="26" xfId="76" applyNumberFormat="1" applyFont="1" applyFill="1" applyBorder="1" applyAlignment="1" applyProtection="1">
      <alignment horizontal="center" vertical="center" wrapText="1"/>
    </xf>
    <xf numFmtId="190" fontId="2" fillId="0" borderId="26" xfId="76" applyNumberFormat="1" applyFont="1" applyFill="1" applyBorder="1" applyAlignment="1" applyProtection="1">
      <alignment horizontal="center" vertical="center" wrapText="1"/>
    </xf>
    <xf numFmtId="14" fontId="2" fillId="0" borderId="81" xfId="76" applyNumberFormat="1" applyFont="1" applyFill="1" applyBorder="1" applyAlignment="1" applyProtection="1">
      <alignment horizontal="center" vertical="center" wrapText="1"/>
    </xf>
    <xf numFmtId="0" fontId="3" fillId="0" borderId="35" xfId="54" applyFont="1" applyBorder="1" applyAlignment="1"/>
    <xf numFmtId="0" fontId="2" fillId="0" borderId="0" xfId="54" applyFont="1" applyAlignment="1">
      <alignment horizontal="center"/>
    </xf>
    <xf numFmtId="175" fontId="3" fillId="0" borderId="2" xfId="76" applyNumberFormat="1" applyFont="1" applyFill="1" applyBorder="1" applyAlignment="1" applyProtection="1">
      <alignment horizontal="center" vertical="center" wrapText="1"/>
    </xf>
    <xf numFmtId="0" fontId="3" fillId="0" borderId="2" xfId="76" applyFont="1" applyFill="1" applyBorder="1" applyAlignment="1" applyProtection="1">
      <alignment horizontal="left" vertical="center" wrapText="1"/>
    </xf>
    <xf numFmtId="14" fontId="3" fillId="0" borderId="2" xfId="76" applyNumberFormat="1" applyFont="1" applyFill="1" applyBorder="1" applyAlignment="1" applyProtection="1">
      <alignment horizontal="left" vertical="center" wrapText="1"/>
    </xf>
    <xf numFmtId="14" fontId="2" fillId="0" borderId="2" xfId="76" applyNumberFormat="1" applyFont="1" applyFill="1" applyBorder="1" applyAlignment="1" applyProtection="1">
      <alignment horizontal="left" vertical="center" wrapText="1"/>
    </xf>
    <xf numFmtId="0" fontId="3" fillId="0" borderId="19" xfId="74" applyFont="1" applyFill="1" applyBorder="1" applyAlignment="1" applyProtection="1">
      <alignment wrapText="1"/>
    </xf>
    <xf numFmtId="0" fontId="3" fillId="0" borderId="18" xfId="74" applyFont="1" applyFill="1" applyBorder="1" applyAlignment="1" applyProtection="1">
      <alignment wrapText="1"/>
    </xf>
    <xf numFmtId="0" fontId="3" fillId="0" borderId="24" xfId="74" applyFont="1" applyFill="1" applyBorder="1" applyAlignment="1" applyProtection="1">
      <alignment wrapText="1"/>
    </xf>
    <xf numFmtId="172" fontId="68" fillId="0" borderId="0" xfId="54" applyNumberFormat="1" applyFont="1" applyFill="1" applyBorder="1"/>
    <xf numFmtId="192" fontId="68" fillId="0" borderId="0" xfId="92" applyNumberFormat="1" applyFont="1" applyFill="1" applyBorder="1"/>
    <xf numFmtId="172" fontId="2" fillId="0" borderId="44" xfId="54" applyNumberFormat="1" applyFont="1" applyFill="1" applyBorder="1"/>
    <xf numFmtId="0" fontId="2" fillId="0" borderId="61" xfId="54" applyFont="1" applyBorder="1"/>
    <xf numFmtId="172" fontId="2" fillId="0" borderId="44" xfId="54" applyNumberFormat="1" applyFont="1" applyBorder="1"/>
    <xf numFmtId="0" fontId="2" fillId="0" borderId="60" xfId="54" applyFont="1" applyFill="1" applyBorder="1"/>
    <xf numFmtId="0" fontId="2" fillId="0" borderId="59" xfId="54" applyFont="1" applyBorder="1"/>
    <xf numFmtId="172" fontId="2" fillId="0" borderId="60" xfId="54" applyNumberFormat="1" applyFont="1" applyBorder="1"/>
    <xf numFmtId="0" fontId="2" fillId="0" borderId="42" xfId="54" applyFont="1" applyFill="1" applyBorder="1"/>
    <xf numFmtId="0" fontId="2" fillId="0" borderId="58" xfId="54" applyFont="1" applyBorder="1"/>
    <xf numFmtId="172" fontId="2" fillId="0" borderId="42" xfId="54" applyNumberFormat="1" applyFont="1" applyBorder="1"/>
    <xf numFmtId="0" fontId="68" fillId="0" borderId="0" xfId="54" applyFont="1" applyFill="1"/>
    <xf numFmtId="14" fontId="2" fillId="0" borderId="0" xfId="54" applyNumberFormat="1" applyFont="1" applyAlignment="1">
      <alignment horizontal="right"/>
    </xf>
    <xf numFmtId="0" fontId="68" fillId="0" borderId="0" xfId="54" applyFont="1" applyFill="1" applyAlignment="1">
      <alignment horizontal="center"/>
    </xf>
    <xf numFmtId="0" fontId="68" fillId="0" borderId="0" xfId="54" applyFont="1" applyBorder="1"/>
    <xf numFmtId="0" fontId="69" fillId="0" borderId="0" xfId="54" applyFont="1" applyBorder="1"/>
    <xf numFmtId="192" fontId="68" fillId="0" borderId="0" xfId="92" applyNumberFormat="1" applyFont="1" applyBorder="1"/>
    <xf numFmtId="175" fontId="3" fillId="0" borderId="0" xfId="54" applyNumberFormat="1" applyFont="1"/>
    <xf numFmtId="0" fontId="2" fillId="0" borderId="19" xfId="54" applyFont="1" applyBorder="1"/>
    <xf numFmtId="0" fontId="3" fillId="0" borderId="17" xfId="54" applyFont="1" applyBorder="1"/>
    <xf numFmtId="0" fontId="2" fillId="0" borderId="18" xfId="54" applyFont="1" applyBorder="1"/>
    <xf numFmtId="0" fontId="3" fillId="0" borderId="13" xfId="54" applyFont="1" applyBorder="1"/>
    <xf numFmtId="0" fontId="2" fillId="0" borderId="24" xfId="54" applyFont="1" applyBorder="1"/>
    <xf numFmtId="0" fontId="3" fillId="0" borderId="15" xfId="54" applyFont="1" applyBorder="1"/>
    <xf numFmtId="0" fontId="68" fillId="0" borderId="0" xfId="54" applyFont="1" applyBorder="1" applyAlignment="1">
      <alignment horizontal="center"/>
    </xf>
    <xf numFmtId="0" fontId="9" fillId="0" borderId="0" xfId="54" applyFont="1" applyBorder="1" applyAlignment="1">
      <alignment horizontal="left" wrapText="1"/>
    </xf>
    <xf numFmtId="0" fontId="3" fillId="0" borderId="0" xfId="62" applyFont="1"/>
    <xf numFmtId="0" fontId="34" fillId="0" borderId="0" xfId="62" applyFont="1" applyFill="1" applyBorder="1" applyAlignment="1">
      <alignment vertical="top" wrapText="1"/>
    </xf>
    <xf numFmtId="0" fontId="3" fillId="0" borderId="84" xfId="62" applyFont="1" applyBorder="1"/>
    <xf numFmtId="0" fontId="3" fillId="0" borderId="0" xfId="62" applyFont="1" applyBorder="1"/>
    <xf numFmtId="0" fontId="3" fillId="0" borderId="85" xfId="62" applyFont="1" applyBorder="1" applyAlignment="1">
      <alignment wrapText="1"/>
    </xf>
    <xf numFmtId="0" fontId="3" fillId="0" borderId="0" xfId="62" applyFont="1" applyAlignment="1">
      <alignment wrapText="1"/>
    </xf>
    <xf numFmtId="175" fontId="3" fillId="0" borderId="2" xfId="62" applyNumberFormat="1" applyFont="1" applyBorder="1" applyAlignment="1">
      <alignment horizontal="center" vertical="center"/>
    </xf>
    <xf numFmtId="0" fontId="3" fillId="0" borderId="2" xfId="62" applyFont="1" applyBorder="1" applyAlignment="1">
      <alignment wrapText="1"/>
    </xf>
    <xf numFmtId="0" fontId="2" fillId="0" borderId="2" xfId="62" applyFont="1" applyBorder="1" applyAlignment="1">
      <alignment horizontal="center" vertical="center" wrapText="1"/>
    </xf>
    <xf numFmtId="0" fontId="2" fillId="0" borderId="2" xfId="62" applyFont="1" applyBorder="1" applyAlignment="1">
      <alignment horizontal="center" vertical="center"/>
    </xf>
    <xf numFmtId="191" fontId="3" fillId="0" borderId="0" xfId="92" applyNumberFormat="1" applyFont="1"/>
    <xf numFmtId="175" fontId="3" fillId="0" borderId="2" xfId="94" applyNumberFormat="1" applyFont="1" applyFill="1" applyBorder="1" applyAlignment="1">
      <alignment horizontal="center" vertical="center" wrapText="1"/>
    </xf>
    <xf numFmtId="0" fontId="3" fillId="0" borderId="2" xfId="62" applyFont="1" applyFill="1" applyBorder="1" applyAlignment="1">
      <alignment vertical="top" wrapText="1"/>
    </xf>
    <xf numFmtId="3" fontId="3" fillId="0" borderId="2" xfId="94" applyNumberFormat="1" applyFont="1" applyFill="1" applyBorder="1" applyAlignment="1">
      <alignment horizontal="center" vertical="center" wrapText="1"/>
    </xf>
    <xf numFmtId="0" fontId="3" fillId="0" borderId="0" xfId="62" applyFont="1" applyFill="1" applyBorder="1"/>
    <xf numFmtId="0" fontId="3" fillId="0" borderId="85" xfId="62" applyFont="1" applyBorder="1"/>
    <xf numFmtId="0" fontId="2" fillId="0" borderId="2" xfId="62" applyFont="1" applyBorder="1" applyAlignment="1">
      <alignment horizontal="center" wrapText="1"/>
    </xf>
    <xf numFmtId="175" fontId="3" fillId="0" borderId="0" xfId="62" applyNumberFormat="1" applyFont="1"/>
    <xf numFmtId="175" fontId="3" fillId="0" borderId="2" xfId="95" applyNumberFormat="1" applyFont="1" applyFill="1" applyBorder="1" applyAlignment="1">
      <alignment horizontal="center" vertical="center" wrapText="1"/>
    </xf>
    <xf numFmtId="3" fontId="3" fillId="0" borderId="2" xfId="95" applyNumberFormat="1" applyFont="1" applyFill="1" applyBorder="1" applyAlignment="1">
      <alignment horizontal="center" vertical="center" wrapText="1"/>
    </xf>
    <xf numFmtId="0" fontId="34" fillId="0" borderId="0" xfId="62" applyFont="1" applyAlignment="1"/>
    <xf numFmtId="0" fontId="3" fillId="0" borderId="0" xfId="62"/>
    <xf numFmtId="0" fontId="70" fillId="0" borderId="0" xfId="62" applyFont="1" applyAlignment="1">
      <alignment horizontal="left" wrapText="1"/>
    </xf>
    <xf numFmtId="0" fontId="70" fillId="0" borderId="0" xfId="62" applyFont="1" applyBorder="1" applyAlignment="1">
      <alignment horizontal="left" wrapText="1"/>
    </xf>
    <xf numFmtId="2" fontId="2" fillId="0" borderId="2" xfId="62" applyNumberFormat="1" applyFont="1" applyFill="1" applyBorder="1" applyAlignment="1">
      <alignment horizontal="center" vertical="center" wrapText="1"/>
    </xf>
    <xf numFmtId="2" fontId="2" fillId="0" borderId="2" xfId="62" applyNumberFormat="1" applyFont="1" applyBorder="1" applyAlignment="1">
      <alignment horizontal="center" vertical="center" wrapText="1"/>
    </xf>
    <xf numFmtId="0" fontId="2" fillId="0" borderId="2" xfId="62" applyFont="1" applyBorder="1" applyAlignment="1">
      <alignment vertical="center" wrapText="1"/>
    </xf>
    <xf numFmtId="172" fontId="2" fillId="0" borderId="2" xfId="62" applyNumberFormat="1" applyFont="1" applyFill="1" applyBorder="1" applyAlignment="1">
      <alignment horizontal="center" vertical="center" wrapText="1"/>
    </xf>
    <xf numFmtId="172" fontId="2" fillId="0" borderId="2" xfId="62" applyNumberFormat="1" applyFont="1" applyBorder="1" applyAlignment="1">
      <alignment horizontal="center" vertical="center" wrapText="1"/>
    </xf>
    <xf numFmtId="0" fontId="2" fillId="25" borderId="2" xfId="62" applyFont="1" applyFill="1" applyBorder="1" applyAlignment="1">
      <alignment horizontal="center" vertical="center" wrapText="1"/>
    </xf>
    <xf numFmtId="0" fontId="34" fillId="0" borderId="0" xfId="62" applyFont="1" applyAlignment="1">
      <alignment horizontal="justify"/>
    </xf>
    <xf numFmtId="0" fontId="3" fillId="0" borderId="22" xfId="62" applyFont="1" applyBorder="1" applyAlignment="1">
      <alignment horizontal="center" vertical="center" wrapText="1"/>
    </xf>
    <xf numFmtId="0" fontId="3" fillId="0" borderId="41" xfId="62" applyFont="1" applyBorder="1" applyAlignment="1">
      <alignment horizontal="justify" vertical="top" wrapText="1"/>
    </xf>
    <xf numFmtId="4" fontId="3" fillId="0" borderId="22" xfId="62" applyNumberFormat="1" applyFont="1" applyBorder="1" applyAlignment="1">
      <alignment horizontal="center" vertical="center" wrapText="1"/>
    </xf>
    <xf numFmtId="3" fontId="3" fillId="0" borderId="22" xfId="62" applyNumberFormat="1" applyFont="1" applyBorder="1" applyAlignment="1">
      <alignment horizontal="center" vertical="center" wrapText="1"/>
    </xf>
    <xf numFmtId="0" fontId="2" fillId="25" borderId="21" xfId="62" applyFont="1" applyFill="1" applyBorder="1" applyAlignment="1">
      <alignment horizontal="center" wrapText="1"/>
    </xf>
    <xf numFmtId="0" fontId="2" fillId="0" borderId="0" xfId="62" applyFont="1" applyAlignment="1">
      <alignment horizontal="justify"/>
    </xf>
    <xf numFmtId="0" fontId="2" fillId="0" borderId="0" xfId="62" applyFont="1" applyAlignment="1"/>
    <xf numFmtId="0" fontId="2" fillId="0" borderId="2" xfId="62" applyFont="1" applyBorder="1" applyAlignment="1">
      <alignment vertical="top" wrapText="1"/>
    </xf>
    <xf numFmtId="0" fontId="2" fillId="0" borderId="22" xfId="62" applyFont="1" applyBorder="1" applyAlignment="1">
      <alignment horizontal="center" vertical="center" wrapText="1"/>
    </xf>
    <xf numFmtId="0" fontId="2" fillId="0" borderId="41" xfId="62" applyFont="1" applyBorder="1" applyAlignment="1">
      <alignment vertical="top" wrapText="1"/>
    </xf>
    <xf numFmtId="0" fontId="3" fillId="0" borderId="41" xfId="62" applyFont="1" applyBorder="1" applyAlignment="1">
      <alignment vertical="top" wrapText="1"/>
    </xf>
    <xf numFmtId="0" fontId="2" fillId="25" borderId="21" xfId="62" applyFont="1" applyFill="1" applyBorder="1" applyAlignment="1">
      <alignment horizontal="center" vertical="center" wrapText="1"/>
    </xf>
    <xf numFmtId="0" fontId="56" fillId="0" borderId="0" xfId="62" applyFont="1" applyAlignment="1">
      <alignment horizontal="center"/>
    </xf>
    <xf numFmtId="0" fontId="66" fillId="0" borderId="0" xfId="62" applyFont="1" applyAlignment="1">
      <alignment horizontal="right"/>
    </xf>
    <xf numFmtId="0" fontId="3" fillId="0" borderId="0" xfId="78" applyFont="1"/>
    <xf numFmtId="0" fontId="3" fillId="0" borderId="0" xfId="44" applyFont="1"/>
    <xf numFmtId="0" fontId="8" fillId="0" borderId="0" xfId="78" applyFont="1"/>
    <xf numFmtId="0" fontId="2" fillId="0" borderId="0" xfId="78" applyFont="1"/>
    <xf numFmtId="171" fontId="3" fillId="0" borderId="2" xfId="78" applyNumberFormat="1" applyFont="1" applyBorder="1"/>
    <xf numFmtId="17" fontId="3" fillId="0" borderId="2" xfId="78" applyNumberFormat="1" applyFont="1" applyBorder="1"/>
    <xf numFmtId="171" fontId="3" fillId="0" borderId="0" xfId="78" applyNumberFormat="1" applyFont="1"/>
    <xf numFmtId="0" fontId="3" fillId="0" borderId="2" xfId="78" applyFont="1" applyBorder="1" applyAlignment="1">
      <alignment horizontal="center" vertical="center"/>
    </xf>
    <xf numFmtId="0" fontId="3" fillId="0" borderId="2" xfId="78" applyFont="1" applyBorder="1" applyAlignment="1">
      <alignment horizontal="center" vertical="center" wrapText="1"/>
    </xf>
    <xf numFmtId="0" fontId="3" fillId="0" borderId="2" xfId="78" applyFont="1" applyBorder="1" applyAlignment="1">
      <alignment vertical="center"/>
    </xf>
    <xf numFmtId="0" fontId="74" fillId="0" borderId="0" xfId="44"/>
    <xf numFmtId="0" fontId="8" fillId="0" borderId="0" xfId="44" applyFont="1"/>
    <xf numFmtId="0" fontId="2" fillId="0" borderId="0" xfId="44" applyFont="1" applyBorder="1"/>
    <xf numFmtId="0" fontId="3" fillId="0" borderId="0" xfId="44" applyFont="1" applyBorder="1"/>
    <xf numFmtId="0" fontId="74" fillId="0" borderId="0" xfId="44" applyBorder="1"/>
    <xf numFmtId="3" fontId="3" fillId="0" borderId="0" xfId="44" applyNumberFormat="1" applyFont="1" applyBorder="1"/>
    <xf numFmtId="3" fontId="3" fillId="0" borderId="2" xfId="44" applyNumberFormat="1" applyFont="1" applyBorder="1"/>
    <xf numFmtId="3" fontId="3" fillId="0" borderId="2" xfId="44" applyNumberFormat="1" applyFont="1" applyFill="1" applyBorder="1"/>
    <xf numFmtId="0" fontId="3" fillId="0" borderId="2" xfId="44" applyFont="1" applyFill="1" applyBorder="1" applyAlignment="1"/>
    <xf numFmtId="0" fontId="3" fillId="0" borderId="2" xfId="44" applyFont="1" applyFill="1" applyBorder="1" applyAlignment="1">
      <alignment wrapText="1"/>
    </xf>
    <xf numFmtId="190" fontId="2" fillId="0" borderId="0" xfId="44" applyNumberFormat="1" applyFont="1" applyBorder="1"/>
    <xf numFmtId="190" fontId="2" fillId="0" borderId="2" xfId="44" applyNumberFormat="1" applyFont="1" applyBorder="1"/>
    <xf numFmtId="0" fontId="3" fillId="0" borderId="0" xfId="67" applyFont="1" applyFill="1"/>
    <xf numFmtId="0" fontId="3" fillId="0" borderId="0" xfId="67" applyFont="1" applyFill="1" applyBorder="1"/>
    <xf numFmtId="0" fontId="8" fillId="0" borderId="0" xfId="67" applyFont="1" applyFill="1"/>
    <xf numFmtId="0" fontId="2" fillId="0" borderId="0" xfId="67" applyFont="1" applyFill="1" applyBorder="1"/>
    <xf numFmtId="0" fontId="3" fillId="0" borderId="2" xfId="67" applyFont="1" applyFill="1" applyBorder="1"/>
    <xf numFmtId="10" fontId="3" fillId="0" borderId="2" xfId="67" applyNumberFormat="1" applyFont="1" applyFill="1" applyBorder="1"/>
    <xf numFmtId="3" fontId="3" fillId="0" borderId="2" xfId="67" applyNumberFormat="1" applyFont="1" applyFill="1" applyBorder="1"/>
    <xf numFmtId="190" fontId="3" fillId="0" borderId="2" xfId="67" applyNumberFormat="1" applyFont="1" applyFill="1" applyBorder="1" applyAlignment="1">
      <alignment horizontal="center"/>
    </xf>
    <xf numFmtId="0" fontId="8" fillId="0" borderId="0" xfId="44" applyFont="1" applyFill="1" applyBorder="1"/>
    <xf numFmtId="2" fontId="3" fillId="0" borderId="0" xfId="44" applyNumberFormat="1" applyFont="1"/>
    <xf numFmtId="0" fontId="2" fillId="0" borderId="0" xfId="44" applyFont="1"/>
    <xf numFmtId="2" fontId="3" fillId="0" borderId="0" xfId="44" applyNumberFormat="1" applyFont="1" applyBorder="1"/>
    <xf numFmtId="2" fontId="3" fillId="0" borderId="2" xfId="44" applyNumberFormat="1" applyFont="1" applyBorder="1"/>
    <xf numFmtId="0" fontId="3" fillId="0" borderId="2" xfId="44" applyFont="1" applyBorder="1"/>
    <xf numFmtId="10" fontId="3" fillId="0" borderId="2" xfId="44" applyNumberFormat="1" applyFont="1" applyBorder="1" applyProtection="1"/>
    <xf numFmtId="9" fontId="3" fillId="0" borderId="2" xfId="44" applyNumberFormat="1" applyFont="1" applyBorder="1" applyProtection="1"/>
    <xf numFmtId="2" fontId="3" fillId="0" borderId="2" xfId="44" applyNumberFormat="1" applyFont="1" applyBorder="1" applyProtection="1"/>
    <xf numFmtId="2" fontId="3" fillId="28" borderId="2" xfId="69" applyNumberFormat="1" applyFont="1" applyFill="1" applyBorder="1"/>
    <xf numFmtId="4" fontId="3" fillId="0" borderId="2" xfId="44" applyNumberFormat="1" applyFont="1" applyBorder="1" applyProtection="1"/>
    <xf numFmtId="2" fontId="3" fillId="0" borderId="2" xfId="44" applyNumberFormat="1" applyFont="1" applyBorder="1" applyProtection="1">
      <protection locked="0"/>
    </xf>
    <xf numFmtId="0" fontId="73" fillId="0" borderId="0" xfId="44" applyFont="1"/>
    <xf numFmtId="0" fontId="2" fillId="0" borderId="2" xfId="44" applyFont="1" applyBorder="1"/>
    <xf numFmtId="0" fontId="12" fillId="0" borderId="0" xfId="33" applyFill="1" applyBorder="1" applyAlignment="1" applyProtection="1"/>
    <xf numFmtId="1" fontId="12" fillId="0" borderId="0" xfId="33" applyNumberFormat="1" applyFill="1" applyBorder="1" applyAlignment="1" applyProtection="1">
      <alignment horizontal="left"/>
    </xf>
    <xf numFmtId="231" fontId="33" fillId="0" borderId="0" xfId="0" applyNumberFormat="1" applyFont="1"/>
    <xf numFmtId="231" fontId="3" fillId="0" borderId="2" xfId="0" applyNumberFormat="1" applyFont="1" applyFill="1" applyBorder="1"/>
    <xf numFmtId="231" fontId="3" fillId="0" borderId="0" xfId="0" applyNumberFormat="1" applyFont="1" applyFill="1"/>
    <xf numFmtId="0" fontId="8" fillId="0" borderId="0" xfId="60" applyFont="1"/>
    <xf numFmtId="2" fontId="3" fillId="0" borderId="49" xfId="52" applyNumberFormat="1" applyFont="1" applyFill="1" applyBorder="1" applyAlignment="1">
      <alignment horizontal="center"/>
    </xf>
    <xf numFmtId="2" fontId="3" fillId="0" borderId="17" xfId="52" applyNumberFormat="1" applyFont="1" applyFill="1" applyBorder="1" applyAlignment="1">
      <alignment horizontal="center"/>
    </xf>
    <xf numFmtId="0" fontId="8" fillId="0" borderId="0" xfId="52" applyFont="1" applyFill="1" applyBorder="1" applyAlignment="1"/>
    <xf numFmtId="49" fontId="2" fillId="0" borderId="2" xfId="52" applyNumberFormat="1" applyFont="1" applyBorder="1"/>
    <xf numFmtId="14" fontId="2" fillId="0" borderId="2" xfId="52" applyNumberFormat="1" applyFont="1" applyBorder="1"/>
    <xf numFmtId="0" fontId="9" fillId="0" borderId="2" xfId="52" applyFont="1" applyBorder="1"/>
    <xf numFmtId="2" fontId="9" fillId="0" borderId="2" xfId="52" applyNumberFormat="1" applyFont="1" applyBorder="1" applyAlignment="1">
      <alignment horizontal="center" vertical="center"/>
    </xf>
    <xf numFmtId="2" fontId="3" fillId="0" borderId="2" xfId="52" applyNumberFormat="1" applyFont="1" applyBorder="1" applyAlignment="1">
      <alignment horizontal="center" vertical="center"/>
    </xf>
    <xf numFmtId="0" fontId="65" fillId="0" borderId="0" xfId="0" applyFont="1"/>
    <xf numFmtId="0" fontId="6" fillId="0" borderId="55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2" fillId="26" borderId="30" xfId="0" applyFont="1" applyFill="1" applyBorder="1" applyAlignment="1">
      <alignment vertical="top" wrapText="1"/>
    </xf>
    <xf numFmtId="0" fontId="2" fillId="26" borderId="21" xfId="0" applyFont="1" applyFill="1" applyBorder="1" applyAlignment="1">
      <alignment vertical="top" wrapText="1"/>
    </xf>
    <xf numFmtId="0" fontId="3" fillId="0" borderId="62" xfId="0" applyFont="1" applyBorder="1" applyAlignment="1">
      <alignment vertical="top" wrapText="1"/>
    </xf>
    <xf numFmtId="0" fontId="3" fillId="0" borderId="41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 wrapText="1"/>
    </xf>
    <xf numFmtId="0" fontId="6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5" borderId="55" xfId="64" applyFont="1" applyFill="1" applyBorder="1" applyAlignment="1">
      <alignment horizontal="left" wrapText="1"/>
    </xf>
    <xf numFmtId="0" fontId="11" fillId="25" borderId="53" xfId="64" applyFill="1" applyBorder="1" applyAlignment="1"/>
    <xf numFmtId="0" fontId="11" fillId="25" borderId="40" xfId="64" applyFill="1" applyBorder="1" applyAlignment="1"/>
    <xf numFmtId="0" fontId="0" fillId="0" borderId="0" xfId="0" applyAlignment="1">
      <alignment wrapText="1"/>
    </xf>
    <xf numFmtId="0" fontId="76" fillId="16" borderId="30" xfId="45" applyFont="1" applyFill="1" applyBorder="1" applyAlignment="1">
      <alignment horizontal="center" wrapText="1"/>
    </xf>
    <xf numFmtId="0" fontId="76" fillId="16" borderId="31" xfId="45" applyFont="1" applyFill="1" applyBorder="1" applyAlignment="1">
      <alignment horizontal="center" wrapText="1"/>
    </xf>
    <xf numFmtId="0" fontId="76" fillId="16" borderId="86" xfId="45" applyFont="1" applyFill="1" applyBorder="1" applyAlignment="1">
      <alignment horizontal="center" wrapText="1"/>
    </xf>
    <xf numFmtId="0" fontId="56" fillId="0" borderId="62" xfId="45" applyFont="1" applyBorder="1" applyAlignment="1">
      <alignment wrapText="1"/>
    </xf>
    <xf numFmtId="0" fontId="56" fillId="0" borderId="41" xfId="45" applyFont="1" applyBorder="1" applyAlignment="1">
      <alignment wrapText="1"/>
    </xf>
    <xf numFmtId="0" fontId="71" fillId="0" borderId="30" xfId="45" applyFont="1" applyBorder="1" applyAlignment="1">
      <alignment horizontal="center"/>
    </xf>
    <xf numFmtId="0" fontId="71" fillId="0" borderId="31" xfId="45" applyFont="1" applyBorder="1" applyAlignment="1">
      <alignment horizontal="center"/>
    </xf>
    <xf numFmtId="0" fontId="71" fillId="0" borderId="86" xfId="45" applyFont="1" applyBorder="1" applyAlignment="1">
      <alignment horizontal="center"/>
    </xf>
    <xf numFmtId="0" fontId="71" fillId="0" borderId="87" xfId="45" applyFont="1" applyBorder="1" applyAlignment="1">
      <alignment horizontal="center"/>
    </xf>
    <xf numFmtId="0" fontId="76" fillId="16" borderId="34" xfId="45" applyFont="1" applyFill="1" applyBorder="1" applyAlignment="1">
      <alignment horizontal="center" wrapText="1"/>
    </xf>
    <xf numFmtId="0" fontId="76" fillId="16" borderId="35" xfId="45" applyFont="1" applyFill="1" applyBorder="1" applyAlignment="1">
      <alignment horizontal="center" wrapText="1"/>
    </xf>
    <xf numFmtId="0" fontId="76" fillId="16" borderId="88" xfId="45" applyFont="1" applyFill="1" applyBorder="1" applyAlignment="1">
      <alignment horizontal="center" wrapText="1"/>
    </xf>
    <xf numFmtId="0" fontId="3" fillId="26" borderId="62" xfId="46" applyFont="1" applyFill="1" applyBorder="1" applyAlignment="1">
      <alignment horizontal="center"/>
    </xf>
    <xf numFmtId="0" fontId="3" fillId="26" borderId="41" xfId="46" applyFont="1" applyFill="1" applyBorder="1" applyAlignment="1">
      <alignment horizontal="center"/>
    </xf>
    <xf numFmtId="0" fontId="6" fillId="26" borderId="62" xfId="45" applyFont="1" applyFill="1" applyBorder="1" applyAlignment="1">
      <alignment horizontal="center" wrapText="1"/>
    </xf>
    <xf numFmtId="0" fontId="6" fillId="26" borderId="41" xfId="45" applyFont="1" applyFill="1" applyBorder="1" applyAlignment="1">
      <alignment horizontal="center" wrapText="1"/>
    </xf>
    <xf numFmtId="0" fontId="3" fillId="26" borderId="30" xfId="45" applyFont="1" applyFill="1" applyBorder="1" applyAlignment="1">
      <alignment horizontal="center"/>
    </xf>
    <xf numFmtId="0" fontId="3" fillId="26" borderId="21" xfId="45" applyFont="1" applyFill="1" applyBorder="1" applyAlignment="1">
      <alignment horizontal="center"/>
    </xf>
    <xf numFmtId="3" fontId="8" fillId="0" borderId="62" xfId="46" applyNumberFormat="1" applyFont="1" applyBorder="1" applyAlignment="1">
      <alignment horizontal="right"/>
    </xf>
    <xf numFmtId="3" fontId="8" fillId="0" borderId="41" xfId="46" applyNumberFormat="1" applyFont="1" applyBorder="1" applyAlignment="1">
      <alignment horizontal="right"/>
    </xf>
    <xf numFmtId="0" fontId="8" fillId="25" borderId="62" xfId="46" applyFont="1" applyFill="1" applyBorder="1"/>
    <xf numFmtId="0" fontId="8" fillId="25" borderId="41" xfId="46" applyFont="1" applyFill="1" applyBorder="1"/>
    <xf numFmtId="0" fontId="78" fillId="0" borderId="31" xfId="45" applyFont="1" applyBorder="1"/>
    <xf numFmtId="1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4" fillId="0" borderId="0" xfId="0" applyFont="1" applyAlignment="1">
      <alignment horizontal="justify"/>
    </xf>
    <xf numFmtId="0" fontId="3" fillId="0" borderId="0" xfId="0" applyFont="1" applyAlignment="1"/>
    <xf numFmtId="0" fontId="2" fillId="0" borderId="55" xfId="47" applyFont="1" applyBorder="1" applyAlignment="1">
      <alignment horizontal="center"/>
    </xf>
    <xf numFmtId="0" fontId="2" fillId="0" borderId="53" xfId="47" applyFont="1" applyBorder="1" applyAlignment="1">
      <alignment horizontal="center"/>
    </xf>
    <xf numFmtId="0" fontId="2" fillId="0" borderId="40" xfId="47" applyFont="1" applyBorder="1" applyAlignment="1">
      <alignment horizontal="center"/>
    </xf>
    <xf numFmtId="0" fontId="2" fillId="0" borderId="2" xfId="47" applyFont="1" applyBorder="1" applyAlignment="1">
      <alignment horizontal="center"/>
    </xf>
    <xf numFmtId="0" fontId="2" fillId="0" borderId="2" xfId="47" applyFont="1" applyBorder="1" applyAlignment="1">
      <alignment horizontal="center" wrapText="1"/>
    </xf>
    <xf numFmtId="0" fontId="2" fillId="0" borderId="2" xfId="93" applyNumberFormat="1" applyFont="1" applyFill="1" applyBorder="1" applyAlignment="1" applyProtection="1">
      <alignment horizontal="center"/>
      <protection locked="0"/>
    </xf>
    <xf numFmtId="0" fontId="3" fillId="0" borderId="55" xfId="47" applyFont="1" applyBorder="1" applyAlignment="1">
      <alignment horizontal="center" wrapText="1"/>
    </xf>
    <xf numFmtId="0" fontId="3" fillId="0" borderId="53" xfId="47" applyFont="1" applyBorder="1" applyAlignment="1">
      <alignment horizontal="center" wrapText="1"/>
    </xf>
    <xf numFmtId="0" fontId="3" fillId="0" borderId="40" xfId="47" applyFont="1" applyBorder="1" applyAlignment="1">
      <alignment horizontal="center" wrapText="1"/>
    </xf>
    <xf numFmtId="0" fontId="3" fillId="0" borderId="55" xfId="47" applyFont="1" applyBorder="1" applyAlignment="1">
      <alignment horizontal="center"/>
    </xf>
    <xf numFmtId="0" fontId="3" fillId="0" borderId="53" xfId="47" applyFont="1" applyBorder="1" applyAlignment="1">
      <alignment horizontal="center"/>
    </xf>
    <xf numFmtId="0" fontId="3" fillId="0" borderId="40" xfId="47" applyFont="1" applyBorder="1" applyAlignment="1">
      <alignment horizontal="center"/>
    </xf>
    <xf numFmtId="0" fontId="3" fillId="0" borderId="2" xfId="47" applyFont="1" applyBorder="1" applyAlignment="1">
      <alignment horizontal="center" wrapText="1"/>
    </xf>
    <xf numFmtId="0" fontId="3" fillId="0" borderId="2" xfId="47" applyFont="1" applyBorder="1" applyAlignment="1">
      <alignment horizontal="center"/>
    </xf>
    <xf numFmtId="0" fontId="3" fillId="0" borderId="55" xfId="60" applyFont="1" applyBorder="1" applyAlignment="1">
      <alignment horizontal="center"/>
    </xf>
    <xf numFmtId="0" fontId="3" fillId="0" borderId="53" xfId="60" applyFont="1" applyBorder="1" applyAlignment="1">
      <alignment horizontal="center"/>
    </xf>
    <xf numFmtId="0" fontId="3" fillId="0" borderId="40" xfId="60" applyFont="1" applyBorder="1" applyAlignment="1">
      <alignment horizontal="center"/>
    </xf>
    <xf numFmtId="0" fontId="3" fillId="0" borderId="2" xfId="60" applyFont="1" applyFill="1" applyBorder="1" applyAlignment="1">
      <alignment horizontal="center"/>
    </xf>
    <xf numFmtId="4" fontId="2" fillId="0" borderId="2" xfId="19" applyNumberFormat="1" applyFont="1" applyFill="1" applyBorder="1" applyAlignment="1">
      <alignment horizontal="right" wrapText="1"/>
    </xf>
    <xf numFmtId="190" fontId="2" fillId="0" borderId="2" xfId="13" applyNumberFormat="1" applyFont="1" applyFill="1" applyBorder="1" applyAlignment="1">
      <alignment horizontal="left" wrapText="1"/>
    </xf>
    <xf numFmtId="0" fontId="2" fillId="0" borderId="2" xfId="43" applyFont="1" applyFill="1" applyBorder="1" applyAlignment="1">
      <alignment horizontal="center"/>
    </xf>
    <xf numFmtId="0" fontId="2" fillId="0" borderId="2" xfId="43" applyFont="1" applyFill="1" applyBorder="1" applyAlignment="1">
      <alignment horizontal="center" vertical="center"/>
    </xf>
    <xf numFmtId="190" fontId="3" fillId="0" borderId="37" xfId="14" applyNumberFormat="1" applyFont="1" applyFill="1" applyBorder="1" applyAlignment="1">
      <alignment horizontal="left" wrapText="1"/>
    </xf>
    <xf numFmtId="190" fontId="3" fillId="0" borderId="27" xfId="14" applyNumberFormat="1" applyFont="1" applyFill="1" applyBorder="1" applyAlignment="1">
      <alignment horizontal="left" wrapText="1"/>
    </xf>
    <xf numFmtId="4" fontId="3" fillId="0" borderId="37" xfId="14" applyNumberFormat="1" applyFont="1" applyFill="1" applyBorder="1" applyAlignment="1">
      <alignment horizontal="right" wrapText="1"/>
    </xf>
    <xf numFmtId="0" fontId="3" fillId="0" borderId="27" xfId="49" applyFont="1" applyBorder="1" applyAlignment="1">
      <alignment horizontal="right"/>
    </xf>
    <xf numFmtId="0" fontId="3" fillId="0" borderId="37" xfId="14" applyFont="1" applyFill="1" applyBorder="1" applyAlignment="1">
      <alignment horizontal="right" wrapText="1"/>
    </xf>
    <xf numFmtId="0" fontId="3" fillId="0" borderId="27" xfId="14" applyFont="1" applyFill="1" applyBorder="1" applyAlignment="1">
      <alignment horizontal="right" wrapText="1"/>
    </xf>
    <xf numFmtId="0" fontId="2" fillId="0" borderId="0" xfId="61" applyFont="1" applyAlignment="1">
      <alignment horizontal="center" vertical="center"/>
    </xf>
    <xf numFmtId="0" fontId="2" fillId="0" borderId="0" xfId="52" applyFont="1" applyAlignment="1">
      <alignment horizontal="left"/>
    </xf>
    <xf numFmtId="0" fontId="2" fillId="0" borderId="0" xfId="61" applyFont="1" applyFill="1" applyAlignment="1">
      <alignment horizontal="left"/>
    </xf>
    <xf numFmtId="0" fontId="2" fillId="0" borderId="0" xfId="61" applyFont="1" applyAlignment="1">
      <alignment horizontal="center" wrapText="1"/>
    </xf>
    <xf numFmtId="0" fontId="2" fillId="0" borderId="0" xfId="52" applyFont="1" applyAlignment="1">
      <alignment horizontal="left" wrapText="1"/>
    </xf>
    <xf numFmtId="0" fontId="2" fillId="0" borderId="0" xfId="52" applyFont="1" applyAlignment="1">
      <alignment horizontal="center" wrapText="1"/>
    </xf>
    <xf numFmtId="0" fontId="2" fillId="0" borderId="62" xfId="52" applyFont="1" applyBorder="1" applyAlignment="1">
      <alignment horizontal="center" wrapText="1"/>
    </xf>
    <xf numFmtId="0" fontId="2" fillId="0" borderId="89" xfId="52" applyFont="1" applyBorder="1" applyAlignment="1">
      <alignment horizontal="center" wrapText="1"/>
    </xf>
    <xf numFmtId="0" fontId="2" fillId="0" borderId="41" xfId="52" applyFont="1" applyBorder="1" applyAlignment="1">
      <alignment horizontal="center" wrapText="1"/>
    </xf>
    <xf numFmtId="0" fontId="2" fillId="0" borderId="36" xfId="52" applyFont="1" applyBorder="1" applyAlignment="1">
      <alignment horizontal="center"/>
    </xf>
    <xf numFmtId="0" fontId="2" fillId="0" borderId="38" xfId="52" applyFont="1" applyBorder="1" applyAlignment="1">
      <alignment horizontal="center"/>
    </xf>
    <xf numFmtId="0" fontId="2" fillId="0" borderId="90" xfId="52" applyFont="1" applyBorder="1" applyAlignment="1">
      <alignment horizontal="center" wrapText="1"/>
    </xf>
    <xf numFmtId="0" fontId="2" fillId="0" borderId="68" xfId="52" applyFont="1" applyBorder="1" applyAlignment="1">
      <alignment horizontal="center" wrapText="1"/>
    </xf>
    <xf numFmtId="0" fontId="2" fillId="0" borderId="0" xfId="52" applyFont="1" applyAlignment="1">
      <alignment horizontal="center"/>
    </xf>
    <xf numFmtId="0" fontId="10" fillId="0" borderId="0" xfId="61" applyFont="1" applyAlignment="1">
      <alignment horizontal="left" wrapText="1"/>
    </xf>
    <xf numFmtId="0" fontId="2" fillId="0" borderId="0" xfId="63" applyFont="1" applyAlignment="1">
      <alignment horizontal="left"/>
    </xf>
    <xf numFmtId="0" fontId="2" fillId="0" borderId="35" xfId="52" applyFont="1" applyBorder="1" applyAlignment="1">
      <alignment horizontal="center"/>
    </xf>
    <xf numFmtId="0" fontId="2" fillId="0" borderId="31" xfId="61" applyFont="1" applyBorder="1" applyAlignment="1">
      <alignment horizontal="center"/>
    </xf>
    <xf numFmtId="0" fontId="2" fillId="0" borderId="0" xfId="53" applyFont="1" applyAlignment="1">
      <alignment horizontal="left"/>
    </xf>
    <xf numFmtId="0" fontId="3" fillId="0" borderId="0" xfId="53" applyFont="1" applyAlignment="1">
      <alignment horizontal="left"/>
    </xf>
    <xf numFmtId="0" fontId="13" fillId="0" borderId="39" xfId="77" applyFont="1" applyBorder="1" applyAlignment="1">
      <alignment horizontal="center" wrapText="1"/>
    </xf>
    <xf numFmtId="0" fontId="13" fillId="0" borderId="50" xfId="77" applyFont="1" applyBorder="1" applyAlignment="1">
      <alignment horizontal="center" wrapText="1"/>
    </xf>
    <xf numFmtId="0" fontId="2" fillId="0" borderId="0" xfId="53" applyFont="1" applyAlignment="1"/>
    <xf numFmtId="0" fontId="2" fillId="0" borderId="0" xfId="77" applyFont="1" applyAlignment="1">
      <alignment horizontal="center"/>
    </xf>
    <xf numFmtId="14" fontId="2" fillId="0" borderId="35" xfId="54" applyNumberFormat="1" applyFont="1" applyBorder="1" applyAlignment="1">
      <alignment horizontal="center"/>
    </xf>
    <xf numFmtId="0" fontId="2" fillId="0" borderId="35" xfId="54" applyFont="1" applyBorder="1" applyAlignment="1">
      <alignment horizontal="center"/>
    </xf>
    <xf numFmtId="0" fontId="68" fillId="0" borderId="0" xfId="54" applyFont="1" applyFill="1" applyAlignment="1">
      <alignment horizontal="center" wrapText="1" shrinkToFit="1"/>
    </xf>
    <xf numFmtId="0" fontId="68" fillId="0" borderId="0" xfId="77" applyFont="1" applyFill="1" applyAlignment="1">
      <alignment horizontal="center"/>
    </xf>
    <xf numFmtId="0" fontId="68" fillId="0" borderId="0" xfId="54" applyFont="1" applyBorder="1" applyAlignment="1">
      <alignment horizontal="center" wrapText="1" shrinkToFit="1"/>
    </xf>
    <xf numFmtId="0" fontId="68" fillId="0" borderId="0" xfId="77" applyFont="1" applyBorder="1" applyAlignment="1">
      <alignment horizontal="center"/>
    </xf>
    <xf numFmtId="0" fontId="3" fillId="0" borderId="0" xfId="62" applyFont="1"/>
    <xf numFmtId="0" fontId="2" fillId="0" borderId="91" xfId="62" applyFont="1" applyBorder="1" applyAlignment="1">
      <alignment horizontal="center" wrapText="1"/>
    </xf>
    <xf numFmtId="0" fontId="2" fillId="0" borderId="52" xfId="62" applyFont="1" applyBorder="1" applyAlignment="1">
      <alignment horizontal="center" wrapText="1"/>
    </xf>
    <xf numFmtId="0" fontId="2" fillId="0" borderId="78" xfId="62" applyFont="1" applyBorder="1" applyAlignment="1">
      <alignment horizontal="center" wrapText="1"/>
    </xf>
    <xf numFmtId="0" fontId="2" fillId="0" borderId="0" xfId="62" applyFont="1" applyAlignment="1">
      <alignment horizontal="left"/>
    </xf>
    <xf numFmtId="0" fontId="2" fillId="0" borderId="0" xfId="62" applyFont="1" applyAlignment="1">
      <alignment horizontal="center"/>
    </xf>
    <xf numFmtId="0" fontId="70" fillId="0" borderId="0" xfId="62" applyFont="1" applyAlignment="1">
      <alignment horizontal="left" wrapText="1"/>
    </xf>
    <xf numFmtId="0" fontId="70" fillId="0" borderId="52" xfId="62" applyFont="1" applyBorder="1" applyAlignment="1">
      <alignment horizontal="left" wrapText="1"/>
    </xf>
    <xf numFmtId="0" fontId="2" fillId="0" borderId="27" xfId="78" applyFont="1" applyBorder="1" applyAlignment="1">
      <alignment horizontal="left"/>
    </xf>
    <xf numFmtId="0" fontId="2" fillId="0" borderId="0" xfId="78" applyFont="1" applyAlignment="1">
      <alignment horizontal="left"/>
    </xf>
  </cellXfs>
  <cellStyles count="98">
    <cellStyle name="Comma_cb_t1-1E" xfId="1"/>
    <cellStyle name="kb" xfId="2"/>
    <cellStyle name="Normal_1. Currency" xfId="3"/>
    <cellStyle name="Normal_1. Currency_~3714921" xfId="4"/>
    <cellStyle name="Normál_212" xfId="5"/>
    <cellStyle name="Normal_Book1" xfId="6"/>
    <cellStyle name="Normal_Capitalization" xfId="7"/>
    <cellStyle name="Normal_Indicators_~3714921" xfId="8"/>
    <cellStyle name="Normal_Indicators_1_~3714921" xfId="9"/>
    <cellStyle name="Normal_Indicators_1_3.2. - рынок ценных бумаг" xfId="10"/>
    <cellStyle name="Normal_Indicators_3.2. - рынок ценных бумаг" xfId="11"/>
    <cellStyle name="Normal_LiqNB" xfId="12"/>
    <cellStyle name="Normal_Sheet1_~3714921" xfId="13"/>
    <cellStyle name="Normal_Sheet1_3.2. - рынок ценных бумаг" xfId="14"/>
    <cellStyle name="Normal_Sheet3_~3714921" xfId="15"/>
    <cellStyle name="Normal_Sheet8_~3714921" xfId="16"/>
    <cellStyle name="Normal_yeld" xfId="17"/>
    <cellStyle name="Normal_ГЦБ_прямое_1_~3714921" xfId="18"/>
    <cellStyle name="Normal_исходник_~3714921" xfId="19"/>
    <cellStyle name="Normal_НЦБ_авто_1_~3714921" xfId="20"/>
    <cellStyle name="normální_cross pracovní 7 ČERVENEC  2007" xfId="21"/>
    <cellStyle name="Number4DecimalStyle" xfId="22"/>
    <cellStyle name="Акцент1" xfId="23" builtinId="29" customBuiltin="1"/>
    <cellStyle name="Акцент2" xfId="24" builtinId="33" customBuiltin="1"/>
    <cellStyle name="Акцент3" xfId="25" builtinId="37" customBuiltin="1"/>
    <cellStyle name="Акцент4" xfId="26" builtinId="41" customBuiltin="1"/>
    <cellStyle name="Акцент5" xfId="27" builtinId="45" customBuiltin="1"/>
    <cellStyle name="Акцент6" xfId="28" builtinId="49" customBuiltin="1"/>
    <cellStyle name="Ввод " xfId="29" builtinId="20" customBuiltin="1"/>
    <cellStyle name="Виталий" xfId="30"/>
    <cellStyle name="Вывод" xfId="31" builtinId="21" customBuiltin="1"/>
    <cellStyle name="Вычисление" xfId="32" builtinId="22" customBuiltin="1"/>
    <cellStyle name="Гиперссылка" xfId="33" builtinId="8"/>
    <cellStyle name="Гиперссылка_2,3 - корпоративный сектор" xfId="34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39" builtinId="25" customBuiltin="1"/>
    <cellStyle name="Контрольная ячейка" xfId="40" builtinId="23" customBuiltin="1"/>
    <cellStyle name="Название" xfId="41" builtinId="15" customBuiltin="1"/>
    <cellStyle name="Нейтральный" xfId="42" builtinId="28" customBuiltin="1"/>
    <cellStyle name="Обычный" xfId="0" builtinId="0"/>
    <cellStyle name="Обычный_~3714921" xfId="43"/>
    <cellStyle name="Обычный_~6571162 2" xfId="44"/>
    <cellStyle name="Обычный_2,3 - корпоративный сектор" xfId="45"/>
    <cellStyle name="Обычный_2,3 - корпоративный сектор 2" xfId="46"/>
    <cellStyle name="Обычный_2.5 - недвижимость" xfId="47"/>
    <cellStyle name="Обычный_2.5 - недвижимость 2" xfId="48"/>
    <cellStyle name="Обычный_3.2. - рынок ценных бумаг" xfId="49"/>
    <cellStyle name="Обычный_4.1.1. 2" xfId="50"/>
    <cellStyle name="Обычный_4_Роль фин сектора1 2" xfId="51"/>
    <cellStyle name="Обычный_5_Банковский сектор 2" xfId="52"/>
    <cellStyle name="Обычный_6. Иные фианасовыйе институты 2" xfId="53"/>
    <cellStyle name="Обычный_6.2.  НПФ 2" xfId="54"/>
    <cellStyle name="Обычный_Bop_forecast" xfId="55"/>
    <cellStyle name="Обычный_Data1_~3714921" xfId="56"/>
    <cellStyle name="Обычный_MIS PF 2" xfId="57"/>
    <cellStyle name="Обычный_Repo_NBRK_~3714921" xfId="58"/>
    <cellStyle name="Обычный_Акции_3.2. - рынок ценных бумаг" xfId="59"/>
    <cellStyle name="Обычный_Валютный рынок" xfId="60"/>
    <cellStyle name="Обычный_Граф. и табл. 4 и 5 Институты фин.посредничества" xfId="61"/>
    <cellStyle name="Обычный_Граф. и табл. 7 Инфраструктура фин.рынка 2" xfId="62"/>
    <cellStyle name="Обычный_Граф. и табл.АИФУ и Стресс-тесты 2" xfId="63"/>
    <cellStyle name="Обычный_Графики 2.2" xfId="64"/>
    <cellStyle name="Обычный_Графики_макро_фин рынки" xfId="65"/>
    <cellStyle name="Обычный_Диаграммы М2;RM " xfId="66"/>
    <cellStyle name="Обычный_Динамика и Выполнение МРТ 2" xfId="67"/>
    <cellStyle name="Обычный_КД свод на две даты 33 банков 2" xfId="68"/>
    <cellStyle name="Обычный_КЛ_КР ФИЗ вход 2" xfId="69"/>
    <cellStyle name="Обычный_Копия Repo_NBRK_~3714921" xfId="70"/>
    <cellStyle name="Обычный_Лист1 2" xfId="71"/>
    <cellStyle name="Обычный_Лист2" xfId="72"/>
    <cellStyle name="Обычный_Лист3" xfId="73"/>
    <cellStyle name="Обычный_Лист3_Раздел 6 2" xfId="74"/>
    <cellStyle name="Обычный_ПП-GAP 2" xfId="75"/>
    <cellStyle name="Обычный_пруд ООиупа вых 2" xfId="76"/>
    <cellStyle name="Обычный_Раздел 6" xfId="77"/>
    <cellStyle name="Обычный_Сводная форма НБРК_ликвидность_2007_уточненная 2" xfId="78"/>
    <cellStyle name="Обычный_Структ. особ. эк-го роста" xfId="79"/>
    <cellStyle name="Обычный_Таблицы и диаграммы к Отчету о финансовой стабильности (2007)" xfId="80"/>
    <cellStyle name="Обычный_Черновой вариант" xfId="81"/>
    <cellStyle name="Плохой" xfId="82" builtinId="27" customBuiltin="1"/>
    <cellStyle name="Пояснение" xfId="83" builtinId="53" customBuiltin="1"/>
    <cellStyle name="Примечание" xfId="84" builtinId="10" customBuiltin="1"/>
    <cellStyle name="Процентный" xfId="85" builtinId="5"/>
    <cellStyle name="Процентный 2" xfId="86"/>
    <cellStyle name="Связанная ячейка" xfId="87" builtinId="24" customBuiltin="1"/>
    <cellStyle name="Стиль 1" xfId="88"/>
    <cellStyle name="Текст предупреждения" xfId="89" builtinId="11" customBuiltin="1"/>
    <cellStyle name="Тысячи [0]_cчетаБР" xfId="90"/>
    <cellStyle name="Тысячи_cчетаБР" xfId="91"/>
    <cellStyle name="Финансовый 2" xfId="92"/>
    <cellStyle name="Финансовый_2.5 - недвижимость" xfId="93"/>
    <cellStyle name="Финансовый_Лист2 2" xfId="94"/>
    <cellStyle name="Финансовый_Лист3 2" xfId="95"/>
    <cellStyle name="Хороший" xfId="96" builtinId="26" customBuiltin="1"/>
    <cellStyle name="標準_i104x_入力訂正84_入力訂正84_入力訂正84_入力訂正85_TMSシステム（２係用）" xfId="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4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externalLink" Target="externalLinks/externalLink5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6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7.xml"/><Relationship Id="rId199" Type="http://schemas.openxmlformats.org/officeDocument/2006/relationships/externalLink" Target="externalLinks/externalLink12.xml"/><Relationship Id="rId20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8.xml"/><Relationship Id="rId190" Type="http://schemas.openxmlformats.org/officeDocument/2006/relationships/externalLink" Target="externalLinks/externalLink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externalLink" Target="externalLinks/externalLink9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externalLink" Target="externalLinks/externalLink10.xml"/><Relationship Id="rId201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11.xml"/><Relationship Id="rId202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1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charts/_rels/chart2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6849169920061"/>
          <c:y val="5.0359712230215826E-2"/>
          <c:w val="0.72707093966490943"/>
          <c:h val="0.69424460431654678"/>
        </c:manualLayout>
      </c:layout>
      <c:lineChart>
        <c:grouping val="standard"/>
        <c:varyColors val="0"/>
        <c:ser>
          <c:idx val="1"/>
          <c:order val="1"/>
          <c:tx>
            <c:strRef>
              <c:f>'1.1.1-график '!$D$5</c:f>
              <c:strCache>
                <c:ptCount val="1"/>
                <c:pt idx="0">
                  <c:v>Wheat No.2.Soft Red сұрыпты бидайдың бағасы (оң жақ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'1.1.1-график '!$B$6:$B$747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'1.1.1-график '!$D$6:$D$747</c:f>
              <c:numCache>
                <c:formatCode>General</c:formatCode>
                <c:ptCount val="742"/>
                <c:pt idx="0">
                  <c:v>327.5</c:v>
                </c:pt>
                <c:pt idx="1">
                  <c:v>339.5</c:v>
                </c:pt>
                <c:pt idx="2">
                  <c:v>344.5</c:v>
                </c:pt>
                <c:pt idx="3">
                  <c:v>337.5</c:v>
                </c:pt>
                <c:pt idx="4">
                  <c:v>328.5</c:v>
                </c:pt>
                <c:pt idx="5">
                  <c:v>323.5</c:v>
                </c:pt>
                <c:pt idx="6">
                  <c:v>327.5</c:v>
                </c:pt>
                <c:pt idx="7">
                  <c:v>332</c:v>
                </c:pt>
                <c:pt idx="8">
                  <c:v>343</c:v>
                </c:pt>
                <c:pt idx="9">
                  <c:v>339.5</c:v>
                </c:pt>
                <c:pt idx="10">
                  <c:v>339.5</c:v>
                </c:pt>
                <c:pt idx="11">
                  <c:v>333.5</c:v>
                </c:pt>
                <c:pt idx="12">
                  <c:v>327.5</c:v>
                </c:pt>
                <c:pt idx="13">
                  <c:v>331.5</c:v>
                </c:pt>
                <c:pt idx="14">
                  <c:v>332.5</c:v>
                </c:pt>
                <c:pt idx="15">
                  <c:v>332.5</c:v>
                </c:pt>
                <c:pt idx="16">
                  <c:v>343.5</c:v>
                </c:pt>
                <c:pt idx="17">
                  <c:v>347.5</c:v>
                </c:pt>
                <c:pt idx="18">
                  <c:v>345.5</c:v>
                </c:pt>
                <c:pt idx="19">
                  <c:v>342.5</c:v>
                </c:pt>
                <c:pt idx="20">
                  <c:v>342.5</c:v>
                </c:pt>
                <c:pt idx="21">
                  <c:v>339.5</c:v>
                </c:pt>
                <c:pt idx="22">
                  <c:v>334.5</c:v>
                </c:pt>
                <c:pt idx="23">
                  <c:v>340.5</c:v>
                </c:pt>
                <c:pt idx="24">
                  <c:v>346.5</c:v>
                </c:pt>
                <c:pt idx="25">
                  <c:v>345.5</c:v>
                </c:pt>
                <c:pt idx="26">
                  <c:v>340.5</c:v>
                </c:pt>
                <c:pt idx="27">
                  <c:v>344.5</c:v>
                </c:pt>
                <c:pt idx="28">
                  <c:v>348.5</c:v>
                </c:pt>
                <c:pt idx="29">
                  <c:v>342.5</c:v>
                </c:pt>
                <c:pt idx="30">
                  <c:v>339</c:v>
                </c:pt>
                <c:pt idx="31">
                  <c:v>343.5</c:v>
                </c:pt>
                <c:pt idx="32">
                  <c:v>350.5</c:v>
                </c:pt>
                <c:pt idx="33">
                  <c:v>356.5</c:v>
                </c:pt>
                <c:pt idx="34">
                  <c:v>365.5</c:v>
                </c:pt>
                <c:pt idx="35">
                  <c:v>365.5</c:v>
                </c:pt>
                <c:pt idx="36">
                  <c:v>368.5</c:v>
                </c:pt>
                <c:pt idx="37">
                  <c:v>363.5</c:v>
                </c:pt>
                <c:pt idx="38">
                  <c:v>365.5</c:v>
                </c:pt>
                <c:pt idx="39">
                  <c:v>365.5</c:v>
                </c:pt>
                <c:pt idx="40">
                  <c:v>366.5</c:v>
                </c:pt>
                <c:pt idx="41">
                  <c:v>363.5</c:v>
                </c:pt>
                <c:pt idx="42">
                  <c:v>360.5</c:v>
                </c:pt>
                <c:pt idx="43">
                  <c:v>362.5</c:v>
                </c:pt>
                <c:pt idx="44">
                  <c:v>367.5</c:v>
                </c:pt>
                <c:pt idx="45">
                  <c:v>360.5</c:v>
                </c:pt>
                <c:pt idx="46">
                  <c:v>363.5</c:v>
                </c:pt>
                <c:pt idx="47">
                  <c:v>359.5</c:v>
                </c:pt>
                <c:pt idx="48">
                  <c:v>354.5</c:v>
                </c:pt>
                <c:pt idx="49">
                  <c:v>354.5</c:v>
                </c:pt>
                <c:pt idx="50">
                  <c:v>354.5</c:v>
                </c:pt>
                <c:pt idx="51">
                  <c:v>338.5</c:v>
                </c:pt>
                <c:pt idx="52">
                  <c:v>335.5</c:v>
                </c:pt>
                <c:pt idx="53">
                  <c:v>325.5</c:v>
                </c:pt>
                <c:pt idx="54">
                  <c:v>336.5</c:v>
                </c:pt>
                <c:pt idx="55">
                  <c:v>331.5</c:v>
                </c:pt>
                <c:pt idx="56">
                  <c:v>340.5</c:v>
                </c:pt>
                <c:pt idx="57">
                  <c:v>337.5</c:v>
                </c:pt>
                <c:pt idx="58">
                  <c:v>332.5</c:v>
                </c:pt>
                <c:pt idx="59">
                  <c:v>330.5</c:v>
                </c:pt>
                <c:pt idx="60">
                  <c:v>329.5</c:v>
                </c:pt>
                <c:pt idx="61">
                  <c:v>330.5</c:v>
                </c:pt>
                <c:pt idx="62">
                  <c:v>330.5</c:v>
                </c:pt>
                <c:pt idx="63">
                  <c:v>332.5</c:v>
                </c:pt>
                <c:pt idx="64">
                  <c:v>330.5</c:v>
                </c:pt>
                <c:pt idx="65">
                  <c:v>325.5</c:v>
                </c:pt>
                <c:pt idx="66">
                  <c:v>330.5</c:v>
                </c:pt>
                <c:pt idx="67">
                  <c:v>335.5</c:v>
                </c:pt>
                <c:pt idx="68">
                  <c:v>341.5</c:v>
                </c:pt>
                <c:pt idx="69">
                  <c:v>340.5</c:v>
                </c:pt>
                <c:pt idx="70">
                  <c:v>351.5</c:v>
                </c:pt>
                <c:pt idx="71">
                  <c:v>357.5</c:v>
                </c:pt>
                <c:pt idx="72">
                  <c:v>350.5</c:v>
                </c:pt>
                <c:pt idx="73">
                  <c:v>347.5</c:v>
                </c:pt>
                <c:pt idx="74">
                  <c:v>347.5</c:v>
                </c:pt>
                <c:pt idx="75">
                  <c:v>339.5</c:v>
                </c:pt>
                <c:pt idx="76">
                  <c:v>347.5</c:v>
                </c:pt>
                <c:pt idx="77">
                  <c:v>349.5</c:v>
                </c:pt>
                <c:pt idx="78">
                  <c:v>350.5</c:v>
                </c:pt>
                <c:pt idx="79">
                  <c:v>350.5</c:v>
                </c:pt>
                <c:pt idx="80">
                  <c:v>347.5</c:v>
                </c:pt>
                <c:pt idx="81">
                  <c:v>346.5</c:v>
                </c:pt>
                <c:pt idx="82">
                  <c:v>352.5</c:v>
                </c:pt>
                <c:pt idx="83">
                  <c:v>346.5</c:v>
                </c:pt>
                <c:pt idx="84">
                  <c:v>347.5</c:v>
                </c:pt>
                <c:pt idx="85">
                  <c:v>353.5</c:v>
                </c:pt>
                <c:pt idx="86">
                  <c:v>353.5</c:v>
                </c:pt>
                <c:pt idx="87">
                  <c:v>353.5</c:v>
                </c:pt>
                <c:pt idx="88">
                  <c:v>350.5</c:v>
                </c:pt>
                <c:pt idx="89">
                  <c:v>360.5</c:v>
                </c:pt>
                <c:pt idx="90">
                  <c:v>364.5</c:v>
                </c:pt>
                <c:pt idx="91">
                  <c:v>370.5</c:v>
                </c:pt>
                <c:pt idx="92">
                  <c:v>372.5</c:v>
                </c:pt>
                <c:pt idx="93">
                  <c:v>377.5</c:v>
                </c:pt>
                <c:pt idx="94">
                  <c:v>384.5</c:v>
                </c:pt>
                <c:pt idx="95">
                  <c:v>381.5</c:v>
                </c:pt>
                <c:pt idx="96">
                  <c:v>375.5</c:v>
                </c:pt>
                <c:pt idx="97">
                  <c:v>377.5</c:v>
                </c:pt>
                <c:pt idx="98">
                  <c:v>373.5</c:v>
                </c:pt>
                <c:pt idx="99">
                  <c:v>370.5</c:v>
                </c:pt>
                <c:pt idx="100">
                  <c:v>380.5</c:v>
                </c:pt>
                <c:pt idx="101">
                  <c:v>354.5</c:v>
                </c:pt>
                <c:pt idx="102">
                  <c:v>359.5</c:v>
                </c:pt>
                <c:pt idx="103">
                  <c:v>374.5</c:v>
                </c:pt>
                <c:pt idx="104">
                  <c:v>378.5</c:v>
                </c:pt>
                <c:pt idx="105">
                  <c:v>378.5</c:v>
                </c:pt>
                <c:pt idx="106">
                  <c:v>374.5</c:v>
                </c:pt>
                <c:pt idx="107">
                  <c:v>363.5</c:v>
                </c:pt>
                <c:pt idx="108">
                  <c:v>363.5</c:v>
                </c:pt>
                <c:pt idx="109">
                  <c:v>375.5</c:v>
                </c:pt>
                <c:pt idx="110">
                  <c:v>362.5</c:v>
                </c:pt>
                <c:pt idx="111">
                  <c:v>346.5</c:v>
                </c:pt>
                <c:pt idx="112">
                  <c:v>349.5</c:v>
                </c:pt>
                <c:pt idx="113">
                  <c:v>348.5</c:v>
                </c:pt>
                <c:pt idx="114">
                  <c:v>336.5</c:v>
                </c:pt>
                <c:pt idx="115">
                  <c:v>366.5</c:v>
                </c:pt>
                <c:pt idx="116">
                  <c:v>327.5</c:v>
                </c:pt>
                <c:pt idx="117">
                  <c:v>320.5</c:v>
                </c:pt>
                <c:pt idx="118">
                  <c:v>327.5</c:v>
                </c:pt>
                <c:pt idx="119">
                  <c:v>324.5</c:v>
                </c:pt>
                <c:pt idx="120">
                  <c:v>324.5</c:v>
                </c:pt>
                <c:pt idx="121">
                  <c:v>331.5</c:v>
                </c:pt>
                <c:pt idx="122">
                  <c:v>336.5</c:v>
                </c:pt>
                <c:pt idx="123">
                  <c:v>331.5</c:v>
                </c:pt>
                <c:pt idx="124">
                  <c:v>328.5</c:v>
                </c:pt>
                <c:pt idx="125">
                  <c:v>334.5</c:v>
                </c:pt>
                <c:pt idx="126">
                  <c:v>349.5</c:v>
                </c:pt>
                <c:pt idx="127">
                  <c:v>343.5</c:v>
                </c:pt>
                <c:pt idx="128">
                  <c:v>339.5</c:v>
                </c:pt>
                <c:pt idx="129">
                  <c:v>340.5</c:v>
                </c:pt>
                <c:pt idx="130">
                  <c:v>343.5</c:v>
                </c:pt>
                <c:pt idx="131">
                  <c:v>343.5</c:v>
                </c:pt>
                <c:pt idx="132">
                  <c:v>346.5</c:v>
                </c:pt>
                <c:pt idx="133">
                  <c:v>341.5</c:v>
                </c:pt>
                <c:pt idx="134">
                  <c:v>336.5</c:v>
                </c:pt>
                <c:pt idx="135">
                  <c:v>344.75</c:v>
                </c:pt>
                <c:pt idx="136">
                  <c:v>343.5</c:v>
                </c:pt>
                <c:pt idx="137">
                  <c:v>346.5</c:v>
                </c:pt>
                <c:pt idx="138">
                  <c:v>327.5</c:v>
                </c:pt>
                <c:pt idx="139">
                  <c:v>329.5</c:v>
                </c:pt>
                <c:pt idx="140">
                  <c:v>324.5</c:v>
                </c:pt>
                <c:pt idx="141">
                  <c:v>329.5</c:v>
                </c:pt>
                <c:pt idx="142">
                  <c:v>324.5</c:v>
                </c:pt>
                <c:pt idx="143">
                  <c:v>324.5</c:v>
                </c:pt>
                <c:pt idx="144">
                  <c:v>325.5</c:v>
                </c:pt>
                <c:pt idx="145">
                  <c:v>333.5</c:v>
                </c:pt>
                <c:pt idx="146">
                  <c:v>333.5</c:v>
                </c:pt>
                <c:pt idx="147">
                  <c:v>312.5</c:v>
                </c:pt>
                <c:pt idx="148">
                  <c:v>318.5</c:v>
                </c:pt>
                <c:pt idx="149">
                  <c:v>321.5</c:v>
                </c:pt>
                <c:pt idx="150">
                  <c:v>330.5</c:v>
                </c:pt>
                <c:pt idx="151">
                  <c:v>330.5</c:v>
                </c:pt>
                <c:pt idx="152">
                  <c:v>341.5</c:v>
                </c:pt>
                <c:pt idx="153">
                  <c:v>329.5</c:v>
                </c:pt>
                <c:pt idx="154">
                  <c:v>330.5</c:v>
                </c:pt>
                <c:pt idx="155">
                  <c:v>328.5</c:v>
                </c:pt>
                <c:pt idx="156">
                  <c:v>319.5</c:v>
                </c:pt>
                <c:pt idx="157">
                  <c:v>329.5</c:v>
                </c:pt>
                <c:pt idx="158">
                  <c:v>327.5</c:v>
                </c:pt>
                <c:pt idx="159">
                  <c:v>316.5</c:v>
                </c:pt>
                <c:pt idx="160">
                  <c:v>318.5</c:v>
                </c:pt>
                <c:pt idx="161">
                  <c:v>324.5</c:v>
                </c:pt>
                <c:pt idx="162">
                  <c:v>319.5</c:v>
                </c:pt>
                <c:pt idx="163">
                  <c:v>310.5</c:v>
                </c:pt>
                <c:pt idx="164">
                  <c:v>311.5</c:v>
                </c:pt>
                <c:pt idx="165">
                  <c:v>311.5</c:v>
                </c:pt>
                <c:pt idx="166">
                  <c:v>309.5</c:v>
                </c:pt>
                <c:pt idx="167">
                  <c:v>315.5</c:v>
                </c:pt>
                <c:pt idx="168">
                  <c:v>325.5</c:v>
                </c:pt>
                <c:pt idx="169">
                  <c:v>334.5</c:v>
                </c:pt>
                <c:pt idx="170">
                  <c:v>342.5</c:v>
                </c:pt>
                <c:pt idx="171">
                  <c:v>338.5</c:v>
                </c:pt>
                <c:pt idx="172">
                  <c:v>360.5</c:v>
                </c:pt>
                <c:pt idx="173">
                  <c:v>363.5</c:v>
                </c:pt>
                <c:pt idx="174">
                  <c:v>363.5</c:v>
                </c:pt>
                <c:pt idx="175">
                  <c:v>363.5</c:v>
                </c:pt>
                <c:pt idx="176">
                  <c:v>371.5</c:v>
                </c:pt>
                <c:pt idx="177">
                  <c:v>363.5</c:v>
                </c:pt>
                <c:pt idx="178">
                  <c:v>369.5</c:v>
                </c:pt>
                <c:pt idx="179">
                  <c:v>369.5</c:v>
                </c:pt>
                <c:pt idx="180">
                  <c:v>365.5</c:v>
                </c:pt>
                <c:pt idx="181">
                  <c:v>357.5</c:v>
                </c:pt>
                <c:pt idx="182">
                  <c:v>353.5</c:v>
                </c:pt>
                <c:pt idx="183">
                  <c:v>349.5</c:v>
                </c:pt>
                <c:pt idx="184">
                  <c:v>351.5</c:v>
                </c:pt>
                <c:pt idx="185">
                  <c:v>355.5</c:v>
                </c:pt>
                <c:pt idx="186">
                  <c:v>368.5</c:v>
                </c:pt>
                <c:pt idx="187">
                  <c:v>370.5</c:v>
                </c:pt>
                <c:pt idx="188">
                  <c:v>384.5</c:v>
                </c:pt>
                <c:pt idx="189">
                  <c:v>381.5</c:v>
                </c:pt>
                <c:pt idx="190">
                  <c:v>383.5</c:v>
                </c:pt>
                <c:pt idx="191">
                  <c:v>392.5</c:v>
                </c:pt>
                <c:pt idx="192">
                  <c:v>397.5</c:v>
                </c:pt>
                <c:pt idx="193">
                  <c:v>422.5</c:v>
                </c:pt>
                <c:pt idx="194">
                  <c:v>422.5</c:v>
                </c:pt>
                <c:pt idx="195">
                  <c:v>441.5</c:v>
                </c:pt>
                <c:pt idx="196">
                  <c:v>410.5</c:v>
                </c:pt>
                <c:pt idx="197">
                  <c:v>435.5</c:v>
                </c:pt>
                <c:pt idx="198">
                  <c:v>428.5</c:v>
                </c:pt>
                <c:pt idx="199">
                  <c:v>430.5</c:v>
                </c:pt>
                <c:pt idx="200">
                  <c:v>460.5</c:v>
                </c:pt>
                <c:pt idx="201">
                  <c:v>459.5</c:v>
                </c:pt>
                <c:pt idx="202">
                  <c:v>491.5</c:v>
                </c:pt>
                <c:pt idx="203">
                  <c:v>476.5</c:v>
                </c:pt>
                <c:pt idx="204">
                  <c:v>491.5</c:v>
                </c:pt>
                <c:pt idx="205">
                  <c:v>508.5</c:v>
                </c:pt>
                <c:pt idx="206">
                  <c:v>496.5</c:v>
                </c:pt>
                <c:pt idx="207">
                  <c:v>487.5</c:v>
                </c:pt>
                <c:pt idx="208">
                  <c:v>490.5</c:v>
                </c:pt>
                <c:pt idx="209">
                  <c:v>486.5</c:v>
                </c:pt>
                <c:pt idx="210">
                  <c:v>501.5</c:v>
                </c:pt>
                <c:pt idx="211">
                  <c:v>507.5</c:v>
                </c:pt>
                <c:pt idx="212">
                  <c:v>501.5</c:v>
                </c:pt>
                <c:pt idx="213">
                  <c:v>494.5</c:v>
                </c:pt>
                <c:pt idx="214">
                  <c:v>491.5</c:v>
                </c:pt>
                <c:pt idx="215">
                  <c:v>478.5</c:v>
                </c:pt>
                <c:pt idx="216">
                  <c:v>462.5</c:v>
                </c:pt>
                <c:pt idx="217">
                  <c:v>467.5</c:v>
                </c:pt>
                <c:pt idx="218">
                  <c:v>471.5</c:v>
                </c:pt>
                <c:pt idx="219">
                  <c:v>470.5</c:v>
                </c:pt>
                <c:pt idx="220">
                  <c:v>470.5</c:v>
                </c:pt>
                <c:pt idx="221">
                  <c:v>474.5</c:v>
                </c:pt>
                <c:pt idx="222">
                  <c:v>481.5</c:v>
                </c:pt>
                <c:pt idx="223">
                  <c:v>465.5</c:v>
                </c:pt>
                <c:pt idx="224">
                  <c:v>465.5</c:v>
                </c:pt>
                <c:pt idx="225">
                  <c:v>454.4</c:v>
                </c:pt>
                <c:pt idx="226">
                  <c:v>466.5</c:v>
                </c:pt>
                <c:pt idx="227">
                  <c:v>461.5</c:v>
                </c:pt>
                <c:pt idx="228">
                  <c:v>448.5</c:v>
                </c:pt>
                <c:pt idx="229">
                  <c:v>454.5</c:v>
                </c:pt>
                <c:pt idx="230">
                  <c:v>454.5</c:v>
                </c:pt>
                <c:pt idx="231">
                  <c:v>459.5</c:v>
                </c:pt>
                <c:pt idx="232">
                  <c:v>466.5</c:v>
                </c:pt>
                <c:pt idx="233">
                  <c:v>466.5</c:v>
                </c:pt>
                <c:pt idx="234">
                  <c:v>466.5</c:v>
                </c:pt>
                <c:pt idx="235">
                  <c:v>472.5</c:v>
                </c:pt>
                <c:pt idx="236">
                  <c:v>472.5</c:v>
                </c:pt>
                <c:pt idx="237">
                  <c:v>476.5</c:v>
                </c:pt>
                <c:pt idx="238">
                  <c:v>489.5</c:v>
                </c:pt>
                <c:pt idx="239">
                  <c:v>499.5</c:v>
                </c:pt>
                <c:pt idx="240">
                  <c:v>496.5</c:v>
                </c:pt>
                <c:pt idx="241">
                  <c:v>500.5</c:v>
                </c:pt>
                <c:pt idx="242">
                  <c:v>477.5</c:v>
                </c:pt>
                <c:pt idx="243">
                  <c:v>473.5</c:v>
                </c:pt>
                <c:pt idx="244">
                  <c:v>464.5</c:v>
                </c:pt>
                <c:pt idx="245">
                  <c:v>469.5</c:v>
                </c:pt>
                <c:pt idx="246">
                  <c:v>484.5</c:v>
                </c:pt>
                <c:pt idx="247">
                  <c:v>471.5</c:v>
                </c:pt>
                <c:pt idx="248">
                  <c:v>472.5</c:v>
                </c:pt>
                <c:pt idx="249">
                  <c:v>476.5</c:v>
                </c:pt>
                <c:pt idx="250">
                  <c:v>470.5</c:v>
                </c:pt>
                <c:pt idx="251">
                  <c:v>466.5</c:v>
                </c:pt>
                <c:pt idx="252">
                  <c:v>466.5</c:v>
                </c:pt>
                <c:pt idx="253">
                  <c:v>475.5</c:v>
                </c:pt>
                <c:pt idx="254">
                  <c:v>486.5</c:v>
                </c:pt>
                <c:pt idx="255">
                  <c:v>486.5</c:v>
                </c:pt>
                <c:pt idx="256">
                  <c:v>489.5</c:v>
                </c:pt>
                <c:pt idx="257">
                  <c:v>481.5</c:v>
                </c:pt>
                <c:pt idx="258">
                  <c:v>478.5</c:v>
                </c:pt>
                <c:pt idx="259">
                  <c:v>475.5</c:v>
                </c:pt>
                <c:pt idx="260">
                  <c:v>475.5</c:v>
                </c:pt>
                <c:pt idx="261">
                  <c:v>475.5</c:v>
                </c:pt>
                <c:pt idx="262">
                  <c:v>442.5</c:v>
                </c:pt>
                <c:pt idx="263">
                  <c:v>440.5</c:v>
                </c:pt>
                <c:pt idx="264">
                  <c:v>445.5</c:v>
                </c:pt>
                <c:pt idx="265">
                  <c:v>441.5</c:v>
                </c:pt>
                <c:pt idx="266">
                  <c:v>433.5</c:v>
                </c:pt>
                <c:pt idx="267">
                  <c:v>426.5</c:v>
                </c:pt>
                <c:pt idx="268">
                  <c:v>418.5</c:v>
                </c:pt>
                <c:pt idx="269">
                  <c:v>434.5</c:v>
                </c:pt>
                <c:pt idx="270">
                  <c:v>434.5</c:v>
                </c:pt>
                <c:pt idx="271">
                  <c:v>418.5</c:v>
                </c:pt>
                <c:pt idx="272">
                  <c:v>436.5</c:v>
                </c:pt>
                <c:pt idx="273">
                  <c:v>434.5</c:v>
                </c:pt>
                <c:pt idx="274">
                  <c:v>436.5</c:v>
                </c:pt>
                <c:pt idx="275">
                  <c:v>434.5</c:v>
                </c:pt>
                <c:pt idx="276">
                  <c:v>451.5</c:v>
                </c:pt>
                <c:pt idx="277">
                  <c:v>438.5</c:v>
                </c:pt>
                <c:pt idx="278">
                  <c:v>438.5</c:v>
                </c:pt>
                <c:pt idx="279">
                  <c:v>433.5</c:v>
                </c:pt>
                <c:pt idx="280">
                  <c:v>423.5</c:v>
                </c:pt>
                <c:pt idx="281">
                  <c:v>424.5</c:v>
                </c:pt>
                <c:pt idx="282">
                  <c:v>432.5</c:v>
                </c:pt>
                <c:pt idx="283">
                  <c:v>427.5</c:v>
                </c:pt>
                <c:pt idx="284">
                  <c:v>428.5</c:v>
                </c:pt>
                <c:pt idx="285">
                  <c:v>426.5</c:v>
                </c:pt>
                <c:pt idx="286">
                  <c:v>420.5</c:v>
                </c:pt>
                <c:pt idx="287">
                  <c:v>421.5</c:v>
                </c:pt>
                <c:pt idx="288">
                  <c:v>423.5</c:v>
                </c:pt>
                <c:pt idx="289">
                  <c:v>424.5</c:v>
                </c:pt>
                <c:pt idx="290">
                  <c:v>422.5</c:v>
                </c:pt>
                <c:pt idx="291">
                  <c:v>422.5</c:v>
                </c:pt>
                <c:pt idx="292">
                  <c:v>420.5</c:v>
                </c:pt>
                <c:pt idx="293">
                  <c:v>422.5</c:v>
                </c:pt>
                <c:pt idx="294">
                  <c:v>437.5</c:v>
                </c:pt>
                <c:pt idx="295">
                  <c:v>437.5</c:v>
                </c:pt>
                <c:pt idx="296">
                  <c:v>434.5</c:v>
                </c:pt>
                <c:pt idx="297">
                  <c:v>445.5</c:v>
                </c:pt>
                <c:pt idx="298">
                  <c:v>459.5</c:v>
                </c:pt>
                <c:pt idx="299">
                  <c:v>453.5</c:v>
                </c:pt>
                <c:pt idx="300">
                  <c:v>452.5</c:v>
                </c:pt>
                <c:pt idx="301">
                  <c:v>443.5</c:v>
                </c:pt>
                <c:pt idx="302">
                  <c:v>449.5</c:v>
                </c:pt>
                <c:pt idx="303">
                  <c:v>440.5</c:v>
                </c:pt>
                <c:pt idx="304">
                  <c:v>435.5</c:v>
                </c:pt>
                <c:pt idx="305">
                  <c:v>442.5</c:v>
                </c:pt>
                <c:pt idx="306">
                  <c:v>424.5</c:v>
                </c:pt>
                <c:pt idx="307">
                  <c:v>435.5</c:v>
                </c:pt>
                <c:pt idx="308">
                  <c:v>418.5</c:v>
                </c:pt>
                <c:pt idx="309">
                  <c:v>419.5</c:v>
                </c:pt>
                <c:pt idx="310">
                  <c:v>413.5</c:v>
                </c:pt>
                <c:pt idx="311">
                  <c:v>399.5</c:v>
                </c:pt>
                <c:pt idx="312">
                  <c:v>395.5</c:v>
                </c:pt>
                <c:pt idx="313">
                  <c:v>388.5</c:v>
                </c:pt>
                <c:pt idx="314">
                  <c:v>403</c:v>
                </c:pt>
                <c:pt idx="315">
                  <c:v>400.5</c:v>
                </c:pt>
                <c:pt idx="316">
                  <c:v>408.5</c:v>
                </c:pt>
                <c:pt idx="317">
                  <c:v>419.5</c:v>
                </c:pt>
                <c:pt idx="318">
                  <c:v>420.5</c:v>
                </c:pt>
                <c:pt idx="319">
                  <c:v>412.5</c:v>
                </c:pt>
                <c:pt idx="320">
                  <c:v>410.5</c:v>
                </c:pt>
                <c:pt idx="321">
                  <c:v>411.5</c:v>
                </c:pt>
                <c:pt idx="322">
                  <c:v>416.5</c:v>
                </c:pt>
                <c:pt idx="323">
                  <c:v>421.5</c:v>
                </c:pt>
                <c:pt idx="324">
                  <c:v>400.5</c:v>
                </c:pt>
                <c:pt idx="325">
                  <c:v>388.5</c:v>
                </c:pt>
                <c:pt idx="326">
                  <c:v>380.5</c:v>
                </c:pt>
                <c:pt idx="327">
                  <c:v>393.5</c:v>
                </c:pt>
                <c:pt idx="328">
                  <c:v>406.5</c:v>
                </c:pt>
                <c:pt idx="329">
                  <c:v>406.5</c:v>
                </c:pt>
                <c:pt idx="330">
                  <c:v>409.5</c:v>
                </c:pt>
                <c:pt idx="331">
                  <c:v>422.5</c:v>
                </c:pt>
                <c:pt idx="332">
                  <c:v>420.5</c:v>
                </c:pt>
                <c:pt idx="333">
                  <c:v>427.5</c:v>
                </c:pt>
                <c:pt idx="334">
                  <c:v>448.5</c:v>
                </c:pt>
                <c:pt idx="335">
                  <c:v>444.5</c:v>
                </c:pt>
                <c:pt idx="336">
                  <c:v>450.5</c:v>
                </c:pt>
                <c:pt idx="337">
                  <c:v>447.5</c:v>
                </c:pt>
                <c:pt idx="338">
                  <c:v>471.5</c:v>
                </c:pt>
                <c:pt idx="339">
                  <c:v>484.5</c:v>
                </c:pt>
                <c:pt idx="340">
                  <c:v>477.5</c:v>
                </c:pt>
                <c:pt idx="341">
                  <c:v>467.5</c:v>
                </c:pt>
                <c:pt idx="342">
                  <c:v>490.5</c:v>
                </c:pt>
                <c:pt idx="343">
                  <c:v>491.5</c:v>
                </c:pt>
                <c:pt idx="344">
                  <c:v>485.5</c:v>
                </c:pt>
                <c:pt idx="345">
                  <c:v>467.5</c:v>
                </c:pt>
                <c:pt idx="346">
                  <c:v>472.5</c:v>
                </c:pt>
                <c:pt idx="347">
                  <c:v>470.5</c:v>
                </c:pt>
                <c:pt idx="348">
                  <c:v>471.5</c:v>
                </c:pt>
                <c:pt idx="349">
                  <c:v>471.5</c:v>
                </c:pt>
                <c:pt idx="350">
                  <c:v>470.5</c:v>
                </c:pt>
                <c:pt idx="351">
                  <c:v>460.5</c:v>
                </c:pt>
                <c:pt idx="352">
                  <c:v>461.5</c:v>
                </c:pt>
                <c:pt idx="353">
                  <c:v>451.5</c:v>
                </c:pt>
                <c:pt idx="354">
                  <c:v>478.5</c:v>
                </c:pt>
                <c:pt idx="355">
                  <c:v>471.5</c:v>
                </c:pt>
                <c:pt idx="356">
                  <c:v>476.5</c:v>
                </c:pt>
                <c:pt idx="357">
                  <c:v>471.5</c:v>
                </c:pt>
                <c:pt idx="358">
                  <c:v>456.5</c:v>
                </c:pt>
                <c:pt idx="359">
                  <c:v>439.5</c:v>
                </c:pt>
                <c:pt idx="360">
                  <c:v>446.5</c:v>
                </c:pt>
                <c:pt idx="361">
                  <c:v>437.5</c:v>
                </c:pt>
                <c:pt idx="362">
                  <c:v>431.6</c:v>
                </c:pt>
                <c:pt idx="363">
                  <c:v>455.5</c:v>
                </c:pt>
                <c:pt idx="364">
                  <c:v>464.5</c:v>
                </c:pt>
                <c:pt idx="365">
                  <c:v>464.5</c:v>
                </c:pt>
                <c:pt idx="366">
                  <c:v>454.5</c:v>
                </c:pt>
                <c:pt idx="367">
                  <c:v>471.5</c:v>
                </c:pt>
                <c:pt idx="368">
                  <c:v>474.5</c:v>
                </c:pt>
                <c:pt idx="369">
                  <c:v>474.5</c:v>
                </c:pt>
                <c:pt idx="370">
                  <c:v>475.5</c:v>
                </c:pt>
                <c:pt idx="371">
                  <c:v>482.5</c:v>
                </c:pt>
                <c:pt idx="372">
                  <c:v>475.5</c:v>
                </c:pt>
                <c:pt idx="373">
                  <c:v>477.5</c:v>
                </c:pt>
                <c:pt idx="374">
                  <c:v>474.5</c:v>
                </c:pt>
                <c:pt idx="375">
                  <c:v>495.5</c:v>
                </c:pt>
                <c:pt idx="376">
                  <c:v>504.5</c:v>
                </c:pt>
                <c:pt idx="377">
                  <c:v>519.5</c:v>
                </c:pt>
                <c:pt idx="378">
                  <c:v>541.5</c:v>
                </c:pt>
                <c:pt idx="379">
                  <c:v>541.5</c:v>
                </c:pt>
                <c:pt idx="380">
                  <c:v>535.5</c:v>
                </c:pt>
                <c:pt idx="381">
                  <c:v>530.5</c:v>
                </c:pt>
                <c:pt idx="382">
                  <c:v>547.5</c:v>
                </c:pt>
                <c:pt idx="383">
                  <c:v>548.5</c:v>
                </c:pt>
                <c:pt idx="384">
                  <c:v>538.5</c:v>
                </c:pt>
                <c:pt idx="385">
                  <c:v>536.5</c:v>
                </c:pt>
                <c:pt idx="386">
                  <c:v>553.5</c:v>
                </c:pt>
                <c:pt idx="387">
                  <c:v>554.5</c:v>
                </c:pt>
                <c:pt idx="388">
                  <c:v>565.5</c:v>
                </c:pt>
                <c:pt idx="389">
                  <c:v>533.5</c:v>
                </c:pt>
                <c:pt idx="390">
                  <c:v>524.5</c:v>
                </c:pt>
                <c:pt idx="391">
                  <c:v>524.5</c:v>
                </c:pt>
                <c:pt idx="392">
                  <c:v>524.5</c:v>
                </c:pt>
                <c:pt idx="393">
                  <c:v>553.5</c:v>
                </c:pt>
                <c:pt idx="394">
                  <c:v>558.5</c:v>
                </c:pt>
                <c:pt idx="395">
                  <c:v>549.5</c:v>
                </c:pt>
                <c:pt idx="396">
                  <c:v>549.5</c:v>
                </c:pt>
                <c:pt idx="397">
                  <c:v>569.5</c:v>
                </c:pt>
                <c:pt idx="398">
                  <c:v>562.5</c:v>
                </c:pt>
                <c:pt idx="399">
                  <c:v>552.5</c:v>
                </c:pt>
                <c:pt idx="400">
                  <c:v>533.5</c:v>
                </c:pt>
                <c:pt idx="401">
                  <c:v>536.5</c:v>
                </c:pt>
                <c:pt idx="402">
                  <c:v>564.5</c:v>
                </c:pt>
                <c:pt idx="403">
                  <c:v>559.5</c:v>
                </c:pt>
                <c:pt idx="404">
                  <c:v>550.5</c:v>
                </c:pt>
                <c:pt idx="405">
                  <c:v>551.5</c:v>
                </c:pt>
                <c:pt idx="406">
                  <c:v>581.5</c:v>
                </c:pt>
                <c:pt idx="407">
                  <c:v>581.5</c:v>
                </c:pt>
                <c:pt idx="408">
                  <c:v>592.5</c:v>
                </c:pt>
                <c:pt idx="409">
                  <c:v>594.5</c:v>
                </c:pt>
                <c:pt idx="410">
                  <c:v>577.5</c:v>
                </c:pt>
                <c:pt idx="411">
                  <c:v>570.5</c:v>
                </c:pt>
                <c:pt idx="412">
                  <c:v>572.5</c:v>
                </c:pt>
                <c:pt idx="413">
                  <c:v>583.5</c:v>
                </c:pt>
                <c:pt idx="414">
                  <c:v>579.5</c:v>
                </c:pt>
                <c:pt idx="415">
                  <c:v>592.5</c:v>
                </c:pt>
                <c:pt idx="416">
                  <c:v>595.5</c:v>
                </c:pt>
                <c:pt idx="417">
                  <c:v>600.5</c:v>
                </c:pt>
                <c:pt idx="418">
                  <c:v>595.5</c:v>
                </c:pt>
                <c:pt idx="419">
                  <c:v>588.5</c:v>
                </c:pt>
                <c:pt idx="420">
                  <c:v>590.5</c:v>
                </c:pt>
                <c:pt idx="421">
                  <c:v>616.5</c:v>
                </c:pt>
                <c:pt idx="422">
                  <c:v>603.5</c:v>
                </c:pt>
                <c:pt idx="423">
                  <c:v>598.5</c:v>
                </c:pt>
                <c:pt idx="424">
                  <c:v>599.5</c:v>
                </c:pt>
                <c:pt idx="425">
                  <c:v>602.5</c:v>
                </c:pt>
                <c:pt idx="426">
                  <c:v>621.5</c:v>
                </c:pt>
                <c:pt idx="427">
                  <c:v>632.5</c:v>
                </c:pt>
                <c:pt idx="428">
                  <c:v>625.5</c:v>
                </c:pt>
                <c:pt idx="429">
                  <c:v>635.5</c:v>
                </c:pt>
                <c:pt idx="430">
                  <c:v>626.5</c:v>
                </c:pt>
                <c:pt idx="431">
                  <c:v>625.5</c:v>
                </c:pt>
                <c:pt idx="432">
                  <c:v>656.5</c:v>
                </c:pt>
                <c:pt idx="433">
                  <c:v>689.5</c:v>
                </c:pt>
                <c:pt idx="434">
                  <c:v>683.5</c:v>
                </c:pt>
                <c:pt idx="435">
                  <c:v>683.5</c:v>
                </c:pt>
                <c:pt idx="436">
                  <c:v>705.5</c:v>
                </c:pt>
                <c:pt idx="437">
                  <c:v>735.5</c:v>
                </c:pt>
                <c:pt idx="438">
                  <c:v>735.5</c:v>
                </c:pt>
                <c:pt idx="439">
                  <c:v>755.5</c:v>
                </c:pt>
                <c:pt idx="440">
                  <c:v>787.5</c:v>
                </c:pt>
                <c:pt idx="441">
                  <c:v>820.5</c:v>
                </c:pt>
                <c:pt idx="442">
                  <c:v>786.5</c:v>
                </c:pt>
                <c:pt idx="443">
                  <c:v>774.5</c:v>
                </c:pt>
                <c:pt idx="444">
                  <c:v>775.5</c:v>
                </c:pt>
                <c:pt idx="445">
                  <c:v>809.5</c:v>
                </c:pt>
                <c:pt idx="446">
                  <c:v>805.5</c:v>
                </c:pt>
                <c:pt idx="447">
                  <c:v>784.5</c:v>
                </c:pt>
                <c:pt idx="448">
                  <c:v>789.5</c:v>
                </c:pt>
                <c:pt idx="449">
                  <c:v>813.5</c:v>
                </c:pt>
                <c:pt idx="450">
                  <c:v>832.5</c:v>
                </c:pt>
                <c:pt idx="451">
                  <c:v>843.5</c:v>
                </c:pt>
                <c:pt idx="452">
                  <c:v>873.5</c:v>
                </c:pt>
                <c:pt idx="453">
                  <c:v>880.5</c:v>
                </c:pt>
                <c:pt idx="454">
                  <c:v>886.5</c:v>
                </c:pt>
                <c:pt idx="455">
                  <c:v>910.5</c:v>
                </c:pt>
                <c:pt idx="456">
                  <c:v>868.5</c:v>
                </c:pt>
                <c:pt idx="457">
                  <c:v>880.5</c:v>
                </c:pt>
                <c:pt idx="458">
                  <c:v>855.5</c:v>
                </c:pt>
                <c:pt idx="459">
                  <c:v>834.5</c:v>
                </c:pt>
                <c:pt idx="460">
                  <c:v>804.5</c:v>
                </c:pt>
                <c:pt idx="461">
                  <c:v>790.5</c:v>
                </c:pt>
                <c:pt idx="462">
                  <c:v>797.5</c:v>
                </c:pt>
                <c:pt idx="463">
                  <c:v>827.5</c:v>
                </c:pt>
                <c:pt idx="464">
                  <c:v>802.5</c:v>
                </c:pt>
                <c:pt idx="465">
                  <c:v>783.5</c:v>
                </c:pt>
                <c:pt idx="466">
                  <c:v>783.5</c:v>
                </c:pt>
                <c:pt idx="467">
                  <c:v>775.5</c:v>
                </c:pt>
                <c:pt idx="468">
                  <c:v>785.5</c:v>
                </c:pt>
                <c:pt idx="469">
                  <c:v>785.5</c:v>
                </c:pt>
                <c:pt idx="470">
                  <c:v>830.5</c:v>
                </c:pt>
                <c:pt idx="471">
                  <c:v>800.5</c:v>
                </c:pt>
                <c:pt idx="472">
                  <c:v>765.5</c:v>
                </c:pt>
                <c:pt idx="473">
                  <c:v>766.5</c:v>
                </c:pt>
                <c:pt idx="474">
                  <c:v>764.5</c:v>
                </c:pt>
                <c:pt idx="475">
                  <c:v>794.5</c:v>
                </c:pt>
                <c:pt idx="476">
                  <c:v>785.5</c:v>
                </c:pt>
                <c:pt idx="477">
                  <c:v>782.5</c:v>
                </c:pt>
                <c:pt idx="478">
                  <c:v>757.5</c:v>
                </c:pt>
                <c:pt idx="479">
                  <c:v>758.5</c:v>
                </c:pt>
                <c:pt idx="480">
                  <c:v>764.5</c:v>
                </c:pt>
                <c:pt idx="481">
                  <c:v>773.5</c:v>
                </c:pt>
                <c:pt idx="482">
                  <c:v>767.5</c:v>
                </c:pt>
                <c:pt idx="483">
                  <c:v>736.5</c:v>
                </c:pt>
                <c:pt idx="484">
                  <c:v>738.5</c:v>
                </c:pt>
                <c:pt idx="485">
                  <c:v>740.5</c:v>
                </c:pt>
                <c:pt idx="486">
                  <c:v>737.5</c:v>
                </c:pt>
                <c:pt idx="487">
                  <c:v>732.5</c:v>
                </c:pt>
                <c:pt idx="488">
                  <c:v>750.5</c:v>
                </c:pt>
                <c:pt idx="489">
                  <c:v>734.5</c:v>
                </c:pt>
                <c:pt idx="490">
                  <c:v>740.5</c:v>
                </c:pt>
                <c:pt idx="491">
                  <c:v>758.5</c:v>
                </c:pt>
                <c:pt idx="492">
                  <c:v>788.5</c:v>
                </c:pt>
                <c:pt idx="493">
                  <c:v>788.5</c:v>
                </c:pt>
                <c:pt idx="494">
                  <c:v>788.5</c:v>
                </c:pt>
                <c:pt idx="495">
                  <c:v>799.5</c:v>
                </c:pt>
                <c:pt idx="496">
                  <c:v>814.5</c:v>
                </c:pt>
                <c:pt idx="497">
                  <c:v>844.5</c:v>
                </c:pt>
                <c:pt idx="498">
                  <c:v>856.5</c:v>
                </c:pt>
                <c:pt idx="499">
                  <c:v>853.5</c:v>
                </c:pt>
                <c:pt idx="500">
                  <c:v>834.5</c:v>
                </c:pt>
                <c:pt idx="501">
                  <c:v>851.5</c:v>
                </c:pt>
                <c:pt idx="502">
                  <c:v>842.5</c:v>
                </c:pt>
                <c:pt idx="503">
                  <c:v>849.5</c:v>
                </c:pt>
                <c:pt idx="504">
                  <c:v>876.5</c:v>
                </c:pt>
                <c:pt idx="505">
                  <c:v>876.5</c:v>
                </c:pt>
                <c:pt idx="506">
                  <c:v>855.5</c:v>
                </c:pt>
                <c:pt idx="507">
                  <c:v>870.5</c:v>
                </c:pt>
                <c:pt idx="508">
                  <c:v>873.5</c:v>
                </c:pt>
                <c:pt idx="509">
                  <c:v>899.5</c:v>
                </c:pt>
                <c:pt idx="510">
                  <c:v>885.5</c:v>
                </c:pt>
                <c:pt idx="511">
                  <c:v>866.5</c:v>
                </c:pt>
                <c:pt idx="512">
                  <c:v>888.5</c:v>
                </c:pt>
                <c:pt idx="513">
                  <c:v>868.5</c:v>
                </c:pt>
                <c:pt idx="514">
                  <c:v>863.5</c:v>
                </c:pt>
                <c:pt idx="515">
                  <c:v>863.5</c:v>
                </c:pt>
                <c:pt idx="516">
                  <c:v>863.5</c:v>
                </c:pt>
                <c:pt idx="517">
                  <c:v>855.5</c:v>
                </c:pt>
                <c:pt idx="518">
                  <c:v>829.5</c:v>
                </c:pt>
                <c:pt idx="519">
                  <c:v>829.5</c:v>
                </c:pt>
                <c:pt idx="520">
                  <c:v>804.5</c:v>
                </c:pt>
                <c:pt idx="521">
                  <c:v>804.5</c:v>
                </c:pt>
                <c:pt idx="522">
                  <c:v>844.5</c:v>
                </c:pt>
                <c:pt idx="523">
                  <c:v>874.5</c:v>
                </c:pt>
                <c:pt idx="524">
                  <c:v>861.5</c:v>
                </c:pt>
                <c:pt idx="525">
                  <c:v>832.5</c:v>
                </c:pt>
                <c:pt idx="526">
                  <c:v>837.5</c:v>
                </c:pt>
                <c:pt idx="527">
                  <c:v>819.5</c:v>
                </c:pt>
                <c:pt idx="528">
                  <c:v>812.5</c:v>
                </c:pt>
                <c:pt idx="529">
                  <c:v>838.5</c:v>
                </c:pt>
                <c:pt idx="530">
                  <c:v>841.5</c:v>
                </c:pt>
                <c:pt idx="531">
                  <c:v>856.5</c:v>
                </c:pt>
                <c:pt idx="532">
                  <c:v>846.5</c:v>
                </c:pt>
                <c:pt idx="533">
                  <c:v>850.5</c:v>
                </c:pt>
                <c:pt idx="534">
                  <c:v>879.5</c:v>
                </c:pt>
                <c:pt idx="535">
                  <c:v>879.5</c:v>
                </c:pt>
                <c:pt idx="536">
                  <c:v>840.5</c:v>
                </c:pt>
                <c:pt idx="537">
                  <c:v>798.5</c:v>
                </c:pt>
                <c:pt idx="538">
                  <c:v>823.5</c:v>
                </c:pt>
                <c:pt idx="539">
                  <c:v>860.5</c:v>
                </c:pt>
                <c:pt idx="540">
                  <c:v>897.5</c:v>
                </c:pt>
                <c:pt idx="541">
                  <c:v>878.5</c:v>
                </c:pt>
                <c:pt idx="542">
                  <c:v>878.5</c:v>
                </c:pt>
                <c:pt idx="543">
                  <c:v>878.5</c:v>
                </c:pt>
                <c:pt idx="544">
                  <c:v>878.5</c:v>
                </c:pt>
                <c:pt idx="545">
                  <c:v>912.5</c:v>
                </c:pt>
                <c:pt idx="546">
                  <c:v>947.5</c:v>
                </c:pt>
                <c:pt idx="547">
                  <c:v>967.5</c:v>
                </c:pt>
                <c:pt idx="548">
                  <c:v>984.5</c:v>
                </c:pt>
                <c:pt idx="549">
                  <c:v>1014.5</c:v>
                </c:pt>
                <c:pt idx="550">
                  <c:v>964.5</c:v>
                </c:pt>
                <c:pt idx="551">
                  <c:v>923.5</c:v>
                </c:pt>
                <c:pt idx="552">
                  <c:v>908.5</c:v>
                </c:pt>
                <c:pt idx="553">
                  <c:v>938.5</c:v>
                </c:pt>
                <c:pt idx="554">
                  <c:v>934.5</c:v>
                </c:pt>
                <c:pt idx="555">
                  <c:v>934.5</c:v>
                </c:pt>
                <c:pt idx="556">
                  <c:v>941.5</c:v>
                </c:pt>
                <c:pt idx="557">
                  <c:v>919.5</c:v>
                </c:pt>
                <c:pt idx="558">
                  <c:v>939.5</c:v>
                </c:pt>
                <c:pt idx="559">
                  <c:v>959.5</c:v>
                </c:pt>
                <c:pt idx="560">
                  <c:v>1024.5</c:v>
                </c:pt>
                <c:pt idx="561">
                  <c:v>1114.5</c:v>
                </c:pt>
                <c:pt idx="562">
                  <c:v>1194.5</c:v>
                </c:pt>
                <c:pt idx="563">
                  <c:v>1038.5</c:v>
                </c:pt>
                <c:pt idx="564">
                  <c:v>1033.5</c:v>
                </c:pt>
                <c:pt idx="565">
                  <c:v>1150</c:v>
                </c:pt>
                <c:pt idx="566">
                  <c:v>917.5</c:v>
                </c:pt>
                <c:pt idx="567">
                  <c:v>934.5</c:v>
                </c:pt>
                <c:pt idx="568">
                  <c:v>951.5</c:v>
                </c:pt>
                <c:pt idx="569">
                  <c:v>924.5</c:v>
                </c:pt>
                <c:pt idx="570">
                  <c:v>977.5</c:v>
                </c:pt>
                <c:pt idx="571">
                  <c:v>1047.5</c:v>
                </c:pt>
                <c:pt idx="572">
                  <c:v>1048.5</c:v>
                </c:pt>
                <c:pt idx="573">
                  <c:v>1008.5</c:v>
                </c:pt>
                <c:pt idx="574">
                  <c:v>956.5</c:v>
                </c:pt>
                <c:pt idx="575">
                  <c:v>901.5</c:v>
                </c:pt>
                <c:pt idx="576">
                  <c:v>937.5</c:v>
                </c:pt>
                <c:pt idx="577">
                  <c:v>847.5</c:v>
                </c:pt>
                <c:pt idx="578">
                  <c:v>786.5</c:v>
                </c:pt>
                <c:pt idx="579">
                  <c:v>786.5</c:v>
                </c:pt>
                <c:pt idx="580">
                  <c:v>818.5</c:v>
                </c:pt>
                <c:pt idx="581">
                  <c:v>868.5</c:v>
                </c:pt>
                <c:pt idx="582">
                  <c:v>832.5</c:v>
                </c:pt>
                <c:pt idx="583">
                  <c:v>815.5</c:v>
                </c:pt>
                <c:pt idx="584">
                  <c:v>795.5</c:v>
                </c:pt>
                <c:pt idx="585">
                  <c:v>736.5</c:v>
                </c:pt>
                <c:pt idx="586">
                  <c:v>712.5</c:v>
                </c:pt>
                <c:pt idx="587">
                  <c:v>750.5</c:v>
                </c:pt>
                <c:pt idx="588">
                  <c:v>752.5</c:v>
                </c:pt>
                <c:pt idx="589">
                  <c:v>801.5</c:v>
                </c:pt>
                <c:pt idx="590">
                  <c:v>744.5</c:v>
                </c:pt>
                <c:pt idx="591">
                  <c:v>757.5</c:v>
                </c:pt>
                <c:pt idx="592">
                  <c:v>756.5</c:v>
                </c:pt>
                <c:pt idx="593">
                  <c:v>755.5</c:v>
                </c:pt>
                <c:pt idx="594">
                  <c:v>740.5</c:v>
                </c:pt>
                <c:pt idx="595">
                  <c:v>740.5</c:v>
                </c:pt>
                <c:pt idx="596">
                  <c:v>745.5</c:v>
                </c:pt>
                <c:pt idx="597">
                  <c:v>773.5</c:v>
                </c:pt>
                <c:pt idx="598">
                  <c:v>762.5</c:v>
                </c:pt>
                <c:pt idx="599">
                  <c:v>719.5</c:v>
                </c:pt>
                <c:pt idx="600">
                  <c:v>699.5</c:v>
                </c:pt>
                <c:pt idx="601">
                  <c:v>705.5</c:v>
                </c:pt>
                <c:pt idx="602">
                  <c:v>681.5</c:v>
                </c:pt>
                <c:pt idx="603">
                  <c:v>668.5</c:v>
                </c:pt>
                <c:pt idx="604">
                  <c:v>650.5</c:v>
                </c:pt>
                <c:pt idx="605">
                  <c:v>675.5</c:v>
                </c:pt>
                <c:pt idx="606">
                  <c:v>643.5</c:v>
                </c:pt>
                <c:pt idx="607">
                  <c:v>630.5</c:v>
                </c:pt>
                <c:pt idx="608">
                  <c:v>619.5</c:v>
                </c:pt>
                <c:pt idx="609">
                  <c:v>638.5</c:v>
                </c:pt>
                <c:pt idx="610">
                  <c:v>635.5</c:v>
                </c:pt>
                <c:pt idx="611">
                  <c:v>647.5</c:v>
                </c:pt>
                <c:pt idx="612">
                  <c:v>637.5</c:v>
                </c:pt>
                <c:pt idx="613">
                  <c:v>651.5</c:v>
                </c:pt>
                <c:pt idx="614">
                  <c:v>634.5</c:v>
                </c:pt>
                <c:pt idx="615">
                  <c:v>625.5</c:v>
                </c:pt>
                <c:pt idx="616">
                  <c:v>595.5</c:v>
                </c:pt>
                <c:pt idx="617">
                  <c:v>553.5</c:v>
                </c:pt>
                <c:pt idx="618">
                  <c:v>571.5</c:v>
                </c:pt>
                <c:pt idx="619">
                  <c:v>575.5</c:v>
                </c:pt>
                <c:pt idx="620">
                  <c:v>600.5</c:v>
                </c:pt>
                <c:pt idx="621">
                  <c:v>595.5</c:v>
                </c:pt>
                <c:pt idx="622">
                  <c:v>587.5</c:v>
                </c:pt>
                <c:pt idx="623">
                  <c:v>554.5</c:v>
                </c:pt>
                <c:pt idx="624">
                  <c:v>562.5</c:v>
                </c:pt>
                <c:pt idx="625">
                  <c:v>562.5</c:v>
                </c:pt>
                <c:pt idx="626">
                  <c:v>568.5</c:v>
                </c:pt>
                <c:pt idx="627">
                  <c:v>558.5</c:v>
                </c:pt>
                <c:pt idx="628">
                  <c:v>553.5</c:v>
                </c:pt>
                <c:pt idx="629">
                  <c:v>561.5</c:v>
                </c:pt>
                <c:pt idx="630">
                  <c:v>547.5</c:v>
                </c:pt>
                <c:pt idx="631">
                  <c:v>515.5</c:v>
                </c:pt>
                <c:pt idx="632">
                  <c:v>522.5</c:v>
                </c:pt>
                <c:pt idx="633">
                  <c:v>555.5</c:v>
                </c:pt>
                <c:pt idx="634">
                  <c:v>580.5</c:v>
                </c:pt>
                <c:pt idx="635">
                  <c:v>558.5</c:v>
                </c:pt>
                <c:pt idx="636">
                  <c:v>578.5</c:v>
                </c:pt>
                <c:pt idx="637">
                  <c:v>638.5</c:v>
                </c:pt>
                <c:pt idx="638">
                  <c:v>620.5</c:v>
                </c:pt>
                <c:pt idx="639">
                  <c:v>651.5</c:v>
                </c:pt>
                <c:pt idx="640">
                  <c:v>646.5</c:v>
                </c:pt>
                <c:pt idx="641">
                  <c:v>667.5</c:v>
                </c:pt>
                <c:pt idx="642">
                  <c:v>673.5</c:v>
                </c:pt>
                <c:pt idx="643">
                  <c:v>650.5</c:v>
                </c:pt>
                <c:pt idx="644">
                  <c:v>641.5</c:v>
                </c:pt>
                <c:pt idx="645">
                  <c:v>641.5</c:v>
                </c:pt>
                <c:pt idx="646">
                  <c:v>651.5</c:v>
                </c:pt>
                <c:pt idx="647">
                  <c:v>676.5</c:v>
                </c:pt>
                <c:pt idx="648">
                  <c:v>693.5</c:v>
                </c:pt>
                <c:pt idx="649">
                  <c:v>665.5</c:v>
                </c:pt>
                <c:pt idx="650">
                  <c:v>610.5</c:v>
                </c:pt>
                <c:pt idx="651">
                  <c:v>619.5</c:v>
                </c:pt>
                <c:pt idx="652">
                  <c:v>624.5</c:v>
                </c:pt>
                <c:pt idx="653">
                  <c:v>622.5</c:v>
                </c:pt>
                <c:pt idx="654">
                  <c:v>622.5</c:v>
                </c:pt>
                <c:pt idx="655">
                  <c:v>575.5</c:v>
                </c:pt>
                <c:pt idx="656">
                  <c:v>591.5</c:v>
                </c:pt>
                <c:pt idx="657">
                  <c:v>600.5</c:v>
                </c:pt>
                <c:pt idx="658">
                  <c:v>597.5</c:v>
                </c:pt>
                <c:pt idx="659">
                  <c:v>615.5</c:v>
                </c:pt>
                <c:pt idx="660">
                  <c:v>607.5</c:v>
                </c:pt>
                <c:pt idx="661">
                  <c:v>610.5</c:v>
                </c:pt>
                <c:pt idx="662">
                  <c:v>628.5</c:v>
                </c:pt>
                <c:pt idx="663">
                  <c:v>589.5</c:v>
                </c:pt>
                <c:pt idx="664">
                  <c:v>583.5</c:v>
                </c:pt>
                <c:pt idx="665">
                  <c:v>555.5</c:v>
                </c:pt>
                <c:pt idx="666">
                  <c:v>561.5</c:v>
                </c:pt>
                <c:pt idx="667">
                  <c:v>547.5</c:v>
                </c:pt>
                <c:pt idx="668">
                  <c:v>547.5</c:v>
                </c:pt>
                <c:pt idx="669">
                  <c:v>595.5</c:v>
                </c:pt>
                <c:pt idx="670">
                  <c:v>582.5</c:v>
                </c:pt>
                <c:pt idx="671">
                  <c:v>581.5</c:v>
                </c:pt>
                <c:pt idx="672">
                  <c:v>587.5</c:v>
                </c:pt>
                <c:pt idx="673">
                  <c:v>583.5</c:v>
                </c:pt>
                <c:pt idx="674">
                  <c:v>583.5</c:v>
                </c:pt>
                <c:pt idx="675">
                  <c:v>553.5</c:v>
                </c:pt>
                <c:pt idx="676">
                  <c:v>592.5</c:v>
                </c:pt>
                <c:pt idx="677">
                  <c:v>583.5</c:v>
                </c:pt>
                <c:pt idx="678">
                  <c:v>621.5</c:v>
                </c:pt>
                <c:pt idx="679">
                  <c:v>579.5</c:v>
                </c:pt>
                <c:pt idx="680">
                  <c:v>608.5</c:v>
                </c:pt>
                <c:pt idx="681">
                  <c:v>594.5</c:v>
                </c:pt>
                <c:pt idx="682">
                  <c:v>654.5</c:v>
                </c:pt>
                <c:pt idx="683">
                  <c:v>662.5</c:v>
                </c:pt>
                <c:pt idx="684">
                  <c:v>621.5</c:v>
                </c:pt>
                <c:pt idx="685">
                  <c:v>656.5</c:v>
                </c:pt>
                <c:pt idx="686">
                  <c:v>629.5</c:v>
                </c:pt>
                <c:pt idx="687">
                  <c:v>654.5</c:v>
                </c:pt>
                <c:pt idx="688">
                  <c:v>666.5</c:v>
                </c:pt>
                <c:pt idx="689">
                  <c:v>624.5</c:v>
                </c:pt>
                <c:pt idx="690">
                  <c:v>588.5</c:v>
                </c:pt>
                <c:pt idx="691">
                  <c:v>580.5</c:v>
                </c:pt>
                <c:pt idx="692">
                  <c:v>552.5</c:v>
                </c:pt>
                <c:pt idx="693">
                  <c:v>523.5</c:v>
                </c:pt>
                <c:pt idx="694">
                  <c:v>542.5</c:v>
                </c:pt>
                <c:pt idx="695">
                  <c:v>542.5</c:v>
                </c:pt>
                <c:pt idx="696">
                  <c:v>516.5</c:v>
                </c:pt>
                <c:pt idx="697">
                  <c:v>534.5</c:v>
                </c:pt>
                <c:pt idx="698">
                  <c:v>536.5</c:v>
                </c:pt>
                <c:pt idx="699">
                  <c:v>521.5</c:v>
                </c:pt>
                <c:pt idx="700">
                  <c:v>513.5</c:v>
                </c:pt>
                <c:pt idx="701">
                  <c:v>495.5</c:v>
                </c:pt>
                <c:pt idx="702">
                  <c:v>501.5</c:v>
                </c:pt>
                <c:pt idx="703">
                  <c:v>511.5</c:v>
                </c:pt>
                <c:pt idx="704">
                  <c:v>504.5</c:v>
                </c:pt>
                <c:pt idx="705">
                  <c:v>526.5</c:v>
                </c:pt>
                <c:pt idx="706">
                  <c:v>509.5</c:v>
                </c:pt>
                <c:pt idx="707">
                  <c:v>535.5</c:v>
                </c:pt>
                <c:pt idx="708">
                  <c:v>502.5</c:v>
                </c:pt>
                <c:pt idx="709">
                  <c:v>552.5</c:v>
                </c:pt>
                <c:pt idx="710">
                  <c:v>537.5</c:v>
                </c:pt>
                <c:pt idx="711">
                  <c:v>550.5</c:v>
                </c:pt>
                <c:pt idx="712">
                  <c:v>529.5</c:v>
                </c:pt>
                <c:pt idx="713">
                  <c:v>535.5</c:v>
                </c:pt>
                <c:pt idx="714">
                  <c:v>520.5</c:v>
                </c:pt>
                <c:pt idx="715">
                  <c:v>467.5</c:v>
                </c:pt>
                <c:pt idx="716">
                  <c:v>484.5</c:v>
                </c:pt>
                <c:pt idx="717">
                  <c:v>474.5</c:v>
                </c:pt>
                <c:pt idx="718">
                  <c:v>440.5</c:v>
                </c:pt>
                <c:pt idx="719">
                  <c:v>439.5</c:v>
                </c:pt>
                <c:pt idx="720">
                  <c:v>374.5</c:v>
                </c:pt>
                <c:pt idx="721">
                  <c:v>399.5</c:v>
                </c:pt>
                <c:pt idx="722">
                  <c:v>402.5</c:v>
                </c:pt>
                <c:pt idx="723">
                  <c:v>404.5</c:v>
                </c:pt>
                <c:pt idx="724">
                  <c:v>363.5</c:v>
                </c:pt>
                <c:pt idx="725">
                  <c:v>392.5</c:v>
                </c:pt>
                <c:pt idx="726">
                  <c:v>377.5</c:v>
                </c:pt>
                <c:pt idx="727">
                  <c:v>380.5</c:v>
                </c:pt>
                <c:pt idx="728">
                  <c:v>394.5</c:v>
                </c:pt>
                <c:pt idx="729">
                  <c:v>415.5</c:v>
                </c:pt>
                <c:pt idx="730">
                  <c:v>423.5</c:v>
                </c:pt>
                <c:pt idx="731">
                  <c:v>413.5</c:v>
                </c:pt>
                <c:pt idx="732">
                  <c:v>382.5</c:v>
                </c:pt>
                <c:pt idx="733">
                  <c:v>402.5</c:v>
                </c:pt>
                <c:pt idx="734">
                  <c:v>376.5</c:v>
                </c:pt>
                <c:pt idx="735">
                  <c:v>381.5</c:v>
                </c:pt>
                <c:pt idx="736">
                  <c:v>355.5</c:v>
                </c:pt>
                <c:pt idx="737">
                  <c:v>389.5</c:v>
                </c:pt>
                <c:pt idx="738">
                  <c:v>372.5</c:v>
                </c:pt>
                <c:pt idx="739">
                  <c:v>357.5</c:v>
                </c:pt>
                <c:pt idx="740">
                  <c:v>354.5</c:v>
                </c:pt>
                <c:pt idx="741">
                  <c:v>354.5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6-4325-BDD2-BA5EBF159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773952"/>
        <c:axId val="1"/>
      </c:lineChart>
      <c:lineChart>
        <c:grouping val="standard"/>
        <c:varyColors val="0"/>
        <c:ser>
          <c:idx val="0"/>
          <c:order val="0"/>
          <c:tx>
            <c:strRef>
              <c:f>'1.1.1-график '!$C$5</c:f>
              <c:strCache>
                <c:ptCount val="1"/>
                <c:pt idx="0">
                  <c:v>Reuters/Jefferies CRB Index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'1.1.1-график '!$B$6:$B$747</c:f>
              <c:numCache>
                <c:formatCode>m/d/yyyy</c:formatCode>
                <c:ptCount val="742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  <c:pt idx="717">
                  <c:v>39722</c:v>
                </c:pt>
                <c:pt idx="718">
                  <c:v>39723</c:v>
                </c:pt>
                <c:pt idx="719">
                  <c:v>39724</c:v>
                </c:pt>
                <c:pt idx="720">
                  <c:v>39727</c:v>
                </c:pt>
                <c:pt idx="721">
                  <c:v>39728</c:v>
                </c:pt>
                <c:pt idx="722">
                  <c:v>39729</c:v>
                </c:pt>
                <c:pt idx="723">
                  <c:v>39730</c:v>
                </c:pt>
                <c:pt idx="724">
                  <c:v>39731</c:v>
                </c:pt>
                <c:pt idx="725">
                  <c:v>39734</c:v>
                </c:pt>
                <c:pt idx="726">
                  <c:v>39735</c:v>
                </c:pt>
                <c:pt idx="727">
                  <c:v>39736</c:v>
                </c:pt>
                <c:pt idx="728">
                  <c:v>39737</c:v>
                </c:pt>
                <c:pt idx="729">
                  <c:v>39738</c:v>
                </c:pt>
                <c:pt idx="730">
                  <c:v>39741</c:v>
                </c:pt>
                <c:pt idx="731">
                  <c:v>39742</c:v>
                </c:pt>
                <c:pt idx="732">
                  <c:v>39743</c:v>
                </c:pt>
                <c:pt idx="733">
                  <c:v>39744</c:v>
                </c:pt>
                <c:pt idx="734">
                  <c:v>39745</c:v>
                </c:pt>
                <c:pt idx="735">
                  <c:v>39748</c:v>
                </c:pt>
                <c:pt idx="736">
                  <c:v>39749</c:v>
                </c:pt>
                <c:pt idx="737">
                  <c:v>39750</c:v>
                </c:pt>
                <c:pt idx="738">
                  <c:v>39751</c:v>
                </c:pt>
                <c:pt idx="739">
                  <c:v>39752</c:v>
                </c:pt>
                <c:pt idx="740">
                  <c:v>39755</c:v>
                </c:pt>
                <c:pt idx="741">
                  <c:v>39756</c:v>
                </c:pt>
              </c:numCache>
            </c:numRef>
          </c:cat>
          <c:val>
            <c:numRef>
              <c:f>'1.1.1-график '!$C$6:$C$747</c:f>
              <c:numCache>
                <c:formatCode>General</c:formatCode>
                <c:ptCount val="742"/>
                <c:pt idx="0">
                  <c:v>331.83</c:v>
                </c:pt>
                <c:pt idx="1">
                  <c:v>336.37</c:v>
                </c:pt>
                <c:pt idx="2">
                  <c:v>338.49299999999999</c:v>
                </c:pt>
                <c:pt idx="3">
                  <c:v>335.803</c:v>
                </c:pt>
                <c:pt idx="4">
                  <c:v>339.46600000000001</c:v>
                </c:pt>
                <c:pt idx="5">
                  <c:v>337.32900000000001</c:v>
                </c:pt>
                <c:pt idx="6">
                  <c:v>336.45100000000002</c:v>
                </c:pt>
                <c:pt idx="7">
                  <c:v>335.71100000000001</c:v>
                </c:pt>
                <c:pt idx="8">
                  <c:v>334.71</c:v>
                </c:pt>
                <c:pt idx="9">
                  <c:v>336.84100000000001</c:v>
                </c:pt>
                <c:pt idx="10">
                  <c:v>336.84</c:v>
                </c:pt>
                <c:pt idx="11">
                  <c:v>342.45</c:v>
                </c:pt>
                <c:pt idx="12">
                  <c:v>338.80200000000002</c:v>
                </c:pt>
                <c:pt idx="13">
                  <c:v>341.33800000000002</c:v>
                </c:pt>
                <c:pt idx="14">
                  <c:v>345.15100000000001</c:v>
                </c:pt>
                <c:pt idx="15">
                  <c:v>344.77800000000002</c:v>
                </c:pt>
                <c:pt idx="16">
                  <c:v>343.71899999999999</c:v>
                </c:pt>
                <c:pt idx="17">
                  <c:v>342.51900000000001</c:v>
                </c:pt>
                <c:pt idx="18">
                  <c:v>343.46300000000002</c:v>
                </c:pt>
                <c:pt idx="19">
                  <c:v>346.95499999999998</c:v>
                </c:pt>
                <c:pt idx="20">
                  <c:v>350.06099999999998</c:v>
                </c:pt>
                <c:pt idx="21">
                  <c:v>348.661</c:v>
                </c:pt>
                <c:pt idx="22">
                  <c:v>344.589</c:v>
                </c:pt>
                <c:pt idx="23">
                  <c:v>343.13799999999998</c:v>
                </c:pt>
                <c:pt idx="24">
                  <c:v>345.89600000000002</c:v>
                </c:pt>
                <c:pt idx="25">
                  <c:v>343.25400000000002</c:v>
                </c:pt>
                <c:pt idx="26">
                  <c:v>336.42899999999997</c:v>
                </c:pt>
                <c:pt idx="27">
                  <c:v>336.07</c:v>
                </c:pt>
                <c:pt idx="28">
                  <c:v>336.95800000000003</c:v>
                </c:pt>
                <c:pt idx="29">
                  <c:v>331.59899999999999</c:v>
                </c:pt>
                <c:pt idx="30">
                  <c:v>327.57</c:v>
                </c:pt>
                <c:pt idx="31">
                  <c:v>325.05099999999999</c:v>
                </c:pt>
                <c:pt idx="32">
                  <c:v>320.75</c:v>
                </c:pt>
                <c:pt idx="33">
                  <c:v>322.59699999999998</c:v>
                </c:pt>
                <c:pt idx="34">
                  <c:v>326.14999999999998</c:v>
                </c:pt>
                <c:pt idx="35">
                  <c:v>326.14999999999998</c:v>
                </c:pt>
                <c:pt idx="36">
                  <c:v>330.26100000000002</c:v>
                </c:pt>
                <c:pt idx="37">
                  <c:v>326.029</c:v>
                </c:pt>
                <c:pt idx="38">
                  <c:v>324.11399999999998</c:v>
                </c:pt>
                <c:pt idx="39">
                  <c:v>328.90100000000001</c:v>
                </c:pt>
                <c:pt idx="40">
                  <c:v>320.99400000000003</c:v>
                </c:pt>
                <c:pt idx="41">
                  <c:v>324.35599999999999</c:v>
                </c:pt>
                <c:pt idx="42">
                  <c:v>324.84300000000002</c:v>
                </c:pt>
                <c:pt idx="43">
                  <c:v>329.21300000000002</c:v>
                </c:pt>
                <c:pt idx="44">
                  <c:v>331.339</c:v>
                </c:pt>
                <c:pt idx="45">
                  <c:v>325.25099999999998</c:v>
                </c:pt>
                <c:pt idx="46">
                  <c:v>321.44499999999999</c:v>
                </c:pt>
                <c:pt idx="47">
                  <c:v>317.87299999999999</c:v>
                </c:pt>
                <c:pt idx="48">
                  <c:v>319.93400000000003</c:v>
                </c:pt>
                <c:pt idx="49">
                  <c:v>319.423</c:v>
                </c:pt>
                <c:pt idx="50">
                  <c:v>322.98700000000002</c:v>
                </c:pt>
                <c:pt idx="51">
                  <c:v>326.97300000000001</c:v>
                </c:pt>
                <c:pt idx="52">
                  <c:v>325.63099999999997</c:v>
                </c:pt>
                <c:pt idx="53">
                  <c:v>327.54899999999998</c:v>
                </c:pt>
                <c:pt idx="54">
                  <c:v>325.827</c:v>
                </c:pt>
                <c:pt idx="55">
                  <c:v>320.64400000000001</c:v>
                </c:pt>
                <c:pt idx="56">
                  <c:v>322.76900000000001</c:v>
                </c:pt>
                <c:pt idx="57">
                  <c:v>320.27199999999999</c:v>
                </c:pt>
                <c:pt idx="58">
                  <c:v>325.94400000000002</c:v>
                </c:pt>
                <c:pt idx="59">
                  <c:v>326.97500000000002</c:v>
                </c:pt>
                <c:pt idx="60">
                  <c:v>327.71100000000001</c:v>
                </c:pt>
                <c:pt idx="61">
                  <c:v>331.66199999999998</c:v>
                </c:pt>
                <c:pt idx="62">
                  <c:v>332.91899999999998</c:v>
                </c:pt>
                <c:pt idx="63">
                  <c:v>337.31299999999999</c:v>
                </c:pt>
                <c:pt idx="64">
                  <c:v>333.18099999999998</c:v>
                </c:pt>
                <c:pt idx="65">
                  <c:v>335.60700000000003</c:v>
                </c:pt>
                <c:pt idx="66">
                  <c:v>332.43299999999999</c:v>
                </c:pt>
                <c:pt idx="67">
                  <c:v>336.11500000000001</c:v>
                </c:pt>
                <c:pt idx="68">
                  <c:v>339.346</c:v>
                </c:pt>
                <c:pt idx="69">
                  <c:v>337.18299999999999</c:v>
                </c:pt>
                <c:pt idx="70">
                  <c:v>339.98899999999998</c:v>
                </c:pt>
                <c:pt idx="71">
                  <c:v>340.47500000000002</c:v>
                </c:pt>
                <c:pt idx="72">
                  <c:v>340.63200000000001</c:v>
                </c:pt>
                <c:pt idx="73">
                  <c:v>342.31700000000001</c:v>
                </c:pt>
                <c:pt idx="74">
                  <c:v>342.31700000000001</c:v>
                </c:pt>
                <c:pt idx="75">
                  <c:v>348.45800000000003</c:v>
                </c:pt>
                <c:pt idx="76">
                  <c:v>354.89100000000002</c:v>
                </c:pt>
                <c:pt idx="77">
                  <c:v>357.29500000000002</c:v>
                </c:pt>
                <c:pt idx="78">
                  <c:v>353.94200000000001</c:v>
                </c:pt>
                <c:pt idx="79">
                  <c:v>358.59</c:v>
                </c:pt>
                <c:pt idx="80">
                  <c:v>352.56299999999999</c:v>
                </c:pt>
                <c:pt idx="81">
                  <c:v>352.93200000000002</c:v>
                </c:pt>
                <c:pt idx="82">
                  <c:v>352.56599999999997</c:v>
                </c:pt>
                <c:pt idx="83">
                  <c:v>345.68799999999999</c:v>
                </c:pt>
                <c:pt idx="84">
                  <c:v>349.88600000000002</c:v>
                </c:pt>
                <c:pt idx="85">
                  <c:v>355.22399999999999</c:v>
                </c:pt>
                <c:pt idx="86">
                  <c:v>357.017</c:v>
                </c:pt>
                <c:pt idx="87">
                  <c:v>352.19600000000003</c:v>
                </c:pt>
                <c:pt idx="88">
                  <c:v>349.88799999999998</c:v>
                </c:pt>
                <c:pt idx="89">
                  <c:v>351.92</c:v>
                </c:pt>
                <c:pt idx="90">
                  <c:v>350.35399999999998</c:v>
                </c:pt>
                <c:pt idx="91">
                  <c:v>354.93299999999999</c:v>
                </c:pt>
                <c:pt idx="92">
                  <c:v>360.21499999999997</c:v>
                </c:pt>
                <c:pt idx="93">
                  <c:v>365.34899999999999</c:v>
                </c:pt>
                <c:pt idx="94">
                  <c:v>361.74599999999998</c:v>
                </c:pt>
                <c:pt idx="95">
                  <c:v>352.05799999999999</c:v>
                </c:pt>
                <c:pt idx="96">
                  <c:v>353.20400000000001</c:v>
                </c:pt>
                <c:pt idx="97">
                  <c:v>349.375</c:v>
                </c:pt>
                <c:pt idx="98">
                  <c:v>348.654</c:v>
                </c:pt>
                <c:pt idx="99">
                  <c:v>342.28699999999998</c:v>
                </c:pt>
                <c:pt idx="100">
                  <c:v>344.26</c:v>
                </c:pt>
                <c:pt idx="101">
                  <c:v>352.31299999999999</c:v>
                </c:pt>
                <c:pt idx="102">
                  <c:v>342.50799999999998</c:v>
                </c:pt>
                <c:pt idx="103">
                  <c:v>346.34500000000003</c:v>
                </c:pt>
                <c:pt idx="104">
                  <c:v>347.81700000000001</c:v>
                </c:pt>
                <c:pt idx="105">
                  <c:v>347.81700000000001</c:v>
                </c:pt>
                <c:pt idx="106">
                  <c:v>347.88299999999998</c:v>
                </c:pt>
                <c:pt idx="107">
                  <c:v>344.86799999999999</c:v>
                </c:pt>
                <c:pt idx="108">
                  <c:v>343.12299999999999</c:v>
                </c:pt>
                <c:pt idx="109">
                  <c:v>350.05399999999997</c:v>
                </c:pt>
                <c:pt idx="110">
                  <c:v>348.77600000000001</c:v>
                </c:pt>
                <c:pt idx="111">
                  <c:v>344.78100000000001</c:v>
                </c:pt>
                <c:pt idx="112">
                  <c:v>343.22300000000001</c:v>
                </c:pt>
                <c:pt idx="113">
                  <c:v>339.23399999999998</c:v>
                </c:pt>
                <c:pt idx="114">
                  <c:v>340.09300000000002</c:v>
                </c:pt>
                <c:pt idx="115">
                  <c:v>338.39499999999998</c:v>
                </c:pt>
                <c:pt idx="116">
                  <c:v>330.22500000000002</c:v>
                </c:pt>
                <c:pt idx="117">
                  <c:v>332.03</c:v>
                </c:pt>
                <c:pt idx="118">
                  <c:v>337.55799999999999</c:v>
                </c:pt>
                <c:pt idx="119">
                  <c:v>339.221</c:v>
                </c:pt>
                <c:pt idx="120">
                  <c:v>333.56599999999997</c:v>
                </c:pt>
                <c:pt idx="121">
                  <c:v>333.096</c:v>
                </c:pt>
                <c:pt idx="122">
                  <c:v>336.74700000000001</c:v>
                </c:pt>
                <c:pt idx="123">
                  <c:v>336.15800000000002</c:v>
                </c:pt>
                <c:pt idx="124">
                  <c:v>335.03699999999998</c:v>
                </c:pt>
                <c:pt idx="125">
                  <c:v>337.36500000000001</c:v>
                </c:pt>
                <c:pt idx="126">
                  <c:v>337.06900000000002</c:v>
                </c:pt>
                <c:pt idx="127">
                  <c:v>338.19299999999998</c:v>
                </c:pt>
                <c:pt idx="128">
                  <c:v>342.30099999999999</c:v>
                </c:pt>
                <c:pt idx="129">
                  <c:v>346.38799999999998</c:v>
                </c:pt>
                <c:pt idx="130">
                  <c:v>348.13</c:v>
                </c:pt>
                <c:pt idx="131">
                  <c:v>348.13</c:v>
                </c:pt>
                <c:pt idx="132">
                  <c:v>349.86</c:v>
                </c:pt>
                <c:pt idx="133">
                  <c:v>352.86200000000002</c:v>
                </c:pt>
                <c:pt idx="134">
                  <c:v>348.04700000000003</c:v>
                </c:pt>
                <c:pt idx="135">
                  <c:v>346.673</c:v>
                </c:pt>
                <c:pt idx="136">
                  <c:v>350.27800000000002</c:v>
                </c:pt>
                <c:pt idx="137">
                  <c:v>352.62200000000001</c:v>
                </c:pt>
                <c:pt idx="138">
                  <c:v>355.91500000000002</c:v>
                </c:pt>
                <c:pt idx="139">
                  <c:v>357.214</c:v>
                </c:pt>
                <c:pt idx="140">
                  <c:v>347.31099999999998</c:v>
                </c:pt>
                <c:pt idx="141">
                  <c:v>341.85300000000001</c:v>
                </c:pt>
                <c:pt idx="142">
                  <c:v>342.90899999999999</c:v>
                </c:pt>
                <c:pt idx="143">
                  <c:v>340.51900000000001</c:v>
                </c:pt>
                <c:pt idx="144">
                  <c:v>339.61399999999998</c:v>
                </c:pt>
                <c:pt idx="145">
                  <c:v>342.71199999999999</c:v>
                </c:pt>
                <c:pt idx="146">
                  <c:v>340.74400000000003</c:v>
                </c:pt>
                <c:pt idx="147">
                  <c:v>341.95</c:v>
                </c:pt>
                <c:pt idx="148">
                  <c:v>344.38299999999998</c:v>
                </c:pt>
                <c:pt idx="149">
                  <c:v>343.82900000000001</c:v>
                </c:pt>
                <c:pt idx="150">
                  <c:v>349.83300000000003</c:v>
                </c:pt>
                <c:pt idx="151">
                  <c:v>349.55799999999999</c:v>
                </c:pt>
                <c:pt idx="152">
                  <c:v>353.69400000000002</c:v>
                </c:pt>
                <c:pt idx="153">
                  <c:v>349.93400000000003</c:v>
                </c:pt>
                <c:pt idx="154">
                  <c:v>350.04899999999998</c:v>
                </c:pt>
                <c:pt idx="155">
                  <c:v>351.947</c:v>
                </c:pt>
                <c:pt idx="156">
                  <c:v>350.73399999999998</c:v>
                </c:pt>
                <c:pt idx="157">
                  <c:v>353.69600000000003</c:v>
                </c:pt>
                <c:pt idx="158">
                  <c:v>348.03100000000001</c:v>
                </c:pt>
                <c:pt idx="159">
                  <c:v>344.529</c:v>
                </c:pt>
                <c:pt idx="160">
                  <c:v>338.81599999999997</c:v>
                </c:pt>
                <c:pt idx="161">
                  <c:v>338.75900000000001</c:v>
                </c:pt>
                <c:pt idx="162">
                  <c:v>337.53699999999998</c:v>
                </c:pt>
                <c:pt idx="163">
                  <c:v>331.69099999999997</c:v>
                </c:pt>
                <c:pt idx="164">
                  <c:v>332.32299999999998</c:v>
                </c:pt>
                <c:pt idx="165">
                  <c:v>335.49700000000001</c:v>
                </c:pt>
                <c:pt idx="166">
                  <c:v>336.67099999999999</c:v>
                </c:pt>
                <c:pt idx="167">
                  <c:v>334.71100000000001</c:v>
                </c:pt>
                <c:pt idx="168">
                  <c:v>336.11599999999999</c:v>
                </c:pt>
                <c:pt idx="169">
                  <c:v>336.262</c:v>
                </c:pt>
                <c:pt idx="170">
                  <c:v>329.69099999999997</c:v>
                </c:pt>
                <c:pt idx="171">
                  <c:v>327.733</c:v>
                </c:pt>
                <c:pt idx="172">
                  <c:v>327.09500000000003</c:v>
                </c:pt>
                <c:pt idx="173">
                  <c:v>329.02499999999998</c:v>
                </c:pt>
                <c:pt idx="174">
                  <c:v>325.41500000000002</c:v>
                </c:pt>
                <c:pt idx="175">
                  <c:v>325.41500000000002</c:v>
                </c:pt>
                <c:pt idx="176">
                  <c:v>327.03399999999999</c:v>
                </c:pt>
                <c:pt idx="177">
                  <c:v>325.43400000000003</c:v>
                </c:pt>
                <c:pt idx="178">
                  <c:v>323.608</c:v>
                </c:pt>
                <c:pt idx="179">
                  <c:v>320.387</c:v>
                </c:pt>
                <c:pt idx="180">
                  <c:v>313.73399999999998</c:v>
                </c:pt>
                <c:pt idx="181">
                  <c:v>310.70600000000002</c:v>
                </c:pt>
                <c:pt idx="182">
                  <c:v>311.27100000000002</c:v>
                </c:pt>
                <c:pt idx="183">
                  <c:v>307.04700000000003</c:v>
                </c:pt>
                <c:pt idx="184">
                  <c:v>307.04300000000001</c:v>
                </c:pt>
                <c:pt idx="185">
                  <c:v>308.01499999999999</c:v>
                </c:pt>
                <c:pt idx="186">
                  <c:v>303.04300000000001</c:v>
                </c:pt>
                <c:pt idx="187">
                  <c:v>300.666</c:v>
                </c:pt>
                <c:pt idx="188">
                  <c:v>304.35000000000002</c:v>
                </c:pt>
                <c:pt idx="189">
                  <c:v>300.863</c:v>
                </c:pt>
                <c:pt idx="190">
                  <c:v>300.70699999999999</c:v>
                </c:pt>
                <c:pt idx="191">
                  <c:v>301.709</c:v>
                </c:pt>
                <c:pt idx="192">
                  <c:v>304.322</c:v>
                </c:pt>
                <c:pt idx="193">
                  <c:v>305.13499999999999</c:v>
                </c:pt>
                <c:pt idx="194">
                  <c:v>305.58300000000003</c:v>
                </c:pt>
                <c:pt idx="195">
                  <c:v>301.35700000000003</c:v>
                </c:pt>
                <c:pt idx="196">
                  <c:v>295.13200000000001</c:v>
                </c:pt>
                <c:pt idx="197">
                  <c:v>297.16000000000003</c:v>
                </c:pt>
                <c:pt idx="198">
                  <c:v>300.58699999999999</c:v>
                </c:pt>
                <c:pt idx="199">
                  <c:v>300.20299999999997</c:v>
                </c:pt>
                <c:pt idx="200">
                  <c:v>303.55700000000002</c:v>
                </c:pt>
                <c:pt idx="201">
                  <c:v>299.39800000000002</c:v>
                </c:pt>
                <c:pt idx="202">
                  <c:v>297.80500000000001</c:v>
                </c:pt>
                <c:pt idx="203">
                  <c:v>299.73</c:v>
                </c:pt>
                <c:pt idx="204">
                  <c:v>303.392</c:v>
                </c:pt>
                <c:pt idx="205">
                  <c:v>308.55599999999998</c:v>
                </c:pt>
                <c:pt idx="206">
                  <c:v>308.16300000000001</c:v>
                </c:pt>
                <c:pt idx="207">
                  <c:v>304.51799999999997</c:v>
                </c:pt>
                <c:pt idx="208">
                  <c:v>307.97000000000003</c:v>
                </c:pt>
                <c:pt idx="209">
                  <c:v>305.73599999999999</c:v>
                </c:pt>
                <c:pt idx="210">
                  <c:v>306.10300000000001</c:v>
                </c:pt>
                <c:pt idx="211">
                  <c:v>307.54300000000001</c:v>
                </c:pt>
                <c:pt idx="212">
                  <c:v>312.77</c:v>
                </c:pt>
                <c:pt idx="213">
                  <c:v>311.77699999999999</c:v>
                </c:pt>
                <c:pt idx="214">
                  <c:v>312.37299999999999</c:v>
                </c:pt>
                <c:pt idx="215">
                  <c:v>306.21600000000001</c:v>
                </c:pt>
                <c:pt idx="216">
                  <c:v>305.87400000000002</c:v>
                </c:pt>
                <c:pt idx="217">
                  <c:v>306.35199999999998</c:v>
                </c:pt>
                <c:pt idx="218">
                  <c:v>307.63799999999998</c:v>
                </c:pt>
                <c:pt idx="219">
                  <c:v>309.911</c:v>
                </c:pt>
                <c:pt idx="220">
                  <c:v>311.72199999999998</c:v>
                </c:pt>
                <c:pt idx="221">
                  <c:v>311.25299999999999</c:v>
                </c:pt>
                <c:pt idx="222">
                  <c:v>313.23200000000003</c:v>
                </c:pt>
                <c:pt idx="223">
                  <c:v>317.93200000000002</c:v>
                </c:pt>
                <c:pt idx="224">
                  <c:v>310.73500000000001</c:v>
                </c:pt>
                <c:pt idx="225">
                  <c:v>308.029</c:v>
                </c:pt>
                <c:pt idx="226">
                  <c:v>308.42899999999997</c:v>
                </c:pt>
                <c:pt idx="227">
                  <c:v>310.84899999999999</c:v>
                </c:pt>
                <c:pt idx="228">
                  <c:v>304.84899999999999</c:v>
                </c:pt>
                <c:pt idx="229">
                  <c:v>305.78699999999998</c:v>
                </c:pt>
                <c:pt idx="230">
                  <c:v>306.30099999999999</c:v>
                </c:pt>
                <c:pt idx="231">
                  <c:v>310.32</c:v>
                </c:pt>
                <c:pt idx="232">
                  <c:v>307.71800000000002</c:v>
                </c:pt>
                <c:pt idx="233">
                  <c:v>307.71800000000002</c:v>
                </c:pt>
                <c:pt idx="234">
                  <c:v>308.97000000000003</c:v>
                </c:pt>
                <c:pt idx="235">
                  <c:v>313.00799999999998</c:v>
                </c:pt>
                <c:pt idx="236">
                  <c:v>314.96600000000001</c:v>
                </c:pt>
                <c:pt idx="237">
                  <c:v>318.16699999999997</c:v>
                </c:pt>
                <c:pt idx="238">
                  <c:v>321.53399999999999</c:v>
                </c:pt>
                <c:pt idx="239">
                  <c:v>321.233</c:v>
                </c:pt>
                <c:pt idx="240">
                  <c:v>315.38299999999998</c:v>
                </c:pt>
                <c:pt idx="241">
                  <c:v>316.42599999999999</c:v>
                </c:pt>
                <c:pt idx="242">
                  <c:v>313.06200000000001</c:v>
                </c:pt>
                <c:pt idx="243">
                  <c:v>313.084</c:v>
                </c:pt>
                <c:pt idx="244">
                  <c:v>312.38</c:v>
                </c:pt>
                <c:pt idx="245">
                  <c:v>312.08</c:v>
                </c:pt>
                <c:pt idx="246">
                  <c:v>310.83</c:v>
                </c:pt>
                <c:pt idx="247">
                  <c:v>311.55</c:v>
                </c:pt>
                <c:pt idx="248">
                  <c:v>314.39999999999998</c:v>
                </c:pt>
                <c:pt idx="249">
                  <c:v>313.33999999999997</c:v>
                </c:pt>
                <c:pt idx="250">
                  <c:v>310.39</c:v>
                </c:pt>
                <c:pt idx="251">
                  <c:v>312.45999999999998</c:v>
                </c:pt>
                <c:pt idx="252">
                  <c:v>311.012</c:v>
                </c:pt>
                <c:pt idx="253">
                  <c:v>309.10599999999999</c:v>
                </c:pt>
                <c:pt idx="254">
                  <c:v>308.85700000000003</c:v>
                </c:pt>
                <c:pt idx="255">
                  <c:v>308.85700000000003</c:v>
                </c:pt>
                <c:pt idx="256">
                  <c:v>306.45</c:v>
                </c:pt>
                <c:pt idx="257">
                  <c:v>306.04000000000002</c:v>
                </c:pt>
                <c:pt idx="258">
                  <c:v>306.70999999999998</c:v>
                </c:pt>
                <c:pt idx="259">
                  <c:v>307.25900000000001</c:v>
                </c:pt>
                <c:pt idx="260">
                  <c:v>307.25900000000001</c:v>
                </c:pt>
                <c:pt idx="261">
                  <c:v>307.25900000000001</c:v>
                </c:pt>
                <c:pt idx="262">
                  <c:v>298.49</c:v>
                </c:pt>
                <c:pt idx="263">
                  <c:v>292.61</c:v>
                </c:pt>
                <c:pt idx="264">
                  <c:v>291.10599999999999</c:v>
                </c:pt>
                <c:pt idx="265">
                  <c:v>290.73500000000001</c:v>
                </c:pt>
                <c:pt idx="266">
                  <c:v>289.51</c:v>
                </c:pt>
                <c:pt idx="267">
                  <c:v>289.32600000000002</c:v>
                </c:pt>
                <c:pt idx="268">
                  <c:v>286.05599999999998</c:v>
                </c:pt>
                <c:pt idx="269">
                  <c:v>290.62</c:v>
                </c:pt>
                <c:pt idx="270">
                  <c:v>290.62</c:v>
                </c:pt>
                <c:pt idx="271">
                  <c:v>287.20999999999998</c:v>
                </c:pt>
                <c:pt idx="272">
                  <c:v>289.08999999999997</c:v>
                </c:pt>
                <c:pt idx="273">
                  <c:v>285.88</c:v>
                </c:pt>
                <c:pt idx="274">
                  <c:v>290.48</c:v>
                </c:pt>
                <c:pt idx="275">
                  <c:v>289.98200000000003</c:v>
                </c:pt>
                <c:pt idx="276">
                  <c:v>296.64600000000002</c:v>
                </c:pt>
                <c:pt idx="277">
                  <c:v>296.09100000000001</c:v>
                </c:pt>
                <c:pt idx="278">
                  <c:v>293.48899999999998</c:v>
                </c:pt>
                <c:pt idx="279">
                  <c:v>295.86099999999999</c:v>
                </c:pt>
                <c:pt idx="280">
                  <c:v>290.91699999999997</c:v>
                </c:pt>
                <c:pt idx="281">
                  <c:v>298.30399999999997</c:v>
                </c:pt>
                <c:pt idx="282">
                  <c:v>301.21499999999997</c:v>
                </c:pt>
                <c:pt idx="283">
                  <c:v>299.22000000000003</c:v>
                </c:pt>
                <c:pt idx="284">
                  <c:v>301.32499999999999</c:v>
                </c:pt>
                <c:pt idx="285">
                  <c:v>301.18900000000002</c:v>
                </c:pt>
                <c:pt idx="286">
                  <c:v>301.06900000000002</c:v>
                </c:pt>
                <c:pt idx="287">
                  <c:v>298.86599999999999</c:v>
                </c:pt>
                <c:pt idx="288">
                  <c:v>303.44600000000003</c:v>
                </c:pt>
                <c:pt idx="289">
                  <c:v>305.18599999999998</c:v>
                </c:pt>
                <c:pt idx="290">
                  <c:v>299.69200000000001</c:v>
                </c:pt>
                <c:pt idx="291">
                  <c:v>304.48500000000001</c:v>
                </c:pt>
                <c:pt idx="292">
                  <c:v>301.923</c:v>
                </c:pt>
                <c:pt idx="293">
                  <c:v>303.79599999999999</c:v>
                </c:pt>
                <c:pt idx="294">
                  <c:v>306.70600000000002</c:v>
                </c:pt>
                <c:pt idx="295">
                  <c:v>306.70600000000002</c:v>
                </c:pt>
                <c:pt idx="296">
                  <c:v>303.46100000000001</c:v>
                </c:pt>
                <c:pt idx="297">
                  <c:v>308.36</c:v>
                </c:pt>
                <c:pt idx="298">
                  <c:v>312.85399999999998</c:v>
                </c:pt>
                <c:pt idx="299">
                  <c:v>314.62599999999998</c:v>
                </c:pt>
                <c:pt idx="300">
                  <c:v>315.10500000000002</c:v>
                </c:pt>
                <c:pt idx="301">
                  <c:v>313.26400000000001</c:v>
                </c:pt>
                <c:pt idx="302">
                  <c:v>312.38600000000002</c:v>
                </c:pt>
                <c:pt idx="303">
                  <c:v>312.23700000000002</c:v>
                </c:pt>
                <c:pt idx="304">
                  <c:v>310.10599999999999</c:v>
                </c:pt>
                <c:pt idx="305">
                  <c:v>304.80099999999999</c:v>
                </c:pt>
                <c:pt idx="306">
                  <c:v>306.90300000000002</c:v>
                </c:pt>
                <c:pt idx="307">
                  <c:v>310.67200000000003</c:v>
                </c:pt>
                <c:pt idx="308">
                  <c:v>311.52499999999998</c:v>
                </c:pt>
                <c:pt idx="309">
                  <c:v>308.06</c:v>
                </c:pt>
                <c:pt idx="310">
                  <c:v>306.346</c:v>
                </c:pt>
                <c:pt idx="311">
                  <c:v>304.517</c:v>
                </c:pt>
                <c:pt idx="312">
                  <c:v>304.06299999999999</c:v>
                </c:pt>
                <c:pt idx="313">
                  <c:v>304.10700000000003</c:v>
                </c:pt>
                <c:pt idx="314">
                  <c:v>304.44299999999998</c:v>
                </c:pt>
                <c:pt idx="315">
                  <c:v>304.584</c:v>
                </c:pt>
                <c:pt idx="316">
                  <c:v>304.96100000000001</c:v>
                </c:pt>
                <c:pt idx="317">
                  <c:v>306.33100000000002</c:v>
                </c:pt>
                <c:pt idx="318">
                  <c:v>310.91399999999999</c:v>
                </c:pt>
                <c:pt idx="319">
                  <c:v>310.93900000000002</c:v>
                </c:pt>
                <c:pt idx="320">
                  <c:v>312.26600000000002</c:v>
                </c:pt>
                <c:pt idx="321">
                  <c:v>311.85399999999998</c:v>
                </c:pt>
                <c:pt idx="322">
                  <c:v>314.37099999999998</c:v>
                </c:pt>
                <c:pt idx="323">
                  <c:v>317.73</c:v>
                </c:pt>
                <c:pt idx="324">
                  <c:v>316.88299999999998</c:v>
                </c:pt>
                <c:pt idx="325">
                  <c:v>315.07299999999998</c:v>
                </c:pt>
                <c:pt idx="326">
                  <c:v>313.78300000000002</c:v>
                </c:pt>
                <c:pt idx="327">
                  <c:v>316.72300000000001</c:v>
                </c:pt>
                <c:pt idx="328">
                  <c:v>317.59699999999998</c:v>
                </c:pt>
                <c:pt idx="329">
                  <c:v>317.59699999999998</c:v>
                </c:pt>
                <c:pt idx="330">
                  <c:v>314.54000000000002</c:v>
                </c:pt>
                <c:pt idx="331">
                  <c:v>316.44299999999998</c:v>
                </c:pt>
                <c:pt idx="332">
                  <c:v>316.57600000000002</c:v>
                </c:pt>
                <c:pt idx="333">
                  <c:v>317.37400000000002</c:v>
                </c:pt>
                <c:pt idx="334">
                  <c:v>317.928</c:v>
                </c:pt>
                <c:pt idx="335">
                  <c:v>314.755</c:v>
                </c:pt>
                <c:pt idx="336">
                  <c:v>313.19799999999998</c:v>
                </c:pt>
                <c:pt idx="337">
                  <c:v>312.77100000000002</c:v>
                </c:pt>
                <c:pt idx="338">
                  <c:v>310.38099999999997</c:v>
                </c:pt>
                <c:pt idx="339">
                  <c:v>312.04500000000002</c:v>
                </c:pt>
                <c:pt idx="340">
                  <c:v>314.47300000000001</c:v>
                </c:pt>
                <c:pt idx="341">
                  <c:v>310.83600000000001</c:v>
                </c:pt>
                <c:pt idx="342">
                  <c:v>314.68799999999999</c:v>
                </c:pt>
                <c:pt idx="343">
                  <c:v>310.995</c:v>
                </c:pt>
                <c:pt idx="344">
                  <c:v>314.20299999999997</c:v>
                </c:pt>
                <c:pt idx="345">
                  <c:v>312.71199999999999</c:v>
                </c:pt>
                <c:pt idx="346">
                  <c:v>311.584</c:v>
                </c:pt>
                <c:pt idx="347">
                  <c:v>310.51600000000002</c:v>
                </c:pt>
                <c:pt idx="348">
                  <c:v>311.774</c:v>
                </c:pt>
                <c:pt idx="349">
                  <c:v>311.24400000000003</c:v>
                </c:pt>
                <c:pt idx="350">
                  <c:v>308.92</c:v>
                </c:pt>
                <c:pt idx="351">
                  <c:v>308.90300000000002</c:v>
                </c:pt>
                <c:pt idx="352">
                  <c:v>308.68900000000002</c:v>
                </c:pt>
                <c:pt idx="353">
                  <c:v>307.839</c:v>
                </c:pt>
                <c:pt idx="354">
                  <c:v>311.12799999999999</c:v>
                </c:pt>
                <c:pt idx="355">
                  <c:v>309.07299999999998</c:v>
                </c:pt>
                <c:pt idx="356">
                  <c:v>310.48</c:v>
                </c:pt>
                <c:pt idx="357">
                  <c:v>310.11599999999999</c:v>
                </c:pt>
                <c:pt idx="358">
                  <c:v>313.15100000000001</c:v>
                </c:pt>
                <c:pt idx="359">
                  <c:v>313.17200000000003</c:v>
                </c:pt>
                <c:pt idx="360">
                  <c:v>316.49400000000003</c:v>
                </c:pt>
                <c:pt idx="361">
                  <c:v>311.42500000000001</c:v>
                </c:pt>
                <c:pt idx="362">
                  <c:v>311.61900000000003</c:v>
                </c:pt>
                <c:pt idx="363">
                  <c:v>309.43799999999999</c:v>
                </c:pt>
                <c:pt idx="364">
                  <c:v>313.10300000000001</c:v>
                </c:pt>
                <c:pt idx="365">
                  <c:v>313.10300000000001</c:v>
                </c:pt>
                <c:pt idx="366">
                  <c:v>307.46899999999999</c:v>
                </c:pt>
                <c:pt idx="367">
                  <c:v>309.25099999999998</c:v>
                </c:pt>
                <c:pt idx="368">
                  <c:v>311.45699999999999</c:v>
                </c:pt>
                <c:pt idx="369">
                  <c:v>314.11799999999999</c:v>
                </c:pt>
                <c:pt idx="370">
                  <c:v>315.52499999999998</c:v>
                </c:pt>
                <c:pt idx="371">
                  <c:v>314.637</c:v>
                </c:pt>
                <c:pt idx="372">
                  <c:v>313.65800000000002</c:v>
                </c:pt>
                <c:pt idx="373">
                  <c:v>313.923</c:v>
                </c:pt>
                <c:pt idx="374">
                  <c:v>307.51</c:v>
                </c:pt>
                <c:pt idx="375">
                  <c:v>312.05500000000001</c:v>
                </c:pt>
                <c:pt idx="376">
                  <c:v>309.71100000000001</c:v>
                </c:pt>
                <c:pt idx="377">
                  <c:v>311.68200000000002</c:v>
                </c:pt>
                <c:pt idx="378">
                  <c:v>316.54000000000002</c:v>
                </c:pt>
                <c:pt idx="379">
                  <c:v>319.29500000000002</c:v>
                </c:pt>
                <c:pt idx="380">
                  <c:v>320.89999999999998</c:v>
                </c:pt>
                <c:pt idx="381">
                  <c:v>317.82</c:v>
                </c:pt>
                <c:pt idx="382">
                  <c:v>317.637</c:v>
                </c:pt>
                <c:pt idx="383">
                  <c:v>316.14999999999998</c:v>
                </c:pt>
                <c:pt idx="384">
                  <c:v>314.74799999999999</c:v>
                </c:pt>
                <c:pt idx="385">
                  <c:v>313.24299999999999</c:v>
                </c:pt>
                <c:pt idx="386">
                  <c:v>310.73099999999999</c:v>
                </c:pt>
                <c:pt idx="387">
                  <c:v>312.3</c:v>
                </c:pt>
                <c:pt idx="388">
                  <c:v>312.75900000000001</c:v>
                </c:pt>
                <c:pt idx="389">
                  <c:v>315.74400000000003</c:v>
                </c:pt>
                <c:pt idx="390">
                  <c:v>316.70299999999997</c:v>
                </c:pt>
                <c:pt idx="391">
                  <c:v>316.637</c:v>
                </c:pt>
                <c:pt idx="392">
                  <c:v>316.637</c:v>
                </c:pt>
                <c:pt idx="393">
                  <c:v>318.52</c:v>
                </c:pt>
                <c:pt idx="394">
                  <c:v>320.863</c:v>
                </c:pt>
                <c:pt idx="395">
                  <c:v>321.23</c:v>
                </c:pt>
                <c:pt idx="396">
                  <c:v>323.04199999999997</c:v>
                </c:pt>
                <c:pt idx="397">
                  <c:v>322.87</c:v>
                </c:pt>
                <c:pt idx="398">
                  <c:v>322.95600000000002</c:v>
                </c:pt>
                <c:pt idx="399">
                  <c:v>325.09300000000002</c:v>
                </c:pt>
                <c:pt idx="400">
                  <c:v>320.63499999999999</c:v>
                </c:pt>
                <c:pt idx="401">
                  <c:v>318.58699999999999</c:v>
                </c:pt>
                <c:pt idx="402">
                  <c:v>323.601</c:v>
                </c:pt>
                <c:pt idx="403">
                  <c:v>325.995</c:v>
                </c:pt>
                <c:pt idx="404">
                  <c:v>324.44400000000002</c:v>
                </c:pt>
                <c:pt idx="405">
                  <c:v>319.08999999999997</c:v>
                </c:pt>
                <c:pt idx="406">
                  <c:v>317.887</c:v>
                </c:pt>
                <c:pt idx="407">
                  <c:v>319.12799999999999</c:v>
                </c:pt>
                <c:pt idx="408">
                  <c:v>316.66800000000001</c:v>
                </c:pt>
                <c:pt idx="409">
                  <c:v>319.60700000000003</c:v>
                </c:pt>
                <c:pt idx="410">
                  <c:v>320.99299999999999</c:v>
                </c:pt>
                <c:pt idx="411">
                  <c:v>324.096</c:v>
                </c:pt>
                <c:pt idx="412">
                  <c:v>319.86900000000003</c:v>
                </c:pt>
                <c:pt idx="413">
                  <c:v>320.18</c:v>
                </c:pt>
                <c:pt idx="414">
                  <c:v>318.173</c:v>
                </c:pt>
                <c:pt idx="415">
                  <c:v>312.28899999999999</c:v>
                </c:pt>
                <c:pt idx="416">
                  <c:v>312.75599999999997</c:v>
                </c:pt>
                <c:pt idx="417">
                  <c:v>313.05200000000002</c:v>
                </c:pt>
                <c:pt idx="418">
                  <c:v>311.03800000000001</c:v>
                </c:pt>
                <c:pt idx="419">
                  <c:v>310.90800000000002</c:v>
                </c:pt>
                <c:pt idx="420">
                  <c:v>311.565</c:v>
                </c:pt>
                <c:pt idx="421">
                  <c:v>311.26600000000002</c:v>
                </c:pt>
                <c:pt idx="422">
                  <c:v>311.88499999999999</c:v>
                </c:pt>
                <c:pt idx="423">
                  <c:v>301.267</c:v>
                </c:pt>
                <c:pt idx="424">
                  <c:v>306.14800000000002</c:v>
                </c:pt>
                <c:pt idx="425">
                  <c:v>301.98599999999999</c:v>
                </c:pt>
                <c:pt idx="426">
                  <c:v>299.77199999999999</c:v>
                </c:pt>
                <c:pt idx="427">
                  <c:v>300.62599999999998</c:v>
                </c:pt>
                <c:pt idx="428">
                  <c:v>303.10300000000001</c:v>
                </c:pt>
                <c:pt idx="429">
                  <c:v>305.63900000000001</c:v>
                </c:pt>
                <c:pt idx="430">
                  <c:v>305.59100000000001</c:v>
                </c:pt>
                <c:pt idx="431">
                  <c:v>304.43700000000001</c:v>
                </c:pt>
                <c:pt idx="432">
                  <c:v>306.83</c:v>
                </c:pt>
                <c:pt idx="433">
                  <c:v>307.21100000000001</c:v>
                </c:pt>
                <c:pt idx="434">
                  <c:v>308.76</c:v>
                </c:pt>
                <c:pt idx="435">
                  <c:v>308.76</c:v>
                </c:pt>
                <c:pt idx="436">
                  <c:v>311.202</c:v>
                </c:pt>
                <c:pt idx="437">
                  <c:v>310.92500000000001</c:v>
                </c:pt>
                <c:pt idx="438">
                  <c:v>311.755</c:v>
                </c:pt>
                <c:pt idx="439">
                  <c:v>312.32400000000001</c:v>
                </c:pt>
                <c:pt idx="440">
                  <c:v>314.77999999999997</c:v>
                </c:pt>
                <c:pt idx="441">
                  <c:v>316.97000000000003</c:v>
                </c:pt>
                <c:pt idx="442">
                  <c:v>321.18700000000001</c:v>
                </c:pt>
                <c:pt idx="443">
                  <c:v>320.31700000000001</c:v>
                </c:pt>
                <c:pt idx="444">
                  <c:v>320.91899999999998</c:v>
                </c:pt>
                <c:pt idx="445">
                  <c:v>324.86799999999999</c:v>
                </c:pt>
                <c:pt idx="446">
                  <c:v>326.791</c:v>
                </c:pt>
                <c:pt idx="447">
                  <c:v>329.56700000000001</c:v>
                </c:pt>
                <c:pt idx="448">
                  <c:v>333.322</c:v>
                </c:pt>
                <c:pt idx="449">
                  <c:v>333.15199999999999</c:v>
                </c:pt>
                <c:pt idx="450">
                  <c:v>333.74599999999998</c:v>
                </c:pt>
                <c:pt idx="451">
                  <c:v>331.69200000000001</c:v>
                </c:pt>
                <c:pt idx="452">
                  <c:v>331.92200000000003</c:v>
                </c:pt>
                <c:pt idx="453">
                  <c:v>336.71199999999999</c:v>
                </c:pt>
                <c:pt idx="454">
                  <c:v>333.67099999999999</c:v>
                </c:pt>
                <c:pt idx="455">
                  <c:v>332.32400000000001</c:v>
                </c:pt>
                <c:pt idx="456">
                  <c:v>328.61500000000001</c:v>
                </c:pt>
                <c:pt idx="457">
                  <c:v>328.22800000000001</c:v>
                </c:pt>
                <c:pt idx="458">
                  <c:v>330.23500000000001</c:v>
                </c:pt>
                <c:pt idx="459">
                  <c:v>329.21</c:v>
                </c:pt>
                <c:pt idx="460">
                  <c:v>323.38600000000002</c:v>
                </c:pt>
                <c:pt idx="461">
                  <c:v>325.88499999999999</c:v>
                </c:pt>
                <c:pt idx="462">
                  <c:v>329.334</c:v>
                </c:pt>
                <c:pt idx="463">
                  <c:v>332.60300000000001</c:v>
                </c:pt>
                <c:pt idx="464">
                  <c:v>333.5</c:v>
                </c:pt>
                <c:pt idx="465">
                  <c:v>338.14499999999998</c:v>
                </c:pt>
                <c:pt idx="466">
                  <c:v>339.32900000000001</c:v>
                </c:pt>
                <c:pt idx="467">
                  <c:v>338.81599999999997</c:v>
                </c:pt>
                <c:pt idx="468">
                  <c:v>342.18299999999999</c:v>
                </c:pt>
                <c:pt idx="469">
                  <c:v>340.11</c:v>
                </c:pt>
                <c:pt idx="470">
                  <c:v>336.34800000000001</c:v>
                </c:pt>
                <c:pt idx="471">
                  <c:v>335.34</c:v>
                </c:pt>
                <c:pt idx="472">
                  <c:v>336.13099999999997</c:v>
                </c:pt>
                <c:pt idx="473">
                  <c:v>342.32400000000001</c:v>
                </c:pt>
                <c:pt idx="474">
                  <c:v>345.87099999999998</c:v>
                </c:pt>
                <c:pt idx="475">
                  <c:v>349.435</c:v>
                </c:pt>
                <c:pt idx="476">
                  <c:v>344.18900000000002</c:v>
                </c:pt>
                <c:pt idx="477">
                  <c:v>351.00900000000001</c:v>
                </c:pt>
                <c:pt idx="478">
                  <c:v>349.19099999999997</c:v>
                </c:pt>
                <c:pt idx="479">
                  <c:v>353.57400000000001</c:v>
                </c:pt>
                <c:pt idx="480">
                  <c:v>349.76400000000001</c:v>
                </c:pt>
                <c:pt idx="481">
                  <c:v>355.62700000000001</c:v>
                </c:pt>
                <c:pt idx="482">
                  <c:v>354.4</c:v>
                </c:pt>
                <c:pt idx="483">
                  <c:v>353.85300000000001</c:v>
                </c:pt>
                <c:pt idx="484">
                  <c:v>354.54399999999998</c:v>
                </c:pt>
                <c:pt idx="485">
                  <c:v>349.51400000000001</c:v>
                </c:pt>
                <c:pt idx="486">
                  <c:v>345.52699999999999</c:v>
                </c:pt>
                <c:pt idx="487">
                  <c:v>351.46300000000002</c:v>
                </c:pt>
                <c:pt idx="488">
                  <c:v>346.488</c:v>
                </c:pt>
                <c:pt idx="489">
                  <c:v>349.43299999999999</c:v>
                </c:pt>
                <c:pt idx="490">
                  <c:v>346.904</c:v>
                </c:pt>
                <c:pt idx="491">
                  <c:v>352.56799999999998</c:v>
                </c:pt>
                <c:pt idx="492">
                  <c:v>350.81900000000002</c:v>
                </c:pt>
                <c:pt idx="493">
                  <c:v>350.81900000000002</c:v>
                </c:pt>
                <c:pt idx="494">
                  <c:v>354.29199999999997</c:v>
                </c:pt>
                <c:pt idx="495">
                  <c:v>353.36700000000002</c:v>
                </c:pt>
                <c:pt idx="496">
                  <c:v>347.76900000000001</c:v>
                </c:pt>
                <c:pt idx="497">
                  <c:v>343.77699999999999</c:v>
                </c:pt>
                <c:pt idx="498">
                  <c:v>343.58699999999999</c:v>
                </c:pt>
                <c:pt idx="499">
                  <c:v>339.84399999999999</c:v>
                </c:pt>
                <c:pt idx="500">
                  <c:v>339.92</c:v>
                </c:pt>
                <c:pt idx="501">
                  <c:v>340.08100000000002</c:v>
                </c:pt>
                <c:pt idx="502">
                  <c:v>339.51400000000001</c:v>
                </c:pt>
                <c:pt idx="503">
                  <c:v>343.11900000000003</c:v>
                </c:pt>
                <c:pt idx="504">
                  <c:v>342.92099999999999</c:v>
                </c:pt>
                <c:pt idx="505">
                  <c:v>343.452</c:v>
                </c:pt>
                <c:pt idx="506">
                  <c:v>346.834</c:v>
                </c:pt>
                <c:pt idx="507">
                  <c:v>354.08100000000002</c:v>
                </c:pt>
                <c:pt idx="508">
                  <c:v>349.55399999999997</c:v>
                </c:pt>
                <c:pt idx="509">
                  <c:v>348.60300000000001</c:v>
                </c:pt>
                <c:pt idx="510">
                  <c:v>347.99099999999999</c:v>
                </c:pt>
                <c:pt idx="511">
                  <c:v>347.05399999999997</c:v>
                </c:pt>
                <c:pt idx="512">
                  <c:v>350.18599999999998</c:v>
                </c:pt>
                <c:pt idx="513">
                  <c:v>349.63499999999999</c:v>
                </c:pt>
                <c:pt idx="514">
                  <c:v>354.23</c:v>
                </c:pt>
                <c:pt idx="515">
                  <c:v>354.74900000000002</c:v>
                </c:pt>
                <c:pt idx="516">
                  <c:v>354.74900000000002</c:v>
                </c:pt>
                <c:pt idx="517">
                  <c:v>358.33600000000001</c:v>
                </c:pt>
                <c:pt idx="518">
                  <c:v>359.78100000000001</c:v>
                </c:pt>
                <c:pt idx="519">
                  <c:v>358.50799999999998</c:v>
                </c:pt>
                <c:pt idx="520">
                  <c:v>358.71300000000002</c:v>
                </c:pt>
                <c:pt idx="521">
                  <c:v>358.71300000000002</c:v>
                </c:pt>
                <c:pt idx="522">
                  <c:v>366.86099999999999</c:v>
                </c:pt>
                <c:pt idx="523">
                  <c:v>368.608</c:v>
                </c:pt>
                <c:pt idx="524">
                  <c:v>366.22399999999999</c:v>
                </c:pt>
                <c:pt idx="525">
                  <c:v>362.32299999999998</c:v>
                </c:pt>
                <c:pt idx="526">
                  <c:v>368.173</c:v>
                </c:pt>
                <c:pt idx="527">
                  <c:v>366.57600000000002</c:v>
                </c:pt>
                <c:pt idx="528">
                  <c:v>363.88499999999999</c:v>
                </c:pt>
                <c:pt idx="529">
                  <c:v>365.14600000000002</c:v>
                </c:pt>
                <c:pt idx="530">
                  <c:v>370.21600000000001</c:v>
                </c:pt>
                <c:pt idx="531">
                  <c:v>365.57100000000003</c:v>
                </c:pt>
                <c:pt idx="532">
                  <c:v>361.26100000000002</c:v>
                </c:pt>
                <c:pt idx="533">
                  <c:v>361.411</c:v>
                </c:pt>
                <c:pt idx="534">
                  <c:v>360.87200000000001</c:v>
                </c:pt>
                <c:pt idx="535">
                  <c:v>360.87200000000001</c:v>
                </c:pt>
                <c:pt idx="536">
                  <c:v>356.81200000000001</c:v>
                </c:pt>
                <c:pt idx="537">
                  <c:v>349.24200000000002</c:v>
                </c:pt>
                <c:pt idx="538">
                  <c:v>357.363</c:v>
                </c:pt>
                <c:pt idx="539">
                  <c:v>361.64100000000002</c:v>
                </c:pt>
                <c:pt idx="540">
                  <c:v>364.15600000000001</c:v>
                </c:pt>
                <c:pt idx="541">
                  <c:v>367.19499999999999</c:v>
                </c:pt>
                <c:pt idx="542">
                  <c:v>368.517</c:v>
                </c:pt>
                <c:pt idx="543">
                  <c:v>369.46</c:v>
                </c:pt>
                <c:pt idx="544">
                  <c:v>364.34100000000001</c:v>
                </c:pt>
                <c:pt idx="545">
                  <c:v>367.846</c:v>
                </c:pt>
                <c:pt idx="546">
                  <c:v>363.79500000000002</c:v>
                </c:pt>
                <c:pt idx="547">
                  <c:v>364.10700000000003</c:v>
                </c:pt>
                <c:pt idx="548">
                  <c:v>367.25099999999998</c:v>
                </c:pt>
                <c:pt idx="549">
                  <c:v>375.66699999999997</c:v>
                </c:pt>
                <c:pt idx="550">
                  <c:v>377.99099999999999</c:v>
                </c:pt>
                <c:pt idx="551">
                  <c:v>375.38299999999998</c:v>
                </c:pt>
                <c:pt idx="552">
                  <c:v>376.928</c:v>
                </c:pt>
                <c:pt idx="553">
                  <c:v>384.39499999999998</c:v>
                </c:pt>
                <c:pt idx="554">
                  <c:v>384.21899999999999</c:v>
                </c:pt>
                <c:pt idx="555">
                  <c:v>384.21899999999999</c:v>
                </c:pt>
                <c:pt idx="556">
                  <c:v>395.25099999999998</c:v>
                </c:pt>
                <c:pt idx="557">
                  <c:v>395.44900000000001</c:v>
                </c:pt>
                <c:pt idx="558">
                  <c:v>396.69799999999998</c:v>
                </c:pt>
                <c:pt idx="559">
                  <c:v>398.68299999999999</c:v>
                </c:pt>
                <c:pt idx="560">
                  <c:v>401.26499999999999</c:v>
                </c:pt>
                <c:pt idx="561">
                  <c:v>405.46800000000002</c:v>
                </c:pt>
                <c:pt idx="562">
                  <c:v>405.41500000000002</c:v>
                </c:pt>
                <c:pt idx="563">
                  <c:v>413.59800000000001</c:v>
                </c:pt>
                <c:pt idx="564">
                  <c:v>412.74900000000002</c:v>
                </c:pt>
                <c:pt idx="565">
                  <c:v>416.73599999999999</c:v>
                </c:pt>
                <c:pt idx="566">
                  <c:v>408.84500000000003</c:v>
                </c:pt>
                <c:pt idx="567">
                  <c:v>419.75</c:v>
                </c:pt>
                <c:pt idx="568">
                  <c:v>415.279</c:v>
                </c:pt>
                <c:pt idx="569">
                  <c:v>411.65300000000002</c:v>
                </c:pt>
                <c:pt idx="570">
                  <c:v>412.16199999999998</c:v>
                </c:pt>
                <c:pt idx="571">
                  <c:v>415.45499999999998</c:v>
                </c:pt>
                <c:pt idx="572">
                  <c:v>417.49599999999998</c:v>
                </c:pt>
                <c:pt idx="573">
                  <c:v>420.64400000000001</c:v>
                </c:pt>
                <c:pt idx="574">
                  <c:v>416.399</c:v>
                </c:pt>
                <c:pt idx="575">
                  <c:v>397.15199999999999</c:v>
                </c:pt>
                <c:pt idx="576">
                  <c:v>404.77199999999999</c:v>
                </c:pt>
                <c:pt idx="577">
                  <c:v>388.298</c:v>
                </c:pt>
                <c:pt idx="578">
                  <c:v>381.73700000000002</c:v>
                </c:pt>
                <c:pt idx="579">
                  <c:v>381.73700000000002</c:v>
                </c:pt>
                <c:pt idx="580">
                  <c:v>383.517</c:v>
                </c:pt>
                <c:pt idx="581">
                  <c:v>389.76799999999997</c:v>
                </c:pt>
                <c:pt idx="582">
                  <c:v>397.69299999999998</c:v>
                </c:pt>
                <c:pt idx="583">
                  <c:v>400.31400000000002</c:v>
                </c:pt>
                <c:pt idx="584">
                  <c:v>394.54</c:v>
                </c:pt>
                <c:pt idx="585">
                  <c:v>386.89</c:v>
                </c:pt>
                <c:pt idx="586">
                  <c:v>384.93</c:v>
                </c:pt>
                <c:pt idx="587">
                  <c:v>391.38400000000001</c:v>
                </c:pt>
                <c:pt idx="588">
                  <c:v>390.90899999999999</c:v>
                </c:pt>
                <c:pt idx="589">
                  <c:v>395.09399999999999</c:v>
                </c:pt>
                <c:pt idx="590">
                  <c:v>401.77100000000002</c:v>
                </c:pt>
                <c:pt idx="591">
                  <c:v>399.06299999999999</c:v>
                </c:pt>
                <c:pt idx="592">
                  <c:v>408.517</c:v>
                </c:pt>
                <c:pt idx="593">
                  <c:v>408.53</c:v>
                </c:pt>
                <c:pt idx="594">
                  <c:v>407.45299999999997</c:v>
                </c:pt>
                <c:pt idx="595">
                  <c:v>409.91800000000001</c:v>
                </c:pt>
                <c:pt idx="596">
                  <c:v>415.35899999999998</c:v>
                </c:pt>
                <c:pt idx="597">
                  <c:v>418.75700000000001</c:v>
                </c:pt>
                <c:pt idx="598">
                  <c:v>419.45499999999998</c:v>
                </c:pt>
                <c:pt idx="599">
                  <c:v>419.36</c:v>
                </c:pt>
                <c:pt idx="600">
                  <c:v>415.60199999999998</c:v>
                </c:pt>
                <c:pt idx="601">
                  <c:v>422.10599999999999</c:v>
                </c:pt>
                <c:pt idx="602">
                  <c:v>421.89299999999997</c:v>
                </c:pt>
                <c:pt idx="603">
                  <c:v>414.88600000000002</c:v>
                </c:pt>
                <c:pt idx="604">
                  <c:v>417.8</c:v>
                </c:pt>
                <c:pt idx="605">
                  <c:v>419.36399999999998</c:v>
                </c:pt>
                <c:pt idx="606">
                  <c:v>411.62</c:v>
                </c:pt>
                <c:pt idx="607">
                  <c:v>409.27100000000002</c:v>
                </c:pt>
                <c:pt idx="608">
                  <c:v>400.09699999999998</c:v>
                </c:pt>
                <c:pt idx="609">
                  <c:v>408.12599999999998</c:v>
                </c:pt>
                <c:pt idx="610">
                  <c:v>413.85500000000002</c:v>
                </c:pt>
                <c:pt idx="611">
                  <c:v>418.53800000000001</c:v>
                </c:pt>
                <c:pt idx="612">
                  <c:v>420.18099999999998</c:v>
                </c:pt>
                <c:pt idx="613">
                  <c:v>422.07900000000001</c:v>
                </c:pt>
                <c:pt idx="614">
                  <c:v>427.476</c:v>
                </c:pt>
                <c:pt idx="615">
                  <c:v>424.80599999999998</c:v>
                </c:pt>
                <c:pt idx="616">
                  <c:v>424.75099999999998</c:v>
                </c:pt>
                <c:pt idx="617">
                  <c:v>421.99700000000001</c:v>
                </c:pt>
                <c:pt idx="618">
                  <c:v>421.61399999999998</c:v>
                </c:pt>
                <c:pt idx="619">
                  <c:v>426.42700000000002</c:v>
                </c:pt>
                <c:pt idx="620">
                  <c:v>423.21600000000001</c:v>
                </c:pt>
                <c:pt idx="621">
                  <c:v>427.226</c:v>
                </c:pt>
                <c:pt idx="622">
                  <c:v>434.40199999999999</c:v>
                </c:pt>
                <c:pt idx="623">
                  <c:v>428.76600000000002</c:v>
                </c:pt>
                <c:pt idx="624">
                  <c:v>431.072</c:v>
                </c:pt>
                <c:pt idx="625">
                  <c:v>431.072</c:v>
                </c:pt>
                <c:pt idx="626">
                  <c:v>425.24299999999999</c:v>
                </c:pt>
                <c:pt idx="627">
                  <c:v>428</c:v>
                </c:pt>
                <c:pt idx="628">
                  <c:v>417.87799999999999</c:v>
                </c:pt>
                <c:pt idx="629">
                  <c:v>422.17099999999999</c:v>
                </c:pt>
                <c:pt idx="630">
                  <c:v>425.76900000000001</c:v>
                </c:pt>
                <c:pt idx="631">
                  <c:v>419.733</c:v>
                </c:pt>
                <c:pt idx="632">
                  <c:v>416.75</c:v>
                </c:pt>
                <c:pt idx="633">
                  <c:v>426.15499999999997</c:v>
                </c:pt>
                <c:pt idx="634">
                  <c:v>441.51100000000002</c:v>
                </c:pt>
                <c:pt idx="635">
                  <c:v>435.28899999999999</c:v>
                </c:pt>
                <c:pt idx="636">
                  <c:v>432.52</c:v>
                </c:pt>
                <c:pt idx="637">
                  <c:v>444.21899999999999</c:v>
                </c:pt>
                <c:pt idx="638">
                  <c:v>445.22699999999998</c:v>
                </c:pt>
                <c:pt idx="639">
                  <c:v>445.87299999999999</c:v>
                </c:pt>
                <c:pt idx="640">
                  <c:v>449.77</c:v>
                </c:pt>
                <c:pt idx="641">
                  <c:v>451.17899999999997</c:v>
                </c:pt>
                <c:pt idx="642">
                  <c:v>456.81900000000002</c:v>
                </c:pt>
                <c:pt idx="643">
                  <c:v>449.13200000000001</c:v>
                </c:pt>
                <c:pt idx="644">
                  <c:v>455.38400000000001</c:v>
                </c:pt>
                <c:pt idx="645">
                  <c:v>455.38299999999998</c:v>
                </c:pt>
                <c:pt idx="646">
                  <c:v>454.60599999999999</c:v>
                </c:pt>
                <c:pt idx="647">
                  <c:v>452.14499999999998</c:v>
                </c:pt>
                <c:pt idx="648">
                  <c:v>463.27499999999998</c:v>
                </c:pt>
                <c:pt idx="649">
                  <c:v>464.40199999999999</c:v>
                </c:pt>
                <c:pt idx="650">
                  <c:v>462.73899999999998</c:v>
                </c:pt>
                <c:pt idx="651">
                  <c:v>467.57100000000003</c:v>
                </c:pt>
                <c:pt idx="652">
                  <c:v>473.51799999999997</c:v>
                </c:pt>
                <c:pt idx="653">
                  <c:v>472.36099999999999</c:v>
                </c:pt>
                <c:pt idx="654">
                  <c:v>472.36099999999999</c:v>
                </c:pt>
                <c:pt idx="655">
                  <c:v>459.03800000000001</c:v>
                </c:pt>
                <c:pt idx="656">
                  <c:v>448.05200000000002</c:v>
                </c:pt>
                <c:pt idx="657">
                  <c:v>449.61599999999999</c:v>
                </c:pt>
                <c:pt idx="658">
                  <c:v>457.48599999999999</c:v>
                </c:pt>
                <c:pt idx="659">
                  <c:v>461.43400000000003</c:v>
                </c:pt>
                <c:pt idx="660">
                  <c:v>458.72699999999998</c:v>
                </c:pt>
                <c:pt idx="661">
                  <c:v>449.49400000000003</c:v>
                </c:pt>
                <c:pt idx="662">
                  <c:v>444.57499999999999</c:v>
                </c:pt>
                <c:pt idx="663">
                  <c:v>432.59899999999999</c:v>
                </c:pt>
                <c:pt idx="664">
                  <c:v>427.17399999999998</c:v>
                </c:pt>
                <c:pt idx="665">
                  <c:v>428.47</c:v>
                </c:pt>
                <c:pt idx="666">
                  <c:v>421.15899999999999</c:v>
                </c:pt>
                <c:pt idx="667">
                  <c:v>414.15300000000002</c:v>
                </c:pt>
                <c:pt idx="668">
                  <c:v>412.89699999999999</c:v>
                </c:pt>
                <c:pt idx="669">
                  <c:v>412.22199999999998</c:v>
                </c:pt>
                <c:pt idx="670">
                  <c:v>413.75400000000002</c:v>
                </c:pt>
                <c:pt idx="671">
                  <c:v>411.52</c:v>
                </c:pt>
                <c:pt idx="672">
                  <c:v>418.00299999999999</c:v>
                </c:pt>
                <c:pt idx="673">
                  <c:v>416.39800000000002</c:v>
                </c:pt>
                <c:pt idx="674">
                  <c:v>416.02499999999998</c:v>
                </c:pt>
                <c:pt idx="675">
                  <c:v>401.97800000000001</c:v>
                </c:pt>
                <c:pt idx="676">
                  <c:v>398.411</c:v>
                </c:pt>
                <c:pt idx="677">
                  <c:v>397.24400000000003</c:v>
                </c:pt>
                <c:pt idx="678">
                  <c:v>399.54300000000001</c:v>
                </c:pt>
                <c:pt idx="679">
                  <c:v>387.416</c:v>
                </c:pt>
                <c:pt idx="680">
                  <c:v>385.12599999999998</c:v>
                </c:pt>
                <c:pt idx="681">
                  <c:v>384</c:v>
                </c:pt>
                <c:pt idx="682">
                  <c:v>393.15600000000001</c:v>
                </c:pt>
                <c:pt idx="683">
                  <c:v>389.44499999999999</c:v>
                </c:pt>
                <c:pt idx="684">
                  <c:v>382.30099999999999</c:v>
                </c:pt>
                <c:pt idx="685">
                  <c:v>384.35</c:v>
                </c:pt>
                <c:pt idx="686">
                  <c:v>388.51299999999998</c:v>
                </c:pt>
                <c:pt idx="687">
                  <c:v>391.334</c:v>
                </c:pt>
                <c:pt idx="688">
                  <c:v>405.91699999999997</c:v>
                </c:pt>
                <c:pt idx="689">
                  <c:v>394.79899999999998</c:v>
                </c:pt>
                <c:pt idx="690">
                  <c:v>395.12599999999998</c:v>
                </c:pt>
                <c:pt idx="691">
                  <c:v>398.13200000000001</c:v>
                </c:pt>
                <c:pt idx="692">
                  <c:v>401.02100000000002</c:v>
                </c:pt>
                <c:pt idx="693">
                  <c:v>393.34699999999998</c:v>
                </c:pt>
                <c:pt idx="694">
                  <c:v>391.71300000000002</c:v>
                </c:pt>
                <c:pt idx="695">
                  <c:v>391.71300000000002</c:v>
                </c:pt>
                <c:pt idx="696">
                  <c:v>378.45600000000002</c:v>
                </c:pt>
                <c:pt idx="697">
                  <c:v>376.66</c:v>
                </c:pt>
                <c:pt idx="698">
                  <c:v>374.55</c:v>
                </c:pt>
                <c:pt idx="699">
                  <c:v>367.69799999999998</c:v>
                </c:pt>
                <c:pt idx="700">
                  <c:v>367.15300000000002</c:v>
                </c:pt>
                <c:pt idx="701">
                  <c:v>360.89</c:v>
                </c:pt>
                <c:pt idx="702">
                  <c:v>358.274</c:v>
                </c:pt>
                <c:pt idx="703">
                  <c:v>354.98200000000003</c:v>
                </c:pt>
                <c:pt idx="704">
                  <c:v>360.01499999999999</c:v>
                </c:pt>
                <c:pt idx="705">
                  <c:v>352.09</c:v>
                </c:pt>
                <c:pt idx="706">
                  <c:v>341.16699999999997</c:v>
                </c:pt>
                <c:pt idx="707">
                  <c:v>352.21899999999999</c:v>
                </c:pt>
                <c:pt idx="708">
                  <c:v>351.01799999999997</c:v>
                </c:pt>
                <c:pt idx="709">
                  <c:v>359.57799999999997</c:v>
                </c:pt>
                <c:pt idx="710">
                  <c:v>373.44299999999998</c:v>
                </c:pt>
                <c:pt idx="711">
                  <c:v>367.42399999999998</c:v>
                </c:pt>
                <c:pt idx="712">
                  <c:v>366.43799999999999</c:v>
                </c:pt>
                <c:pt idx="713">
                  <c:v>369.01799999999997</c:v>
                </c:pt>
                <c:pt idx="714">
                  <c:v>364.56799999999998</c:v>
                </c:pt>
                <c:pt idx="715">
                  <c:v>343.21600000000001</c:v>
                </c:pt>
                <c:pt idx="716">
                  <c:v>345.53300000000002</c:v>
                </c:pt>
                <c:pt idx="717">
                  <c:v>343.23700000000002</c:v>
                </c:pt>
                <c:pt idx="718">
                  <c:v>328.41899999999998</c:v>
                </c:pt>
                <c:pt idx="719">
                  <c:v>326.50799999999998</c:v>
                </c:pt>
                <c:pt idx="720">
                  <c:v>309.70400000000001</c:v>
                </c:pt>
                <c:pt idx="721">
                  <c:v>312.81200000000001</c:v>
                </c:pt>
                <c:pt idx="722">
                  <c:v>311.66199999999998</c:v>
                </c:pt>
                <c:pt idx="723">
                  <c:v>310.52600000000001</c:v>
                </c:pt>
                <c:pt idx="724">
                  <c:v>289.88600000000002</c:v>
                </c:pt>
                <c:pt idx="725">
                  <c:v>298.70400000000001</c:v>
                </c:pt>
                <c:pt idx="726">
                  <c:v>296.42099999999999</c:v>
                </c:pt>
                <c:pt idx="727">
                  <c:v>283.04399999999998</c:v>
                </c:pt>
                <c:pt idx="728">
                  <c:v>275.65800000000002</c:v>
                </c:pt>
                <c:pt idx="729">
                  <c:v>282.13600000000002</c:v>
                </c:pt>
                <c:pt idx="730">
                  <c:v>283.27699999999999</c:v>
                </c:pt>
                <c:pt idx="731">
                  <c:v>278.69499999999999</c:v>
                </c:pt>
                <c:pt idx="732">
                  <c:v>266.142</c:v>
                </c:pt>
                <c:pt idx="733">
                  <c:v>264.512</c:v>
                </c:pt>
                <c:pt idx="734">
                  <c:v>255.999</c:v>
                </c:pt>
                <c:pt idx="735">
                  <c:v>258.18799999999999</c:v>
                </c:pt>
                <c:pt idx="736">
                  <c:v>259.02</c:v>
                </c:pt>
                <c:pt idx="737">
                  <c:v>274.34100000000001</c:v>
                </c:pt>
                <c:pt idx="738">
                  <c:v>266.53899999999999</c:v>
                </c:pt>
                <c:pt idx="739">
                  <c:v>268.39299999999997</c:v>
                </c:pt>
                <c:pt idx="740">
                  <c:v>264.10700000000003</c:v>
                </c:pt>
                <c:pt idx="741">
                  <c:v>278.22199999999998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6-4325-BDD2-BA5EBF159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1177395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1 тонна үшін АҚШ долл. </a:t>
                </a:r>
              </a:p>
            </c:rich>
          </c:tx>
          <c:layout>
            <c:manualLayout>
              <c:xMode val="edge"/>
              <c:yMode val="edge"/>
              <c:x val="2.2371364653243849E-2"/>
              <c:y val="0.14748201438848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1773952"/>
        <c:crosses val="max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646532438478748"/>
          <c:y val="0.84532374100719421"/>
          <c:w val="0.73154362416107388"/>
          <c:h val="0.143884892086330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36718567139307"/>
          <c:y val="6.7961165048543687E-2"/>
          <c:w val="0.78211096763789201"/>
          <c:h val="0.5291262135922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1_1-график '!$C$4:$C$4</c:f>
              <c:strCache>
                <c:ptCount val="1"/>
                <c:pt idx="0">
                  <c:v>ABS бойынша ұзақ мерзімді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'!$C$5:$C$9</c:f>
              <c:numCache>
                <c:formatCode>General</c:formatCode>
                <c:ptCount val="5"/>
                <c:pt idx="0">
                  <c:v>586971</c:v>
                </c:pt>
                <c:pt idx="1">
                  <c:v>236090</c:v>
                </c:pt>
                <c:pt idx="2">
                  <c:v>217237</c:v>
                </c:pt>
                <c:pt idx="3">
                  <c:v>132648</c:v>
                </c:pt>
                <c:pt idx="4">
                  <c:v>298998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3-4CF5-8252-CCF4506CBEBD}"/>
            </c:ext>
          </c:extLst>
        </c:ser>
        <c:ser>
          <c:idx val="1"/>
          <c:order val="1"/>
          <c:tx>
            <c:strRef>
              <c:f>'Бокс 1_1-график '!$D$4:$D$4</c:f>
              <c:strCache>
                <c:ptCount val="1"/>
                <c:pt idx="0">
                  <c:v>оның ішінде:Агенттік ABS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'!$D$5:$D$9</c:f>
              <c:numCache>
                <c:formatCode>General</c:formatCode>
                <c:ptCount val="5"/>
                <c:pt idx="0">
                  <c:v>98280</c:v>
                </c:pt>
                <c:pt idx="1">
                  <c:v>46376</c:v>
                </c:pt>
                <c:pt idx="2">
                  <c:v>206231</c:v>
                </c:pt>
                <c:pt idx="3">
                  <c:v>102558</c:v>
                </c:pt>
                <c:pt idx="4">
                  <c:v>116279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3-4CF5-8252-CCF4506CBEBD}"/>
            </c:ext>
          </c:extLst>
        </c:ser>
        <c:ser>
          <c:idx val="2"/>
          <c:order val="2"/>
          <c:tx>
            <c:strRef>
              <c:f>'Бокс 1_1-график '!$E$4:$E$4</c:f>
              <c:strCache>
                <c:ptCount val="1"/>
                <c:pt idx="0">
                  <c:v>оның ішінде:Корпоративтік ABS: MBS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1_1-график '!$B$5:$B$9</c:f>
              <c:strCache>
                <c:ptCount val="5"/>
                <c:pt idx="0">
                  <c:v>Еуропа</c:v>
                </c:pt>
                <c:pt idx="1">
                  <c:v>Кайман аралдары</c:v>
                </c:pt>
                <c:pt idx="2">
                  <c:v>Қытай</c:v>
                </c:pt>
                <c:pt idx="3">
                  <c:v>Жапония</c:v>
                </c:pt>
                <c:pt idx="4">
                  <c:v>Басқа елдер</c:v>
                </c:pt>
              </c:strCache>
            </c:strRef>
          </c:cat>
          <c:val>
            <c:numRef>
              <c:f>'Бокс 1_1-график '!$E$5:$E$9</c:f>
              <c:numCache>
                <c:formatCode>General</c:formatCode>
                <c:ptCount val="5"/>
                <c:pt idx="0">
                  <c:v>295841</c:v>
                </c:pt>
                <c:pt idx="1">
                  <c:v>157379</c:v>
                </c:pt>
                <c:pt idx="2">
                  <c:v>9453</c:v>
                </c:pt>
                <c:pt idx="3">
                  <c:v>17378</c:v>
                </c:pt>
                <c:pt idx="4">
                  <c:v>113684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3-4CF5-8252-CCF4506CB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1107840"/>
        <c:axId val="1"/>
      </c:barChart>
      <c:catAx>
        <c:axId val="63110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4.3577981651376149E-2"/>
              <c:y val="0.111650485436893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078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7339449541284407E-2"/>
          <c:y val="0.78640776699029125"/>
          <c:w val="0.88073394495412849"/>
          <c:h val="0.17475728155339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244498777506"/>
          <c:y val="6.3414634146341464E-2"/>
          <c:w val="0.85819070904645478"/>
          <c:h val="0.68292682926829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'3.1.13 - 3.1.14-графиктері'!$G$6</c:f>
              <c:strCache>
                <c:ptCount val="1"/>
                <c:pt idx="0">
                  <c:v>30 күннен артық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'3.1.13 - 3.1.14-графиктері'!$G$7:$G$30</c:f>
              <c:numCache>
                <c:formatCode>#,##0</c:formatCode>
                <c:ptCount val="24"/>
                <c:pt idx="1">
                  <c:v>11880</c:v>
                </c:pt>
                <c:pt idx="5">
                  <c:v>23430</c:v>
                </c:pt>
                <c:pt idx="6">
                  <c:v>18680</c:v>
                </c:pt>
                <c:pt idx="7">
                  <c:v>4410</c:v>
                </c:pt>
                <c:pt idx="8">
                  <c:v>10430</c:v>
                </c:pt>
                <c:pt idx="9">
                  <c:v>7700</c:v>
                </c:pt>
                <c:pt idx="10">
                  <c:v>2940</c:v>
                </c:pt>
                <c:pt idx="11">
                  <c:v>250</c:v>
                </c:pt>
                <c:pt idx="12">
                  <c:v>8300</c:v>
                </c:pt>
                <c:pt idx="13">
                  <c:v>12910</c:v>
                </c:pt>
                <c:pt idx="14">
                  <c:v>3000</c:v>
                </c:pt>
                <c:pt idx="15" formatCode="#\ ##0.0">
                  <c:v>7496</c:v>
                </c:pt>
                <c:pt idx="16">
                  <c:v>2100</c:v>
                </c:pt>
                <c:pt idx="17">
                  <c:v>1497.07</c:v>
                </c:pt>
                <c:pt idx="18">
                  <c:v>29522</c:v>
                </c:pt>
                <c:pt idx="19">
                  <c:v>27164</c:v>
                </c:pt>
                <c:pt idx="20">
                  <c:v>23406</c:v>
                </c:pt>
                <c:pt idx="21">
                  <c:v>1000</c:v>
                </c:pt>
                <c:pt idx="22">
                  <c:v>8450</c:v>
                </c:pt>
                <c:pt idx="23">
                  <c:v>3800.08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6-454A-B45F-EF2FAD4BC705}"/>
            </c:ext>
          </c:extLst>
        </c:ser>
        <c:ser>
          <c:idx val="1"/>
          <c:order val="1"/>
          <c:tx>
            <c:strRef>
              <c:f>'3.1.13 - 3.1.14-графиктері'!$H$6</c:f>
              <c:strCache>
                <c:ptCount val="1"/>
                <c:pt idx="0">
                  <c:v>30 күннен артық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'3.1.13 - 3.1.14-графиктері'!$H$7:$H$30</c:f>
              <c:numCache>
                <c:formatCode>#\ ##0.0</c:formatCode>
                <c:ptCount val="24"/>
                <c:pt idx="0">
                  <c:v>0</c:v>
                </c:pt>
                <c:pt idx="1">
                  <c:v>383.74200000000008</c:v>
                </c:pt>
                <c:pt idx="2">
                  <c:v>16374.186666666666</c:v>
                </c:pt>
                <c:pt idx="3">
                  <c:v>3144.375</c:v>
                </c:pt>
                <c:pt idx="4">
                  <c:v>4168.3941000000004</c:v>
                </c:pt>
                <c:pt idx="5">
                  <c:v>3596.2348999999995</c:v>
                </c:pt>
                <c:pt idx="6">
                  <c:v>794.93050000000005</c:v>
                </c:pt>
                <c:pt idx="7">
                  <c:v>328.09328640000007</c:v>
                </c:pt>
                <c:pt idx="8">
                  <c:v>13177.026249000002</c:v>
                </c:pt>
                <c:pt idx="9">
                  <c:v>21266.199455999998</c:v>
                </c:pt>
                <c:pt idx="10">
                  <c:v>8086.4661503999996</c:v>
                </c:pt>
                <c:pt idx="11">
                  <c:v>14712.013532999999</c:v>
                </c:pt>
                <c:pt idx="12">
                  <c:v>10542.6421775</c:v>
                </c:pt>
                <c:pt idx="13">
                  <c:v>6038.2382520000001</c:v>
                </c:pt>
                <c:pt idx="14">
                  <c:v>29889.534793000003</c:v>
                </c:pt>
                <c:pt idx="15">
                  <c:v>11915.476364099999</c:v>
                </c:pt>
                <c:pt idx="16">
                  <c:v>29966.402999999998</c:v>
                </c:pt>
                <c:pt idx="17">
                  <c:v>3015.94625</c:v>
                </c:pt>
                <c:pt idx="18">
                  <c:v>31454.651724999996</c:v>
                </c:pt>
                <c:pt idx="19">
                  <c:v>25196.98775</c:v>
                </c:pt>
                <c:pt idx="20">
                  <c:v>15208.514999999999</c:v>
                </c:pt>
                <c:pt idx="21">
                  <c:v>0</c:v>
                </c:pt>
                <c:pt idx="22">
                  <c:v>0</c:v>
                </c:pt>
                <c:pt idx="23">
                  <c:v>2393.15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86-454A-B45F-EF2FAD4BC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31808"/>
        <c:axId val="1"/>
      </c:barChart>
      <c:catAx>
        <c:axId val="5956318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16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тг.бағам бойынша кезеңдегі</a:t>
                </a:r>
              </a:p>
            </c:rich>
          </c:tx>
          <c:layout>
            <c:manualLayout>
              <c:xMode val="edge"/>
              <c:yMode val="edge"/>
              <c:x val="1.9559934449818139E-2"/>
              <c:y val="0.10731707317073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1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649746192893403"/>
          <c:y val="0.93658536585365859"/>
          <c:w val="0.55203045685279184"/>
          <c:h val="4.8780487804878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4747774480713"/>
          <c:y val="6.9164265129683003E-2"/>
          <c:w val="0.84718100890207715"/>
          <c:h val="0.68876080691642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'3.1.15 - 3.1.16 графиктері '!$C$5</c:f>
              <c:strCache>
                <c:ptCount val="1"/>
                <c:pt idx="0">
                  <c:v>30 күннен кем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'!$C$6:$C$29</c:f>
              <c:numCache>
                <c:formatCode>#,##0</c:formatCode>
                <c:ptCount val="24"/>
                <c:pt idx="1">
                  <c:v>5370</c:v>
                </c:pt>
                <c:pt idx="2" formatCode="#\ ##0.0">
                  <c:v>29465</c:v>
                </c:pt>
                <c:pt idx="3" formatCode="#\ ##0.0">
                  <c:v>580</c:v>
                </c:pt>
                <c:pt idx="4" formatCode="#\ ##0.0">
                  <c:v>3448</c:v>
                </c:pt>
                <c:pt idx="5">
                  <c:v>4212</c:v>
                </c:pt>
                <c:pt idx="6" formatCode="#\ ##0.0">
                  <c:v>3724</c:v>
                </c:pt>
                <c:pt idx="7">
                  <c:v>3005</c:v>
                </c:pt>
                <c:pt idx="8">
                  <c:v>3040.8</c:v>
                </c:pt>
                <c:pt idx="9" formatCode="#\ ##0.0">
                  <c:v>2.2000000000000002</c:v>
                </c:pt>
                <c:pt idx="10">
                  <c:v>18922.212</c:v>
                </c:pt>
                <c:pt idx="11" formatCode="#\ ##0.0">
                  <c:v>18070</c:v>
                </c:pt>
                <c:pt idx="12" formatCode="#\ ##0.0">
                  <c:v>138.83000000000001</c:v>
                </c:pt>
                <c:pt idx="13">
                  <c:v>8653.2999999999993</c:v>
                </c:pt>
                <c:pt idx="14">
                  <c:v>5670</c:v>
                </c:pt>
                <c:pt idx="15">
                  <c:v>1537.55</c:v>
                </c:pt>
                <c:pt idx="16">
                  <c:v>15432.5</c:v>
                </c:pt>
                <c:pt idx="17">
                  <c:v>15000.85</c:v>
                </c:pt>
                <c:pt idx="18">
                  <c:v>5526.18</c:v>
                </c:pt>
                <c:pt idx="19">
                  <c:v>36387.4</c:v>
                </c:pt>
                <c:pt idx="20">
                  <c:v>64117.95</c:v>
                </c:pt>
                <c:pt idx="21">
                  <c:v>40021.300000000003</c:v>
                </c:pt>
                <c:pt idx="22">
                  <c:v>112179</c:v>
                </c:pt>
                <c:pt idx="23">
                  <c:v>124234.7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8-4E0B-9713-C360A6CF1A78}"/>
            </c:ext>
          </c:extLst>
        </c:ser>
        <c:ser>
          <c:idx val="1"/>
          <c:order val="1"/>
          <c:tx>
            <c:strRef>
              <c:f>'3.1.15 - 3.1.16 графиктері '!$D$5</c:f>
              <c:strCache>
                <c:ptCount val="1"/>
                <c:pt idx="0">
                  <c:v>30 күннен кем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'!$D$6:$D$29</c:f>
              <c:numCache>
                <c:formatCode>#,##0</c:formatCode>
                <c:ptCount val="24"/>
                <c:pt idx="0">
                  <c:v>1461313.6368975004</c:v>
                </c:pt>
                <c:pt idx="1">
                  <c:v>1554026.5464300003</c:v>
                </c:pt>
                <c:pt idx="2">
                  <c:v>2053661.3652166666</c:v>
                </c:pt>
                <c:pt idx="3">
                  <c:v>1287831.3551999999</c:v>
                </c:pt>
                <c:pt idx="4">
                  <c:v>1701306.6438160001</c:v>
                </c:pt>
                <c:pt idx="5">
                  <c:v>2452799.9847592996</c:v>
                </c:pt>
                <c:pt idx="6">
                  <c:v>1939505.554763</c:v>
                </c:pt>
                <c:pt idx="7">
                  <c:v>1683927.3669120001</c:v>
                </c:pt>
                <c:pt idx="8">
                  <c:v>1165267.275345</c:v>
                </c:pt>
                <c:pt idx="9">
                  <c:v>1365131.5598400002</c:v>
                </c:pt>
                <c:pt idx="10">
                  <c:v>2240863.7876405763</c:v>
                </c:pt>
                <c:pt idx="11">
                  <c:v>2487651.792045</c:v>
                </c:pt>
                <c:pt idx="12">
                  <c:v>3139851.2741750004</c:v>
                </c:pt>
                <c:pt idx="13">
                  <c:v>4117190.2418459998</c:v>
                </c:pt>
                <c:pt idx="14">
                  <c:v>2760959.7168203336</c:v>
                </c:pt>
                <c:pt idx="15">
                  <c:v>4085910.0358941001</c:v>
                </c:pt>
                <c:pt idx="16">
                  <c:v>5008364.3624099996</c:v>
                </c:pt>
                <c:pt idx="17">
                  <c:v>4215173.3382519996</c:v>
                </c:pt>
                <c:pt idx="18">
                  <c:v>4649846.4752832502</c:v>
                </c:pt>
                <c:pt idx="19">
                  <c:v>3858152.1550220004</c:v>
                </c:pt>
                <c:pt idx="20">
                  <c:v>3264813.8221494998</c:v>
                </c:pt>
                <c:pt idx="21">
                  <c:v>5226067.9107520012</c:v>
                </c:pt>
                <c:pt idx="22">
                  <c:v>7035805.8971639993</c:v>
                </c:pt>
                <c:pt idx="23">
                  <c:v>6196711.3285249993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8-4E0B-9713-C360A6CF1A78}"/>
            </c:ext>
          </c:extLst>
        </c:ser>
        <c:ser>
          <c:idx val="2"/>
          <c:order val="2"/>
          <c:tx>
            <c:strRef>
              <c:f>'3.1.15 - 3.1.16 графиктері '!$E$5</c:f>
              <c:strCache>
                <c:ptCount val="1"/>
                <c:pt idx="0">
                  <c:v>30 күннен кем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'!$E$6:$E$29</c:f>
              <c:numCache>
                <c:formatCode>#,##0</c:formatCode>
                <c:ptCount val="24"/>
                <c:pt idx="0">
                  <c:v>323574.01946099999</c:v>
                </c:pt>
                <c:pt idx="1">
                  <c:v>318279.92024400004</c:v>
                </c:pt>
                <c:pt idx="2">
                  <c:v>321993.50691999996</c:v>
                </c:pt>
                <c:pt idx="3">
                  <c:v>310680.71370500006</c:v>
                </c:pt>
                <c:pt idx="4">
                  <c:v>757041.50566000002</c:v>
                </c:pt>
                <c:pt idx="5">
                  <c:v>712409.16689999995</c:v>
                </c:pt>
                <c:pt idx="6">
                  <c:v>386104.462</c:v>
                </c:pt>
                <c:pt idx="7">
                  <c:v>235481.48484000002</c:v>
                </c:pt>
                <c:pt idx="8">
                  <c:v>262917.59384000005</c:v>
                </c:pt>
                <c:pt idx="9">
                  <c:v>649148.04150000005</c:v>
                </c:pt>
                <c:pt idx="10">
                  <c:v>686835.54470999993</c:v>
                </c:pt>
                <c:pt idx="11">
                  <c:v>268524.73584999994</c:v>
                </c:pt>
                <c:pt idx="12">
                  <c:v>296038.51949999994</c:v>
                </c:pt>
                <c:pt idx="13">
                  <c:v>816942.69920000003</c:v>
                </c:pt>
                <c:pt idx="14">
                  <c:v>915234.16559166659</c:v>
                </c:pt>
                <c:pt idx="15">
                  <c:v>1597319.7728799996</c:v>
                </c:pt>
                <c:pt idx="16">
                  <c:v>1480541.4818999998</c:v>
                </c:pt>
                <c:pt idx="17">
                  <c:v>1398145.8835499999</c:v>
                </c:pt>
                <c:pt idx="18">
                  <c:v>1817535.7105196251</c:v>
                </c:pt>
                <c:pt idx="19">
                  <c:v>1399640.98125</c:v>
                </c:pt>
                <c:pt idx="20">
                  <c:v>1282356.8156250003</c:v>
                </c:pt>
                <c:pt idx="21">
                  <c:v>1940623.5371999999</c:v>
                </c:pt>
                <c:pt idx="22">
                  <c:v>3211620.3025169992</c:v>
                </c:pt>
                <c:pt idx="23">
                  <c:v>1585093.575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8-4E0B-9713-C360A6CF1A78}"/>
            </c:ext>
          </c:extLst>
        </c:ser>
        <c:ser>
          <c:idx val="3"/>
          <c:order val="3"/>
          <c:tx>
            <c:strRef>
              <c:f>'3.1.15 - 3.1.16 графиктері '!$F$5</c:f>
              <c:strCache>
                <c:ptCount val="1"/>
                <c:pt idx="0">
                  <c:v>30 күннен кем Ресей рубліндегі салымдар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'!$F$6:$F$29</c:f>
              <c:numCache>
                <c:formatCode>#,##0</c:formatCode>
                <c:ptCount val="24"/>
                <c:pt idx="0">
                  <c:v>4644.0074799999993</c:v>
                </c:pt>
                <c:pt idx="1">
                  <c:v>25500.635999999999</c:v>
                </c:pt>
                <c:pt idx="2">
                  <c:v>6085.8333333333339</c:v>
                </c:pt>
                <c:pt idx="3">
                  <c:v>395.02969999999999</c:v>
                </c:pt>
                <c:pt idx="4">
                  <c:v>55041.676599999999</c:v>
                </c:pt>
                <c:pt idx="5">
                  <c:v>8591.8889999999974</c:v>
                </c:pt>
                <c:pt idx="6">
                  <c:v>1251.4257</c:v>
                </c:pt>
                <c:pt idx="7">
                  <c:v>77302.257696000001</c:v>
                </c:pt>
                <c:pt idx="8">
                  <c:v>4378.2429249999996</c:v>
                </c:pt>
                <c:pt idx="9">
                  <c:v>6768.0998</c:v>
                </c:pt>
                <c:pt idx="10">
                  <c:v>68920.098000000013</c:v>
                </c:pt>
                <c:pt idx="11">
                  <c:v>18666.354299999999</c:v>
                </c:pt>
                <c:pt idx="12">
                  <c:v>7672.0239750000001</c:v>
                </c:pt>
                <c:pt idx="13">
                  <c:v>26638.576499999999</c:v>
                </c:pt>
                <c:pt idx="14">
                  <c:v>9677.9680000000008</c:v>
                </c:pt>
                <c:pt idx="15">
                  <c:v>18539.204460000001</c:v>
                </c:pt>
                <c:pt idx="16">
                  <c:v>19061.290570000001</c:v>
                </c:pt>
                <c:pt idx="17">
                  <c:v>17747.255062500004</c:v>
                </c:pt>
                <c:pt idx="18">
                  <c:v>47084.775496250004</c:v>
                </c:pt>
                <c:pt idx="19">
                  <c:v>36533.045899999997</c:v>
                </c:pt>
                <c:pt idx="20">
                  <c:v>47591.274980000002</c:v>
                </c:pt>
                <c:pt idx="21">
                  <c:v>50557.113599999997</c:v>
                </c:pt>
                <c:pt idx="22">
                  <c:v>63597.176249999997</c:v>
                </c:pt>
                <c:pt idx="23">
                  <c:v>20027.939999999999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48-4E0B-9713-C360A6CF1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33056"/>
        <c:axId val="1"/>
      </c:barChart>
      <c:catAx>
        <c:axId val="595633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</a:t>
                </a:r>
              </a:p>
            </c:rich>
          </c:tx>
          <c:layout>
            <c:manualLayout>
              <c:xMode val="edge"/>
              <c:yMode val="edge"/>
              <c:x val="1.9559958566010109E-2"/>
              <c:y val="0.2414634626003161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3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688427299703263"/>
          <c:y val="0.85878962536023051"/>
          <c:w val="0.84718100890207715"/>
          <c:h val="0.126801152737752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7147795239747"/>
          <c:y val="7.2507659831210811E-2"/>
          <c:w val="0.86311299919581286"/>
          <c:h val="0.75226697074881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'3.1.15 - 3.1.16 графиктері '!$G$5</c:f>
              <c:strCache>
                <c:ptCount val="1"/>
                <c:pt idx="0">
                  <c:v>30 күннен ратық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'!$G$6:$G$29</c:f>
              <c:numCache>
                <c:formatCode>#,##0</c:formatCode>
                <c:ptCount val="24"/>
                <c:pt idx="5">
                  <c:v>17335.061999999998</c:v>
                </c:pt>
                <c:pt idx="6">
                  <c:v>2</c:v>
                </c:pt>
                <c:pt idx="10">
                  <c:v>300</c:v>
                </c:pt>
                <c:pt idx="11" formatCode="#\ ##0.0">
                  <c:v>6.5</c:v>
                </c:pt>
                <c:pt idx="12" formatCode="#\ ##0.0">
                  <c:v>3150</c:v>
                </c:pt>
                <c:pt idx="13">
                  <c:v>7240.2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14235.062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E-4E96-8E07-54354A4FEA9C}"/>
            </c:ext>
          </c:extLst>
        </c:ser>
        <c:ser>
          <c:idx val="1"/>
          <c:order val="1"/>
          <c:tx>
            <c:strRef>
              <c:f>'3.1.15 - 3.1.16 графиктері '!$H$5</c:f>
              <c:strCache>
                <c:ptCount val="1"/>
                <c:pt idx="0">
                  <c:v>30 күннен артық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'!$H$6:$H$29</c:f>
              <c:numCache>
                <c:formatCode>#,##0</c:formatCode>
                <c:ptCount val="24"/>
                <c:pt idx="0">
                  <c:v>42625.892192625011</c:v>
                </c:pt>
                <c:pt idx="1">
                  <c:v>20851.486268640005</c:v>
                </c:pt>
                <c:pt idx="2">
                  <c:v>19524.810443333332</c:v>
                </c:pt>
                <c:pt idx="3">
                  <c:v>1362.6463499999998</c:v>
                </c:pt>
                <c:pt idx="4">
                  <c:v>39959.590271900008</c:v>
                </c:pt>
                <c:pt idx="5">
                  <c:v>12769.432757817</c:v>
                </c:pt>
                <c:pt idx="6">
                  <c:v>13885.518218040001</c:v>
                </c:pt>
                <c:pt idx="7">
                  <c:v>24369.397046784001</c:v>
                </c:pt>
                <c:pt idx="8">
                  <c:v>6813.1500713999994</c:v>
                </c:pt>
                <c:pt idx="9">
                  <c:v>55213.924057080003</c:v>
                </c:pt>
                <c:pt idx="10">
                  <c:v>11496.199863984</c:v>
                </c:pt>
                <c:pt idx="11">
                  <c:v>3838.0866900000001</c:v>
                </c:pt>
                <c:pt idx="12">
                  <c:v>4693.9499577500001</c:v>
                </c:pt>
                <c:pt idx="13">
                  <c:v>4752.2791440000001</c:v>
                </c:pt>
                <c:pt idx="14">
                  <c:v>9105.2394568933323</c:v>
                </c:pt>
                <c:pt idx="15">
                  <c:v>9507.7625373950013</c:v>
                </c:pt>
                <c:pt idx="16">
                  <c:v>5643.3404072800004</c:v>
                </c:pt>
                <c:pt idx="17">
                  <c:v>7223.3107002214992</c:v>
                </c:pt>
                <c:pt idx="18">
                  <c:v>6429.7825741524994</c:v>
                </c:pt>
                <c:pt idx="19">
                  <c:v>11369.38722375</c:v>
                </c:pt>
                <c:pt idx="20">
                  <c:v>8626.0331311000009</c:v>
                </c:pt>
                <c:pt idx="21">
                  <c:v>52897.517657920012</c:v>
                </c:pt>
                <c:pt idx="22">
                  <c:v>43927.331644614998</c:v>
                </c:pt>
                <c:pt idx="23">
                  <c:v>50172.630261574996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E-4E96-8E07-54354A4FEA9C}"/>
            </c:ext>
          </c:extLst>
        </c:ser>
        <c:ser>
          <c:idx val="2"/>
          <c:order val="2"/>
          <c:tx>
            <c:strRef>
              <c:f>'3.1.15 - 3.1.16 графиктері '!$I$5</c:f>
              <c:strCache>
                <c:ptCount val="1"/>
                <c:pt idx="0">
                  <c:v>30 күннен артық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'3.1.15 - 3.1.16 графиктері '!$B$6:$B$29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'3.1.15 - 3.1.16 графиктері '!$I$6:$I$29</c:f>
              <c:numCache>
                <c:formatCode>#,##0</c:formatCode>
                <c:ptCount val="24"/>
                <c:pt idx="0">
                  <c:v>12.231097999999999</c:v>
                </c:pt>
                <c:pt idx="1">
                  <c:v>49.411946331999999</c:v>
                </c:pt>
                <c:pt idx="2">
                  <c:v>8.6243549999999995</c:v>
                </c:pt>
                <c:pt idx="3">
                  <c:v>1404.0734950000001</c:v>
                </c:pt>
                <c:pt idx="4">
                  <c:v>2522.1244151400001</c:v>
                </c:pt>
                <c:pt idx="5">
                  <c:v>4667.7570569999998</c:v>
                </c:pt>
                <c:pt idx="6">
                  <c:v>2336.9046749999998</c:v>
                </c:pt>
                <c:pt idx="7">
                  <c:v>3570.2818578000001</c:v>
                </c:pt>
                <c:pt idx="8">
                  <c:v>15918.484848000004</c:v>
                </c:pt>
                <c:pt idx="9">
                  <c:v>4032.9813825000001</c:v>
                </c:pt>
                <c:pt idx="10">
                  <c:v>3946.0345870333326</c:v>
                </c:pt>
                <c:pt idx="11">
                  <c:v>666.15465000000006</c:v>
                </c:pt>
                <c:pt idx="12">
                  <c:v>0</c:v>
                </c:pt>
                <c:pt idx="13">
                  <c:v>1549.1063280000001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744.27295199999992</c:v>
                </c:pt>
                <c:pt idx="18">
                  <c:v>13.109836125000001</c:v>
                </c:pt>
                <c:pt idx="19">
                  <c:v>0</c:v>
                </c:pt>
                <c:pt idx="20">
                  <c:v>0</c:v>
                </c:pt>
                <c:pt idx="21">
                  <c:v>217.82609675999998</c:v>
                </c:pt>
                <c:pt idx="22">
                  <c:v>2698.9424999999997</c:v>
                </c:pt>
                <c:pt idx="23">
                  <c:v>859.875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E-4E96-8E07-54354A4FE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33472"/>
        <c:axId val="1"/>
      </c:barChart>
      <c:catAx>
        <c:axId val="5956334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</a:t>
                </a:r>
              </a:p>
            </c:rich>
          </c:tx>
          <c:layout>
            <c:manualLayout>
              <c:xMode val="edge"/>
              <c:yMode val="edge"/>
              <c:x val="1.9559932530047577E-2"/>
              <c:y val="0.268292535940560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3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9250720461095103E-2"/>
          <c:y val="0.92447129909365555"/>
          <c:w val="0.91498559077809793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54858934169279"/>
          <c:y val="8.4805653710247356E-2"/>
          <c:w val="0.78056426332288398"/>
          <c:h val="0.43109540636042404"/>
        </c:manualLayout>
      </c:layout>
      <c:lineChart>
        <c:grouping val="standard"/>
        <c:varyColors val="0"/>
        <c:ser>
          <c:idx val="0"/>
          <c:order val="0"/>
          <c:tx>
            <c:strRef>
              <c:f>'3.1.17 - 3.1.18 -графиктері '!$C$7</c:f>
              <c:strCache>
                <c:ptCount val="1"/>
                <c:pt idx="0">
                  <c:v>Резидент банктердегі теңгедегі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'!$C$8:$C$31</c:f>
              <c:numCache>
                <c:formatCode>0.00%</c:formatCode>
                <c:ptCount val="24"/>
                <c:pt idx="0">
                  <c:v>4.2958059193658089E-2</c:v>
                </c:pt>
                <c:pt idx="1">
                  <c:v>4.3272504502471817E-2</c:v>
                </c:pt>
                <c:pt idx="2">
                  <c:v>4.5666945977557667E-2</c:v>
                </c:pt>
                <c:pt idx="3">
                  <c:v>4.4262994888320355E-2</c:v>
                </c:pt>
                <c:pt idx="4">
                  <c:v>4.4574789427322924E-2</c:v>
                </c:pt>
                <c:pt idx="5">
                  <c:v>4.4915674213699311E-2</c:v>
                </c:pt>
                <c:pt idx="6">
                  <c:v>4.8435682527946139E-2</c:v>
                </c:pt>
                <c:pt idx="7">
                  <c:v>4.4168414176806128E-2</c:v>
                </c:pt>
                <c:pt idx="8">
                  <c:v>5.0830615709781368E-2</c:v>
                </c:pt>
                <c:pt idx="9">
                  <c:v>5.0477155519436129E-2</c:v>
                </c:pt>
                <c:pt idx="10">
                  <c:v>8.484673047607412E-2</c:v>
                </c:pt>
                <c:pt idx="11">
                  <c:v>8.4740304836318975E-2</c:v>
                </c:pt>
                <c:pt idx="12">
                  <c:v>7.1104953792381784E-2</c:v>
                </c:pt>
                <c:pt idx="13">
                  <c:v>6.3724389746101728E-2</c:v>
                </c:pt>
                <c:pt idx="14">
                  <c:v>6.9597145567225127E-2</c:v>
                </c:pt>
                <c:pt idx="15">
                  <c:v>5.8408494672069641E-2</c:v>
                </c:pt>
                <c:pt idx="16">
                  <c:v>5.8232272069464547E-2</c:v>
                </c:pt>
                <c:pt idx="17">
                  <c:v>5.227873467808937E-2</c:v>
                </c:pt>
                <c:pt idx="18">
                  <c:v>5.9723961348789149E-2</c:v>
                </c:pt>
                <c:pt idx="19">
                  <c:v>5.5710772356390513E-2</c:v>
                </c:pt>
                <c:pt idx="20">
                  <c:v>5.5304550205103047E-2</c:v>
                </c:pt>
                <c:pt idx="21">
                  <c:v>5.1939785608817478E-2</c:v>
                </c:pt>
                <c:pt idx="22">
                  <c:v>4.956194533059273E-2</c:v>
                </c:pt>
                <c:pt idx="23">
                  <c:v>5.0354189516923789E-2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671-41DF-BD2B-6C0E0229441A}"/>
            </c:ext>
          </c:extLst>
        </c:ser>
        <c:ser>
          <c:idx val="1"/>
          <c:order val="1"/>
          <c:tx>
            <c:strRef>
              <c:f>'3.1.17 - 3.1.18 -графиктері '!$D$7</c:f>
              <c:strCache>
                <c:ptCount val="1"/>
                <c:pt idx="0">
                  <c:v>Резидент банктердегі АҚШ долларындағы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'!$D$8:$D$31</c:f>
              <c:numCache>
                <c:formatCode>0.00%</c:formatCode>
                <c:ptCount val="24"/>
                <c:pt idx="0">
                  <c:v>5.5818886131789355E-2</c:v>
                </c:pt>
                <c:pt idx="1">
                  <c:v>5.6406892616683788E-2</c:v>
                </c:pt>
                <c:pt idx="2">
                  <c:v>6.5396112311015123E-2</c:v>
                </c:pt>
                <c:pt idx="3">
                  <c:v>5.851334124856182E-2</c:v>
                </c:pt>
                <c:pt idx="4">
                  <c:v>5.828836277125788E-2</c:v>
                </c:pt>
                <c:pt idx="5">
                  <c:v>5.6513967883180243E-2</c:v>
                </c:pt>
                <c:pt idx="6">
                  <c:v>5.8574208757841986E-2</c:v>
                </c:pt>
                <c:pt idx="7">
                  <c:v>6.1209067054939573E-2</c:v>
                </c:pt>
                <c:pt idx="8">
                  <c:v>6.2186493210045206E-2</c:v>
                </c:pt>
                <c:pt idx="9">
                  <c:v>6.2109130371150255E-2</c:v>
                </c:pt>
                <c:pt idx="10">
                  <c:v>6.8065719677611561E-2</c:v>
                </c:pt>
                <c:pt idx="11">
                  <c:v>7.3932633212954263E-2</c:v>
                </c:pt>
                <c:pt idx="12">
                  <c:v>7.184276449822613E-2</c:v>
                </c:pt>
                <c:pt idx="13">
                  <c:v>6.5554514692398383E-2</c:v>
                </c:pt>
                <c:pt idx="14">
                  <c:v>8.3674572424558433E-2</c:v>
                </c:pt>
                <c:pt idx="15">
                  <c:v>5.005476473713219E-2</c:v>
                </c:pt>
                <c:pt idx="16">
                  <c:v>6.3645276872964174E-2</c:v>
                </c:pt>
                <c:pt idx="17">
                  <c:v>5.2101293961512946E-2</c:v>
                </c:pt>
                <c:pt idx="18">
                  <c:v>5.3577833894500555E-2</c:v>
                </c:pt>
                <c:pt idx="19">
                  <c:v>3.4371912174273739E-2</c:v>
                </c:pt>
                <c:pt idx="20">
                  <c:v>4.5143890199047486E-2</c:v>
                </c:pt>
                <c:pt idx="21">
                  <c:v>3.0846358716247069E-2</c:v>
                </c:pt>
                <c:pt idx="22">
                  <c:v>2.2861716035081914E-2</c:v>
                </c:pt>
                <c:pt idx="23">
                  <c:v>3.1104181279857816E-2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671-41DF-BD2B-6C0E02294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34304"/>
        <c:axId val="1"/>
      </c:lineChart>
      <c:catAx>
        <c:axId val="5956343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4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6426332288401257E-2"/>
          <c:y val="0.74204946996466437"/>
          <c:w val="0.88714733542319746"/>
          <c:h val="0.240282685512367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58839050131926"/>
          <c:y val="8.2758620689655171E-2"/>
          <c:w val="0.79947229551451182"/>
          <c:h val="0.51724137931034486"/>
        </c:manualLayout>
      </c:layout>
      <c:lineChart>
        <c:grouping val="standard"/>
        <c:varyColors val="0"/>
        <c:ser>
          <c:idx val="0"/>
          <c:order val="0"/>
          <c:tx>
            <c:strRef>
              <c:f>'3.1.17 - 3.1.18 -графиктері '!$F$7</c:f>
              <c:strCache>
                <c:ptCount val="1"/>
                <c:pt idx="0">
                  <c:v>Резидент емес банктердегі теңгедегі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'!$F$8:$F$31</c:f>
              <c:numCache>
                <c:formatCode>0.00%</c:formatCode>
                <c:ptCount val="24"/>
                <c:pt idx="0">
                  <c:v>0</c:v>
                </c:pt>
                <c:pt idx="1">
                  <c:v>1E-3</c:v>
                </c:pt>
                <c:pt idx="2">
                  <c:v>2.2337790599015781E-2</c:v>
                </c:pt>
                <c:pt idx="3">
                  <c:v>5.4172413793103447E-2</c:v>
                </c:pt>
                <c:pt idx="4">
                  <c:v>4.3422273781902557E-3</c:v>
                </c:pt>
                <c:pt idx="5">
                  <c:v>3.3085033866798168E-2</c:v>
                </c:pt>
                <c:pt idx="6">
                  <c:v>1.0277187332259796E-2</c:v>
                </c:pt>
                <c:pt idx="7">
                  <c:v>1.0482529118136441E-3</c:v>
                </c:pt>
                <c:pt idx="8">
                  <c:v>1.7490890555117075E-3</c:v>
                </c:pt>
                <c:pt idx="9">
                  <c:v>7.0000000000000007E-2</c:v>
                </c:pt>
                <c:pt idx="10">
                  <c:v>5.0320702286294185E-2</c:v>
                </c:pt>
                <c:pt idx="11">
                  <c:v>8.6984764749813301E-2</c:v>
                </c:pt>
                <c:pt idx="12">
                  <c:v>9.9262621661806799E-2</c:v>
                </c:pt>
                <c:pt idx="13">
                  <c:v>6.8816073237487022E-2</c:v>
                </c:pt>
                <c:pt idx="14">
                  <c:v>6.1567460317460319E-2</c:v>
                </c:pt>
                <c:pt idx="15">
                  <c:v>8.044635296413126E-2</c:v>
                </c:pt>
                <c:pt idx="16">
                  <c:v>4.705828460053442E-2</c:v>
                </c:pt>
                <c:pt idx="17">
                  <c:v>3.3096085888466319E-2</c:v>
                </c:pt>
                <c:pt idx="18">
                  <c:v>6.3370870655678965E-2</c:v>
                </c:pt>
                <c:pt idx="19">
                  <c:v>3.0294188647718715E-2</c:v>
                </c:pt>
                <c:pt idx="20">
                  <c:v>3.6071713225391641E-2</c:v>
                </c:pt>
                <c:pt idx="21">
                  <c:v>5.1207088975120746E-2</c:v>
                </c:pt>
                <c:pt idx="22">
                  <c:v>5.3501512165632328E-2</c:v>
                </c:pt>
                <c:pt idx="23">
                  <c:v>5.8606194565608484E-2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893-44B1-8ED6-A155D4811BC6}"/>
            </c:ext>
          </c:extLst>
        </c:ser>
        <c:ser>
          <c:idx val="1"/>
          <c:order val="1"/>
          <c:tx>
            <c:strRef>
              <c:f>'3.1.17 - 3.1.18 -графиктері '!$G$7</c:f>
              <c:strCache>
                <c:ptCount val="1"/>
                <c:pt idx="0">
                  <c:v>Резидент емес банктердегі АҚШ долларындағы салымдар бойынша пайыздық мөлшерлемелер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'3.1.17 - 3.1.18 -графиктері '!$B$8:$B$31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'3.1.17 - 3.1.18 -графиктері '!$G$8:$G$31</c:f>
              <c:numCache>
                <c:formatCode>0.00%</c:formatCode>
                <c:ptCount val="24"/>
                <c:pt idx="0">
                  <c:v>5.3524207025912915E-2</c:v>
                </c:pt>
                <c:pt idx="1">
                  <c:v>5.3823516285983593E-2</c:v>
                </c:pt>
                <c:pt idx="2">
                  <c:v>5.3089266067375303E-2</c:v>
                </c:pt>
                <c:pt idx="3">
                  <c:v>5.2594699698595176E-2</c:v>
                </c:pt>
                <c:pt idx="4">
                  <c:v>5.334244040014658E-2</c:v>
                </c:pt>
                <c:pt idx="5">
                  <c:v>5.3120797639669669E-2</c:v>
                </c:pt>
                <c:pt idx="6">
                  <c:v>5.3068757694309528E-2</c:v>
                </c:pt>
                <c:pt idx="7">
                  <c:v>5.3196301242178549E-2</c:v>
                </c:pt>
                <c:pt idx="8">
                  <c:v>5.3100418743137208E-2</c:v>
                </c:pt>
                <c:pt idx="9">
                  <c:v>5.4229630202584825E-2</c:v>
                </c:pt>
                <c:pt idx="10">
                  <c:v>5.2894751457735971E-2</c:v>
                </c:pt>
                <c:pt idx="11">
                  <c:v>5.0132314459812956E-2</c:v>
                </c:pt>
                <c:pt idx="12">
                  <c:v>4.7833595505227214E-2</c:v>
                </c:pt>
                <c:pt idx="13">
                  <c:v>4.5955532394165749E-2</c:v>
                </c:pt>
                <c:pt idx="14">
                  <c:v>4.3985934187276608E-2</c:v>
                </c:pt>
                <c:pt idx="15">
                  <c:v>3.8154000219793163E-2</c:v>
                </c:pt>
                <c:pt idx="16">
                  <c:v>3.0435018958862158E-2</c:v>
                </c:pt>
                <c:pt idx="17">
                  <c:v>2.9801960329590371E-2</c:v>
                </c:pt>
                <c:pt idx="18">
                  <c:v>2.4821338574338277E-2</c:v>
                </c:pt>
                <c:pt idx="19">
                  <c:v>2.191070134352259E-2</c:v>
                </c:pt>
                <c:pt idx="20">
                  <c:v>2.1246020146392101E-2</c:v>
                </c:pt>
                <c:pt idx="21">
                  <c:v>2.2067511501058092E-2</c:v>
                </c:pt>
                <c:pt idx="22">
                  <c:v>2.1526828214561391E-2</c:v>
                </c:pt>
                <c:pt idx="23">
                  <c:v>2.5618084868199983E-2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893-44B1-8ED6-A155D4811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22656"/>
        <c:axId val="1"/>
      </c:lineChart>
      <c:catAx>
        <c:axId val="595622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2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1662269129287601E-2"/>
          <c:y val="0.74827586206896557"/>
          <c:w val="0.9366754617414248"/>
          <c:h val="0.234482758620689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9303503530459"/>
          <c:y val="8.7912402388115221E-2"/>
          <c:w val="0.79930328197139844"/>
          <c:h val="0.501833296965491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'3.2.1-график '!$B$5</c:f>
              <c:strCache>
                <c:ptCount val="1"/>
                <c:pt idx="0">
                  <c:v>Бастапқы нарықтағы акциялар (оң жақ ось)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'!$C$5:$Y$5</c:f>
              <c:numCache>
                <c:formatCode>#,##0</c:formatCode>
                <c:ptCount val="23"/>
                <c:pt idx="15">
                  <c:v>2512.6610500000002</c:v>
                </c:pt>
                <c:pt idx="19">
                  <c:v>199.67997500000001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2-4E84-9088-DCF6DEC58B2F}"/>
            </c:ext>
          </c:extLst>
        </c:ser>
        <c:ser>
          <c:idx val="1"/>
          <c:order val="1"/>
          <c:tx>
            <c:strRef>
              <c:f>'3.2.1-график '!$B$6</c:f>
              <c:strCache>
                <c:ptCount val="1"/>
                <c:pt idx="0">
                  <c:v>Бастапқы нарықтағы облигациялар (оң жақ ось)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'!$C$6:$Y$6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324.32524846000001</c:v>
                </c:pt>
                <c:pt idx="4">
                  <c:v>1896.97191109</c:v>
                </c:pt>
                <c:pt idx="5">
                  <c:v>0</c:v>
                </c:pt>
                <c:pt idx="6">
                  <c:v>1</c:v>
                </c:pt>
                <c:pt idx="7">
                  <c:v>7638.5013333200004</c:v>
                </c:pt>
                <c:pt idx="8">
                  <c:v>505.26983586</c:v>
                </c:pt>
                <c:pt idx="9">
                  <c:v>0</c:v>
                </c:pt>
                <c:pt idx="10">
                  <c:v>4015.27255827</c:v>
                </c:pt>
                <c:pt idx="11">
                  <c:v>3290.8368397000004</c:v>
                </c:pt>
                <c:pt idx="12">
                  <c:v>7695.06</c:v>
                </c:pt>
                <c:pt idx="17">
                  <c:v>6.4287549999999998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2-4E84-9088-DCF6DEC58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2"/>
          <c:tx>
            <c:strRef>
              <c:f>'3.2.1-график '!$B$7</c:f>
              <c:strCache>
                <c:ptCount val="1"/>
                <c:pt idx="0">
                  <c:v>Қайталама нарықтағы акциялар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'!$C$7:$Y$7</c:f>
              <c:numCache>
                <c:formatCode>#,##0</c:formatCode>
                <c:ptCount val="23"/>
                <c:pt idx="0">
                  <c:v>87173.593641419997</c:v>
                </c:pt>
                <c:pt idx="1">
                  <c:v>26005.083039159999</c:v>
                </c:pt>
                <c:pt idx="2">
                  <c:v>26536.46929184</c:v>
                </c:pt>
                <c:pt idx="3">
                  <c:v>46348.729750580002</c:v>
                </c:pt>
                <c:pt idx="4">
                  <c:v>42441.480424410001</c:v>
                </c:pt>
                <c:pt idx="5">
                  <c:v>58499.174107140003</c:v>
                </c:pt>
                <c:pt idx="6">
                  <c:v>358494.90689917997</c:v>
                </c:pt>
                <c:pt idx="7">
                  <c:v>63611.150796649999</c:v>
                </c:pt>
                <c:pt idx="8">
                  <c:v>37981.246975039998</c:v>
                </c:pt>
                <c:pt idx="9">
                  <c:v>25218.072817389999</c:v>
                </c:pt>
                <c:pt idx="10">
                  <c:v>52141.159400710007</c:v>
                </c:pt>
                <c:pt idx="11">
                  <c:v>30249.785963582999</c:v>
                </c:pt>
                <c:pt idx="12">
                  <c:v>47518.499248389999</c:v>
                </c:pt>
                <c:pt idx="13">
                  <c:v>26407.816146899993</c:v>
                </c:pt>
                <c:pt idx="14">
                  <c:v>29728.921321840011</c:v>
                </c:pt>
                <c:pt idx="15">
                  <c:v>29770.871593300002</c:v>
                </c:pt>
                <c:pt idx="16">
                  <c:v>14239.935414669999</c:v>
                </c:pt>
                <c:pt idx="17">
                  <c:v>60862.468654890006</c:v>
                </c:pt>
                <c:pt idx="18">
                  <c:v>54252.700398079985</c:v>
                </c:pt>
                <c:pt idx="19">
                  <c:v>20451.862870429999</c:v>
                </c:pt>
                <c:pt idx="20">
                  <c:v>75779.183031870009</c:v>
                </c:pt>
                <c:pt idx="21">
                  <c:v>37866.895363439988</c:v>
                </c:pt>
                <c:pt idx="22">
                  <c:v>18065.979142569999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EA2-4E84-9088-DCF6DEC58B2F}"/>
            </c:ext>
          </c:extLst>
        </c:ser>
        <c:ser>
          <c:idx val="3"/>
          <c:order val="3"/>
          <c:tx>
            <c:strRef>
              <c:f>'3.2.1-график '!$B$8</c:f>
              <c:strCache>
                <c:ptCount val="1"/>
                <c:pt idx="0">
                  <c:v>Қайталама нарықтағы облигациялар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'3.2.1-график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'3.2.1-график '!$C$8:$Y$8</c:f>
              <c:numCache>
                <c:formatCode>#,##0</c:formatCode>
                <c:ptCount val="23"/>
                <c:pt idx="0">
                  <c:v>30977.344038300002</c:v>
                </c:pt>
                <c:pt idx="1">
                  <c:v>30407.98042457</c:v>
                </c:pt>
                <c:pt idx="2">
                  <c:v>40254.660929780002</c:v>
                </c:pt>
                <c:pt idx="3">
                  <c:v>65763.139357280001</c:v>
                </c:pt>
                <c:pt idx="4">
                  <c:v>28272.55196099</c:v>
                </c:pt>
                <c:pt idx="5">
                  <c:v>34892.531338809997</c:v>
                </c:pt>
                <c:pt idx="6">
                  <c:v>72679.284523730006</c:v>
                </c:pt>
                <c:pt idx="7">
                  <c:v>25218.79718473</c:v>
                </c:pt>
                <c:pt idx="8">
                  <c:v>15869.525957440001</c:v>
                </c:pt>
                <c:pt idx="9">
                  <c:v>81877.525379140003</c:v>
                </c:pt>
                <c:pt idx="10">
                  <c:v>35750.876099330002</c:v>
                </c:pt>
                <c:pt idx="11">
                  <c:v>37335.518139860003</c:v>
                </c:pt>
                <c:pt idx="12">
                  <c:v>32658.340111149999</c:v>
                </c:pt>
                <c:pt idx="13">
                  <c:v>12411.930538529989</c:v>
                </c:pt>
                <c:pt idx="14">
                  <c:v>22900.479160819988</c:v>
                </c:pt>
                <c:pt idx="15">
                  <c:v>11478.502075909995</c:v>
                </c:pt>
                <c:pt idx="16">
                  <c:v>22726.815318249999</c:v>
                </c:pt>
                <c:pt idx="17">
                  <c:v>31325.951813990003</c:v>
                </c:pt>
                <c:pt idx="18">
                  <c:v>44289.933507209993</c:v>
                </c:pt>
                <c:pt idx="19">
                  <c:v>63947.466832929989</c:v>
                </c:pt>
                <c:pt idx="20">
                  <c:v>19715.243638270003</c:v>
                </c:pt>
                <c:pt idx="21">
                  <c:v>79058.541952290019</c:v>
                </c:pt>
                <c:pt idx="22">
                  <c:v>44362.957668450101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EA2-4E84-9088-DCF6DEC58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641792"/>
        <c:axId val="1"/>
      </c:lineChart>
      <c:catAx>
        <c:axId val="5956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41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260034904013961E-3"/>
          <c:y val="0.85347985347985345"/>
          <c:w val="0.98254799301919715"/>
          <c:h val="0.131868131868131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809946714031973E-2"/>
          <c:y val="3.0188734870163013E-2"/>
          <c:w val="0.9040852575488455"/>
          <c:h val="0.7735863310479271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'3.2.2-график'!$B$5</c:f>
              <c:strCache>
                <c:ptCount val="1"/>
                <c:pt idx="0">
                  <c:v>Қаржы министрлігінің МБҚ (KZT)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'3.2.2-график'!$C$5:$Y$5</c:f>
              <c:numCache>
                <c:formatCode>#,##0</c:formatCode>
                <c:ptCount val="23"/>
                <c:pt idx="0">
                  <c:v>7339.3106005199998</c:v>
                </c:pt>
                <c:pt idx="1">
                  <c:v>7355.3122636400003</c:v>
                </c:pt>
                <c:pt idx="2">
                  <c:v>19977.638541460001</c:v>
                </c:pt>
                <c:pt idx="3">
                  <c:v>2281.2975662899998</c:v>
                </c:pt>
                <c:pt idx="4">
                  <c:v>7554.31066904</c:v>
                </c:pt>
                <c:pt idx="5">
                  <c:v>10965.11958465</c:v>
                </c:pt>
                <c:pt idx="6">
                  <c:v>15913.3173606</c:v>
                </c:pt>
                <c:pt idx="7">
                  <c:v>11505.25946173</c:v>
                </c:pt>
                <c:pt idx="8">
                  <c:v>720.09855395</c:v>
                </c:pt>
                <c:pt idx="9">
                  <c:v>1730.9513493100001</c:v>
                </c:pt>
                <c:pt idx="10">
                  <c:v>8483.1332918999997</c:v>
                </c:pt>
                <c:pt idx="11">
                  <c:v>7057.2095372800004</c:v>
                </c:pt>
                <c:pt idx="12">
                  <c:v>11786.87244682</c:v>
                </c:pt>
                <c:pt idx="13">
                  <c:v>27797.55039832</c:v>
                </c:pt>
                <c:pt idx="14">
                  <c:v>24081.029331400001</c:v>
                </c:pt>
                <c:pt idx="15">
                  <c:v>13914.663108250001</c:v>
                </c:pt>
                <c:pt idx="16">
                  <c:v>7685.9380347799997</c:v>
                </c:pt>
                <c:pt idx="17">
                  <c:v>9885.3873884599998</c:v>
                </c:pt>
                <c:pt idx="18">
                  <c:v>10351.51650935</c:v>
                </c:pt>
                <c:pt idx="19">
                  <c:v>9932.8759386700003</c:v>
                </c:pt>
                <c:pt idx="20">
                  <c:v>33387.655871670002</c:v>
                </c:pt>
                <c:pt idx="21">
                  <c:v>38228.61939439</c:v>
                </c:pt>
                <c:pt idx="22">
                  <c:v>58547.377762149998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1-40E6-9711-0EF875165C83}"/>
            </c:ext>
          </c:extLst>
        </c:ser>
        <c:ser>
          <c:idx val="1"/>
          <c:order val="1"/>
          <c:tx>
            <c:strRef>
              <c:f>'3.2.2-график'!$B$6</c:f>
              <c:strCache>
                <c:ptCount val="1"/>
                <c:pt idx="0">
                  <c:v>Муниципалдық МБҚ (KZT/USD)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'3.2.2-график'!$C$6:$Y$6</c:f>
              <c:numCache>
                <c:formatCode>#,##0</c:formatCode>
                <c:ptCount val="23"/>
                <c:pt idx="0">
                  <c:v>5.8794546099999998</c:v>
                </c:pt>
                <c:pt idx="1">
                  <c:v>8.7487724999999994</c:v>
                </c:pt>
                <c:pt idx="2">
                  <c:v>1.4503272</c:v>
                </c:pt>
                <c:pt idx="3">
                  <c:v>5.8224164700000003</c:v>
                </c:pt>
                <c:pt idx="4">
                  <c:v>2.8431169999999999</c:v>
                </c:pt>
                <c:pt idx="5">
                  <c:v>6.67876432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81-40E6-9711-0EF875165C83}"/>
            </c:ext>
          </c:extLst>
        </c:ser>
        <c:ser>
          <c:idx val="2"/>
          <c:order val="2"/>
          <c:tx>
            <c:strRef>
              <c:f>'3.2.2-график'!$B$7</c:f>
              <c:strCache>
                <c:ptCount val="1"/>
                <c:pt idx="0">
                  <c:v>Ұлттық Банктің ноталары (KZT)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'3.2.2-график'!$C$4:$Y$4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'3.2.2-график'!$C$7:$Y$7</c:f>
              <c:numCache>
                <c:formatCode>#,##0</c:formatCode>
                <c:ptCount val="23"/>
                <c:pt idx="0">
                  <c:v>211601.12575054</c:v>
                </c:pt>
                <c:pt idx="1">
                  <c:v>23807.7941479</c:v>
                </c:pt>
                <c:pt idx="2">
                  <c:v>65346.327856160002</c:v>
                </c:pt>
                <c:pt idx="3">
                  <c:v>108965.45070251</c:v>
                </c:pt>
                <c:pt idx="4">
                  <c:v>58740.065811380002</c:v>
                </c:pt>
                <c:pt idx="5">
                  <c:v>54609.969033649999</c:v>
                </c:pt>
                <c:pt idx="6">
                  <c:v>65251.054075339998</c:v>
                </c:pt>
                <c:pt idx="7">
                  <c:v>79838.616711020004</c:v>
                </c:pt>
                <c:pt idx="8">
                  <c:v>185199.73236786001</c:v>
                </c:pt>
                <c:pt idx="9">
                  <c:v>50504.020625700003</c:v>
                </c:pt>
                <c:pt idx="10">
                  <c:v>7871.9350034999998</c:v>
                </c:pt>
                <c:pt idx="11">
                  <c:v>198.94110000000001</c:v>
                </c:pt>
                <c:pt idx="12">
                  <c:v>23016.256966450001</c:v>
                </c:pt>
                <c:pt idx="13">
                  <c:v>8223.2704599999997</c:v>
                </c:pt>
                <c:pt idx="14">
                  <c:v>1361.3303450000001</c:v>
                </c:pt>
                <c:pt idx="15">
                  <c:v>15386.3147692</c:v>
                </c:pt>
                <c:pt idx="16">
                  <c:v>45946.849439999998</c:v>
                </c:pt>
                <c:pt idx="17">
                  <c:v>397.47992199999999</c:v>
                </c:pt>
                <c:pt idx="18">
                  <c:v>13271.318128999999</c:v>
                </c:pt>
                <c:pt idx="19">
                  <c:v>6546.0522719999999</c:v>
                </c:pt>
                <c:pt idx="20">
                  <c:v>6038.3860599999998</c:v>
                </c:pt>
                <c:pt idx="21">
                  <c:v>18452.613685</c:v>
                </c:pt>
                <c:pt idx="22">
                  <c:v>1908.5682859999999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81-40E6-9711-0EF875165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5643872"/>
        <c:axId val="1"/>
        <c:axId val="0"/>
      </c:bar3DChart>
      <c:catAx>
        <c:axId val="59564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43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664298401420959E-2"/>
          <c:y val="0.89434120734908129"/>
          <c:w val="0.99289520426287747"/>
          <c:h val="0.98868082999059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67123287671229E-2"/>
          <c:y val="9.4488188976377951E-2"/>
          <c:w val="0.84417808219178081"/>
          <c:h val="0.53543307086614178"/>
        </c:manualLayout>
      </c:layout>
      <c:lineChart>
        <c:grouping val="standard"/>
        <c:varyColors val="0"/>
        <c:ser>
          <c:idx val="0"/>
          <c:order val="0"/>
          <c:tx>
            <c:strRef>
              <c:f>'3.2.3-график'!$B$5</c:f>
              <c:strCache>
                <c:ptCount val="1"/>
                <c:pt idx="0">
                  <c:v>Акциялар нарығының өтімділігі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'3.2.3-график'!$F$4:$AB$4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'3.2.3-график'!$F$5:$AB$5</c:f>
              <c:numCache>
                <c:formatCode>0.00</c:formatCode>
                <c:ptCount val="23"/>
                <c:pt idx="0">
                  <c:v>1.2987885081552222</c:v>
                </c:pt>
                <c:pt idx="1">
                  <c:v>1.1374016756045304</c:v>
                </c:pt>
                <c:pt idx="2">
                  <c:v>1.3692883594592153</c:v>
                </c:pt>
                <c:pt idx="3">
                  <c:v>1.404467355972447</c:v>
                </c:pt>
                <c:pt idx="4">
                  <c:v>1.4788524114007573</c:v>
                </c:pt>
                <c:pt idx="5">
                  <c:v>1.8953920056636664</c:v>
                </c:pt>
                <c:pt idx="6">
                  <c:v>2.2791053472124685</c:v>
                </c:pt>
                <c:pt idx="7">
                  <c:v>2.0123001211578915</c:v>
                </c:pt>
                <c:pt idx="8">
                  <c:v>1.7520200789216762</c:v>
                </c:pt>
                <c:pt idx="9">
                  <c:v>1.4853020451580883</c:v>
                </c:pt>
                <c:pt idx="10">
                  <c:v>2.4450030359555521</c:v>
                </c:pt>
                <c:pt idx="11">
                  <c:v>2.2420890313560933</c:v>
                </c:pt>
                <c:pt idx="12">
                  <c:v>1.9047181314832451</c:v>
                </c:pt>
                <c:pt idx="13">
                  <c:v>2.0154501286754929</c:v>
                </c:pt>
                <c:pt idx="14">
                  <c:v>2.3012177843907029</c:v>
                </c:pt>
                <c:pt idx="15">
                  <c:v>1.7864618523337132</c:v>
                </c:pt>
                <c:pt idx="16">
                  <c:v>1.8426298633263334</c:v>
                </c:pt>
                <c:pt idx="17">
                  <c:v>1.8878936594674398</c:v>
                </c:pt>
                <c:pt idx="18">
                  <c:v>1.7957928609607055</c:v>
                </c:pt>
                <c:pt idx="19">
                  <c:v>1.5534395211706216</c:v>
                </c:pt>
                <c:pt idx="20">
                  <c:v>1.6033970296871536</c:v>
                </c:pt>
                <c:pt idx="21">
                  <c:v>1.8527073466821828</c:v>
                </c:pt>
                <c:pt idx="22">
                  <c:v>2.2547437062750824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CC-48E6-AA67-60BF8BCCA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645536"/>
        <c:axId val="1"/>
      </c:lineChart>
      <c:lineChart>
        <c:grouping val="standard"/>
        <c:varyColors val="0"/>
        <c:ser>
          <c:idx val="1"/>
          <c:order val="1"/>
          <c:tx>
            <c:strRef>
              <c:f>'3.2.3-график'!$B$6</c:f>
              <c:strCache>
                <c:ptCount val="1"/>
                <c:pt idx="0">
                  <c:v>Сенімділік индексі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'3.2.3-график'!$F$6:$AB$6</c:f>
              <c:numCache>
                <c:formatCode>0.00</c:formatCode>
                <c:ptCount val="23"/>
                <c:pt idx="0">
                  <c:v>0.87210597531845646</c:v>
                </c:pt>
                <c:pt idx="1">
                  <c:v>0.82348538183519515</c:v>
                </c:pt>
                <c:pt idx="2">
                  <c:v>0.89585146446757524</c:v>
                </c:pt>
                <c:pt idx="3">
                  <c:v>0.7995455435348886</c:v>
                </c:pt>
                <c:pt idx="4">
                  <c:v>0.74061491357785314</c:v>
                </c:pt>
                <c:pt idx="5">
                  <c:v>0.77382667442107356</c:v>
                </c:pt>
                <c:pt idx="6">
                  <c:v>0.73570798417024275</c:v>
                </c:pt>
                <c:pt idx="7">
                  <c:v>0.79289394329559637</c:v>
                </c:pt>
                <c:pt idx="8">
                  <c:v>0.73256800689228529</c:v>
                </c:pt>
                <c:pt idx="9">
                  <c:v>0.71766968857487312</c:v>
                </c:pt>
                <c:pt idx="10">
                  <c:v>0.89371140452237618</c:v>
                </c:pt>
                <c:pt idx="11">
                  <c:v>0.71979977490421321</c:v>
                </c:pt>
                <c:pt idx="12">
                  <c:v>0.81019918985521899</c:v>
                </c:pt>
                <c:pt idx="13">
                  <c:v>0.80738312808915647</c:v>
                </c:pt>
                <c:pt idx="14">
                  <c:v>0.74537207864160493</c:v>
                </c:pt>
                <c:pt idx="15">
                  <c:v>0.922649317964363</c:v>
                </c:pt>
                <c:pt idx="16">
                  <c:v>1.1094248246031326</c:v>
                </c:pt>
                <c:pt idx="17">
                  <c:v>0.89395823321877599</c:v>
                </c:pt>
                <c:pt idx="18">
                  <c:v>0.9530474729510594</c:v>
                </c:pt>
                <c:pt idx="19">
                  <c:v>1.0006230438860846</c:v>
                </c:pt>
                <c:pt idx="20">
                  <c:v>1.08825943715153</c:v>
                </c:pt>
                <c:pt idx="21">
                  <c:v>1.4037685325617091</c:v>
                </c:pt>
                <c:pt idx="22">
                  <c:v>1.4955864240636736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CC-48E6-AA67-60BF8BCCA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4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1.100000000000000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.5"/>
          <c:min val="1.10000000000000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455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At val="0.7"/>
        <c:auto val="1"/>
        <c:lblAlgn val="ctr"/>
        <c:lblOffset val="100"/>
        <c:noMultiLvlLbl val="0"/>
      </c:catAx>
      <c:valAx>
        <c:axId val="4"/>
        <c:scaling>
          <c:orientation val="minMax"/>
          <c:min val="0.7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835616438356165"/>
          <c:y val="0.8582677165354331"/>
          <c:w val="0.55993150684931503"/>
          <c:h val="0.129921259842519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8865979381444E-2"/>
          <c:y val="8.2236974193330772E-2"/>
          <c:w val="0.81855670103092781"/>
          <c:h val="0.58881673522424838"/>
        </c:manualLayout>
      </c:layout>
      <c:lineChart>
        <c:grouping val="standard"/>
        <c:varyColors val="0"/>
        <c:ser>
          <c:idx val="1"/>
          <c:order val="1"/>
          <c:tx>
            <c:strRef>
              <c:f>'3.2.4-график '!$D$4</c:f>
              <c:strCache>
                <c:ptCount val="1"/>
                <c:pt idx="0">
                  <c:v>KASE_BY индексі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'3.2.4-график '!$B$7:$B$465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'3.2.4-график '!$D$7:$D$465</c:f>
              <c:numCache>
                <c:formatCode>0.00</c:formatCode>
                <c:ptCount val="459"/>
                <c:pt idx="0">
                  <c:v>7.2009402331152605</c:v>
                </c:pt>
                <c:pt idx="1">
                  <c:v>7.1968028330370748</c:v>
                </c:pt>
                <c:pt idx="2">
                  <c:v>7.1864338090219082</c:v>
                </c:pt>
                <c:pt idx="3">
                  <c:v>7.2089705342998744</c:v>
                </c:pt>
                <c:pt idx="4">
                  <c:v>7.2056416397879186</c:v>
                </c:pt>
                <c:pt idx="5">
                  <c:v>7.4144220882480516</c:v>
                </c:pt>
                <c:pt idx="6">
                  <c:v>7.2096952092933098</c:v>
                </c:pt>
                <c:pt idx="7">
                  <c:v>7.1838778272722115</c:v>
                </c:pt>
                <c:pt idx="8">
                  <c:v>7.4311058628147242</c:v>
                </c:pt>
                <c:pt idx="9">
                  <c:v>7.2337777930504776</c:v>
                </c:pt>
                <c:pt idx="10">
                  <c:v>7.2328429620396983</c:v>
                </c:pt>
                <c:pt idx="11">
                  <c:v>7.2449699074780272</c:v>
                </c:pt>
                <c:pt idx="12">
                  <c:v>7.2322022570653788</c:v>
                </c:pt>
                <c:pt idx="13">
                  <c:v>7.2277770326357738</c:v>
                </c:pt>
                <c:pt idx="14">
                  <c:v>7.239077075750644</c:v>
                </c:pt>
                <c:pt idx="15">
                  <c:v>7.2298812043874783</c:v>
                </c:pt>
                <c:pt idx="16">
                  <c:v>7.840369912529721</c:v>
                </c:pt>
                <c:pt idx="17">
                  <c:v>7.8155778717315494</c:v>
                </c:pt>
                <c:pt idx="18">
                  <c:v>7.8534819429036062</c:v>
                </c:pt>
                <c:pt idx="19">
                  <c:v>7.6618104713408242</c:v>
                </c:pt>
                <c:pt idx="20">
                  <c:v>7.6772589055055462</c:v>
                </c:pt>
                <c:pt idx="21">
                  <c:v>7.8654336479183184</c:v>
                </c:pt>
                <c:pt idx="22">
                  <c:v>7.858624112710344</c:v>
                </c:pt>
                <c:pt idx="23">
                  <c:v>7.852278969870885</c:v>
                </c:pt>
                <c:pt idx="24">
                  <c:v>7.8515671150279909</c:v>
                </c:pt>
                <c:pt idx="25">
                  <c:v>7.8564166875150221</c:v>
                </c:pt>
                <c:pt idx="26">
                  <c:v>7.8487440924705609</c:v>
                </c:pt>
                <c:pt idx="27">
                  <c:v>7.8805165845786007</c:v>
                </c:pt>
                <c:pt idx="28">
                  <c:v>7.8500532911579324</c:v>
                </c:pt>
                <c:pt idx="29">
                  <c:v>7.8754306616516834</c:v>
                </c:pt>
                <c:pt idx="30">
                  <c:v>7.4804387197515698</c:v>
                </c:pt>
                <c:pt idx="31">
                  <c:v>7.8668574589668028</c:v>
                </c:pt>
                <c:pt idx="32">
                  <c:v>8.0129489499119355</c:v>
                </c:pt>
                <c:pt idx="33">
                  <c:v>7.8467169376280177</c:v>
                </c:pt>
                <c:pt idx="34">
                  <c:v>7.8752497741447325</c:v>
                </c:pt>
                <c:pt idx="35">
                  <c:v>7.8842316411724012</c:v>
                </c:pt>
                <c:pt idx="36">
                  <c:v>7.891148203331122</c:v>
                </c:pt>
                <c:pt idx="37">
                  <c:v>7.8861919937805558</c:v>
                </c:pt>
                <c:pt idx="38">
                  <c:v>7.8854021882235115</c:v>
                </c:pt>
                <c:pt idx="39">
                  <c:v>8.020752556554168</c:v>
                </c:pt>
                <c:pt idx="40">
                  <c:v>7.8680484082170654</c:v>
                </c:pt>
                <c:pt idx="41">
                  <c:v>7.8418733708447208</c:v>
                </c:pt>
                <c:pt idx="42">
                  <c:v>7.8754357526560126</c:v>
                </c:pt>
                <c:pt idx="43">
                  <c:v>7.8616564418013235</c:v>
                </c:pt>
                <c:pt idx="44">
                  <c:v>7.8796781549525186</c:v>
                </c:pt>
                <c:pt idx="45">
                  <c:v>7.8658117327568222</c:v>
                </c:pt>
                <c:pt idx="46">
                  <c:v>7.8749097739851948</c:v>
                </c:pt>
                <c:pt idx="47">
                  <c:v>7.8851276814042803</c:v>
                </c:pt>
                <c:pt idx="48">
                  <c:v>7.4809493425185503</c:v>
                </c:pt>
                <c:pt idx="49">
                  <c:v>7.8732244445738786</c:v>
                </c:pt>
                <c:pt idx="50">
                  <c:v>7.8796630498129128</c:v>
                </c:pt>
                <c:pt idx="51">
                  <c:v>7.8725131441342633</c:v>
                </c:pt>
                <c:pt idx="52">
                  <c:v>7.4925397431828245</c:v>
                </c:pt>
                <c:pt idx="53">
                  <c:v>7.8955984939752311</c:v>
                </c:pt>
                <c:pt idx="54">
                  <c:v>7.8863887977391522</c:v>
                </c:pt>
                <c:pt idx="55">
                  <c:v>7.8707303456885924</c:v>
                </c:pt>
                <c:pt idx="56">
                  <c:v>7.8840138924699765</c:v>
                </c:pt>
                <c:pt idx="57">
                  <c:v>7.8826485217762476</c:v>
                </c:pt>
                <c:pt idx="58">
                  <c:v>7.8909638218645828</c:v>
                </c:pt>
                <c:pt idx="59">
                  <c:v>7.9215312698872609</c:v>
                </c:pt>
                <c:pt idx="60">
                  <c:v>7.4708327916765516</c:v>
                </c:pt>
                <c:pt idx="61">
                  <c:v>7.9066168915439716</c:v>
                </c:pt>
                <c:pt idx="62">
                  <c:v>7.8907789951389917</c:v>
                </c:pt>
                <c:pt idx="63">
                  <c:v>7.9010096893737503</c:v>
                </c:pt>
                <c:pt idx="64">
                  <c:v>7.5318315607132202</c:v>
                </c:pt>
                <c:pt idx="65">
                  <c:v>8.0646582859006166</c:v>
                </c:pt>
                <c:pt idx="66">
                  <c:v>7.9164862605165753</c:v>
                </c:pt>
                <c:pt idx="67">
                  <c:v>7.9347759787971039</c:v>
                </c:pt>
                <c:pt idx="68">
                  <c:v>7.9365647283851315</c:v>
                </c:pt>
                <c:pt idx="69">
                  <c:v>7.5236245670024182</c:v>
                </c:pt>
                <c:pt idx="70">
                  <c:v>7.9377301977647807</c:v>
                </c:pt>
                <c:pt idx="71">
                  <c:v>7.9313168064291117</c:v>
                </c:pt>
                <c:pt idx="72">
                  <c:v>7.9345935620054986</c:v>
                </c:pt>
                <c:pt idx="73">
                  <c:v>7.9422015228352905</c:v>
                </c:pt>
                <c:pt idx="74">
                  <c:v>7.9549956135715583</c:v>
                </c:pt>
                <c:pt idx="75">
                  <c:v>7.9490310572402079</c:v>
                </c:pt>
                <c:pt idx="76">
                  <c:v>7.9477767996430915</c:v>
                </c:pt>
                <c:pt idx="77">
                  <c:v>7.5778451590253981</c:v>
                </c:pt>
                <c:pt idx="78">
                  <c:v>7.5230301551044487</c:v>
                </c:pt>
                <c:pt idx="79">
                  <c:v>7.9322467348762915</c:v>
                </c:pt>
                <c:pt idx="80">
                  <c:v>7.9840931861246967</c:v>
                </c:pt>
                <c:pt idx="81">
                  <c:v>7.9672421952914796</c:v>
                </c:pt>
                <c:pt idx="82">
                  <c:v>7.7492058322795154</c:v>
                </c:pt>
                <c:pt idx="83">
                  <c:v>8.1832846323224082</c:v>
                </c:pt>
                <c:pt idx="84">
                  <c:v>8.1984335244569273</c:v>
                </c:pt>
                <c:pt idx="85">
                  <c:v>8.1912595708296898</c:v>
                </c:pt>
                <c:pt idx="86">
                  <c:v>8.1910069376099681</c:v>
                </c:pt>
                <c:pt idx="87">
                  <c:v>7.5326679178676859</c:v>
                </c:pt>
                <c:pt idx="88">
                  <c:v>7.9075517913558935</c:v>
                </c:pt>
                <c:pt idx="89">
                  <c:v>7.911699827032459</c:v>
                </c:pt>
                <c:pt idx="90">
                  <c:v>7.9289173801081914</c:v>
                </c:pt>
                <c:pt idx="91">
                  <c:v>7.935751222147247</c:v>
                </c:pt>
                <c:pt idx="92">
                  <c:v>7.9178530128237057</c:v>
                </c:pt>
                <c:pt idx="93">
                  <c:v>7.9196583738379234</c:v>
                </c:pt>
                <c:pt idx="94">
                  <c:v>7.9217802711492924</c:v>
                </c:pt>
                <c:pt idx="95">
                  <c:v>7.5793579293036428</c:v>
                </c:pt>
                <c:pt idx="96">
                  <c:v>7.926480311996098</c:v>
                </c:pt>
                <c:pt idx="97">
                  <c:v>7.9339261162908237</c:v>
                </c:pt>
                <c:pt idx="98">
                  <c:v>7.9389198834219687</c:v>
                </c:pt>
                <c:pt idx="99">
                  <c:v>7.8999757579892194</c:v>
                </c:pt>
                <c:pt idx="100">
                  <c:v>7.5260038351085301</c:v>
                </c:pt>
                <c:pt idx="101">
                  <c:v>7.984009938961</c:v>
                </c:pt>
                <c:pt idx="102">
                  <c:v>7.9910137314600505</c:v>
                </c:pt>
                <c:pt idx="103">
                  <c:v>7.9398962831128017</c:v>
                </c:pt>
                <c:pt idx="104">
                  <c:v>7.9525897586221861</c:v>
                </c:pt>
                <c:pt idx="105">
                  <c:v>7.9579061978834797</c:v>
                </c:pt>
                <c:pt idx="106">
                  <c:v>7.9620320072433248</c:v>
                </c:pt>
                <c:pt idx="107">
                  <c:v>7.9988154969727443</c:v>
                </c:pt>
                <c:pt idx="108">
                  <c:v>7.9624181039990471</c:v>
                </c:pt>
                <c:pt idx="109">
                  <c:v>7.9738854499543876</c:v>
                </c:pt>
                <c:pt idx="110">
                  <c:v>7.9784313892599545</c:v>
                </c:pt>
                <c:pt idx="111">
                  <c:v>7.9813398406666458</c:v>
                </c:pt>
                <c:pt idx="112">
                  <c:v>7.9790360102630409</c:v>
                </c:pt>
                <c:pt idx="113">
                  <c:v>7.9870770783112111</c:v>
                </c:pt>
                <c:pt idx="114">
                  <c:v>7.9761374646634131</c:v>
                </c:pt>
                <c:pt idx="115">
                  <c:v>8.0231736738577197</c:v>
                </c:pt>
                <c:pt idx="116">
                  <c:v>8.0439778652238623</c:v>
                </c:pt>
                <c:pt idx="117">
                  <c:v>8.0102014068588634</c:v>
                </c:pt>
                <c:pt idx="118">
                  <c:v>8.0079062162088164</c:v>
                </c:pt>
                <c:pt idx="119">
                  <c:v>8.0215233843633271</c:v>
                </c:pt>
                <c:pt idx="120">
                  <c:v>8.0420767693256678</c:v>
                </c:pt>
                <c:pt idx="121">
                  <c:v>7.7031342793836721</c:v>
                </c:pt>
                <c:pt idx="122">
                  <c:v>8.032309019785778</c:v>
                </c:pt>
                <c:pt idx="123">
                  <c:v>8.1581702123487041</c:v>
                </c:pt>
                <c:pt idx="124">
                  <c:v>7.9650430396535743</c:v>
                </c:pt>
                <c:pt idx="125">
                  <c:v>8.023284323618185</c:v>
                </c:pt>
                <c:pt idx="126">
                  <c:v>8.0212740234055779</c:v>
                </c:pt>
                <c:pt idx="127">
                  <c:v>8.000018506003892</c:v>
                </c:pt>
                <c:pt idx="128">
                  <c:v>7.9981768134974152</c:v>
                </c:pt>
                <c:pt idx="129">
                  <c:v>8.0174582552179352</c:v>
                </c:pt>
                <c:pt idx="130">
                  <c:v>8.0278210370906766</c:v>
                </c:pt>
                <c:pt idx="131">
                  <c:v>8.0337094161287315</c:v>
                </c:pt>
                <c:pt idx="132">
                  <c:v>8.1728758449082228</c:v>
                </c:pt>
                <c:pt idx="133">
                  <c:v>7.6567391765435033</c:v>
                </c:pt>
                <c:pt idx="134">
                  <c:v>8.0283671032198569</c:v>
                </c:pt>
                <c:pt idx="135">
                  <c:v>8.0340662234051674</c:v>
                </c:pt>
                <c:pt idx="136">
                  <c:v>8.0426644008807067</c:v>
                </c:pt>
                <c:pt idx="137">
                  <c:v>7.8817500122537298</c:v>
                </c:pt>
                <c:pt idx="138">
                  <c:v>8.0470786358791901</c:v>
                </c:pt>
                <c:pt idx="139">
                  <c:v>8.0718967834855206</c:v>
                </c:pt>
                <c:pt idx="140">
                  <c:v>8.2529158537582692</c:v>
                </c:pt>
                <c:pt idx="141">
                  <c:v>8.0407639210088533</c:v>
                </c:pt>
                <c:pt idx="142">
                  <c:v>8.055687913365194</c:v>
                </c:pt>
                <c:pt idx="143">
                  <c:v>7.6709865167287949</c:v>
                </c:pt>
                <c:pt idx="144">
                  <c:v>8.0617818379066897</c:v>
                </c:pt>
                <c:pt idx="145">
                  <c:v>8.0751062787570493</c:v>
                </c:pt>
                <c:pt idx="146">
                  <c:v>8.0602532200561008</c:v>
                </c:pt>
                <c:pt idx="147">
                  <c:v>8.0792324927448043</c:v>
                </c:pt>
                <c:pt idx="148">
                  <c:v>7.6500798331848863</c:v>
                </c:pt>
                <c:pt idx="149">
                  <c:v>7.6779940844003747</c:v>
                </c:pt>
                <c:pt idx="150">
                  <c:v>8.0669353547762945</c:v>
                </c:pt>
                <c:pt idx="151">
                  <c:v>8.0309183303143961</c:v>
                </c:pt>
                <c:pt idx="152">
                  <c:v>8.0418681814597104</c:v>
                </c:pt>
                <c:pt idx="153">
                  <c:v>8.0501576850436898</c:v>
                </c:pt>
                <c:pt idx="154">
                  <c:v>8.0578414728292636</c:v>
                </c:pt>
                <c:pt idx="155">
                  <c:v>8.0722395695238305</c:v>
                </c:pt>
                <c:pt idx="156">
                  <c:v>7.6990028420615308</c:v>
                </c:pt>
                <c:pt idx="157">
                  <c:v>8.0524146897613669</c:v>
                </c:pt>
                <c:pt idx="158">
                  <c:v>8.0686179534579026</c:v>
                </c:pt>
                <c:pt idx="159">
                  <c:v>8.0787546194093238</c:v>
                </c:pt>
                <c:pt idx="160">
                  <c:v>8.0651431307325225</c:v>
                </c:pt>
                <c:pt idx="161">
                  <c:v>8.0646174810631734</c:v>
                </c:pt>
                <c:pt idx="162">
                  <c:v>7.6720123921337535</c:v>
                </c:pt>
                <c:pt idx="163">
                  <c:v>7.8971706151330423</c:v>
                </c:pt>
                <c:pt idx="164">
                  <c:v>8.0666233741888416</c:v>
                </c:pt>
                <c:pt idx="165">
                  <c:v>7.6926085921289022</c:v>
                </c:pt>
                <c:pt idx="166">
                  <c:v>7.680025731289386</c:v>
                </c:pt>
                <c:pt idx="167">
                  <c:v>7.6812863756189342</c:v>
                </c:pt>
                <c:pt idx="168">
                  <c:v>7.7565194987424757</c:v>
                </c:pt>
                <c:pt idx="169">
                  <c:v>7.7346057746614294</c:v>
                </c:pt>
                <c:pt idx="170">
                  <c:v>7.7709130158831741</c:v>
                </c:pt>
                <c:pt idx="171">
                  <c:v>8.1433966541116796</c:v>
                </c:pt>
                <c:pt idx="172">
                  <c:v>8.1473803072004571</c:v>
                </c:pt>
                <c:pt idx="173">
                  <c:v>8.1365063722155906</c:v>
                </c:pt>
                <c:pt idx="174">
                  <c:v>8.1411021169528688</c:v>
                </c:pt>
                <c:pt idx="175">
                  <c:v>7.8507387645651905</c:v>
                </c:pt>
                <c:pt idx="176">
                  <c:v>7.7330377964726082</c:v>
                </c:pt>
                <c:pt idx="177">
                  <c:v>7.75485315687654</c:v>
                </c:pt>
                <c:pt idx="178">
                  <c:v>8.1267233001137029</c:v>
                </c:pt>
                <c:pt idx="179">
                  <c:v>7.7490459672647782</c:v>
                </c:pt>
                <c:pt idx="180">
                  <c:v>8.1428569076793735</c:v>
                </c:pt>
                <c:pt idx="181">
                  <c:v>8.1687699608178566</c:v>
                </c:pt>
                <c:pt idx="182">
                  <c:v>8.16986086481608</c:v>
                </c:pt>
                <c:pt idx="183">
                  <c:v>7.7396218350366253</c:v>
                </c:pt>
                <c:pt idx="184">
                  <c:v>8.1585636249457583</c:v>
                </c:pt>
                <c:pt idx="185">
                  <c:v>8.2199559991341644</c:v>
                </c:pt>
                <c:pt idx="186">
                  <c:v>7.9197615364975604</c:v>
                </c:pt>
                <c:pt idx="187">
                  <c:v>8.2288215191616665</c:v>
                </c:pt>
                <c:pt idx="188" formatCode="#,##0.00">
                  <c:v>8.2230339442435962</c:v>
                </c:pt>
                <c:pt idx="189" formatCode="#,##0.00">
                  <c:v>8.2417184342628005</c:v>
                </c:pt>
                <c:pt idx="190" formatCode="#,##0.00">
                  <c:v>8.2377532743523894</c:v>
                </c:pt>
                <c:pt idx="191" formatCode="#,##0.00">
                  <c:v>8.2496730405827066</c:v>
                </c:pt>
                <c:pt idx="192" formatCode="#,##0.00">
                  <c:v>8.2544386552543045</c:v>
                </c:pt>
                <c:pt idx="193" formatCode="#,##0.00">
                  <c:v>8.3273946722120193</c:v>
                </c:pt>
                <c:pt idx="194" formatCode="#,##0.00">
                  <c:v>8.2938649679353382</c:v>
                </c:pt>
                <c:pt idx="195" formatCode="#,##0.00">
                  <c:v>8.2914658537637678</c:v>
                </c:pt>
                <c:pt idx="196" formatCode="#,##0.00">
                  <c:v>8.2612515312640014</c:v>
                </c:pt>
                <c:pt idx="197" formatCode="#,##0.00">
                  <c:v>8.3139426627715665</c:v>
                </c:pt>
                <c:pt idx="198" formatCode="#,##0.00">
                  <c:v>8.2866273444707197</c:v>
                </c:pt>
                <c:pt idx="199" formatCode="#,##0.00">
                  <c:v>8.3471681293764597</c:v>
                </c:pt>
                <c:pt idx="200" formatCode="#,##0.00">
                  <c:v>8.3436047070637684</c:v>
                </c:pt>
                <c:pt idx="201" formatCode="#,##0.00">
                  <c:v>8.359749293588159</c:v>
                </c:pt>
                <c:pt idx="202" formatCode="#,##0.00">
                  <c:v>8.4117904362885696</c:v>
                </c:pt>
                <c:pt idx="203" formatCode="#,##0.00">
                  <c:v>7.9677651539022953</c:v>
                </c:pt>
                <c:pt idx="204" formatCode="#,##0.00">
                  <c:v>8.3786179781785375</c:v>
                </c:pt>
                <c:pt idx="205" formatCode="#,##0.00">
                  <c:v>8.4529144778827678</c:v>
                </c:pt>
                <c:pt idx="206" formatCode="#,##0.00">
                  <c:v>8.0290152435770423</c:v>
                </c:pt>
                <c:pt idx="207" formatCode="#,##0.00">
                  <c:v>8.4787669617251815</c:v>
                </c:pt>
                <c:pt idx="208" formatCode="#,##0.00">
                  <c:v>8.2665372100155565</c:v>
                </c:pt>
                <c:pt idx="209" formatCode="#,##0.00">
                  <c:v>8.9238808207963807</c:v>
                </c:pt>
                <c:pt idx="210">
                  <c:v>8.6281551895367237</c:v>
                </c:pt>
                <c:pt idx="211">
                  <c:v>8.6804166636564659</c:v>
                </c:pt>
                <c:pt idx="212">
                  <c:v>8.7015182124552837</c:v>
                </c:pt>
                <c:pt idx="213">
                  <c:v>8.7190516076451896</c:v>
                </c:pt>
                <c:pt idx="214">
                  <c:v>8.6771072366446322</c:v>
                </c:pt>
                <c:pt idx="215">
                  <c:v>8.3015804635834023</c:v>
                </c:pt>
                <c:pt idx="216">
                  <c:v>8.4071141425610563</c:v>
                </c:pt>
                <c:pt idx="217">
                  <c:v>8.7476597512224927</c:v>
                </c:pt>
                <c:pt idx="218">
                  <c:v>8.9671565045821104</c:v>
                </c:pt>
                <c:pt idx="219">
                  <c:v>8.8105175529438853</c:v>
                </c:pt>
                <c:pt idx="220">
                  <c:v>8.3497115298243774</c:v>
                </c:pt>
                <c:pt idx="221">
                  <c:v>8.7823300943822069</c:v>
                </c:pt>
                <c:pt idx="222">
                  <c:v>8.4106727325816024</c:v>
                </c:pt>
                <c:pt idx="223">
                  <c:v>8.4199897575008684</c:v>
                </c:pt>
                <c:pt idx="224">
                  <c:v>8.8274750244752518</c:v>
                </c:pt>
                <c:pt idx="225">
                  <c:v>8.8483464325050498</c:v>
                </c:pt>
                <c:pt idx="226">
                  <c:v>8.843404691579515</c:v>
                </c:pt>
                <c:pt idx="227">
                  <c:v>8.8313145114139235</c:v>
                </c:pt>
                <c:pt idx="228">
                  <c:v>8.8221045382507626</c:v>
                </c:pt>
                <c:pt idx="229">
                  <c:v>8.8270552992674176</c:v>
                </c:pt>
                <c:pt idx="230">
                  <c:v>8.8481451982986172</c:v>
                </c:pt>
                <c:pt idx="231">
                  <c:v>8.8892114614131721</c:v>
                </c:pt>
                <c:pt idx="232">
                  <c:v>8.8234953902443856</c:v>
                </c:pt>
                <c:pt idx="233">
                  <c:v>8.8756307131061085</c:v>
                </c:pt>
                <c:pt idx="234">
                  <c:v>8.8445543490205623</c:v>
                </c:pt>
                <c:pt idx="235">
                  <c:v>8.8262731230285496</c:v>
                </c:pt>
                <c:pt idx="236">
                  <c:v>8.8196893518773578</c:v>
                </c:pt>
                <c:pt idx="237">
                  <c:v>8.8199533565431523</c:v>
                </c:pt>
                <c:pt idx="238">
                  <c:v>8.8662771737542769</c:v>
                </c:pt>
                <c:pt idx="239">
                  <c:v>8.3067065567973266</c:v>
                </c:pt>
                <c:pt idx="240">
                  <c:v>8.8770375910681043</c:v>
                </c:pt>
                <c:pt idx="241">
                  <c:v>8.8700815974358314</c:v>
                </c:pt>
                <c:pt idx="242">
                  <c:v>8.8628174189300246</c:v>
                </c:pt>
                <c:pt idx="243">
                  <c:v>9.0831067750506413</c:v>
                </c:pt>
                <c:pt idx="244">
                  <c:v>8.9177923140413498</c:v>
                </c:pt>
                <c:pt idx="245">
                  <c:v>8.8738175207393244</c:v>
                </c:pt>
                <c:pt idx="246">
                  <c:v>9.405507505795164</c:v>
                </c:pt>
                <c:pt idx="247">
                  <c:v>10.293006694411332</c:v>
                </c:pt>
                <c:pt idx="248">
                  <c:v>8.3830588709540308</c:v>
                </c:pt>
                <c:pt idx="249">
                  <c:v>8.5660148146508241</c:v>
                </c:pt>
                <c:pt idx="250">
                  <c:v>9.0373912389160491</c:v>
                </c:pt>
                <c:pt idx="251">
                  <c:v>9.2393472889560346</c:v>
                </c:pt>
                <c:pt idx="252">
                  <c:v>9.3145373937710616</c:v>
                </c:pt>
                <c:pt idx="253">
                  <c:v>9.5370857594761382</c:v>
                </c:pt>
                <c:pt idx="254">
                  <c:v>9.4785260078191094</c:v>
                </c:pt>
                <c:pt idx="255">
                  <c:v>9.5044066207130342</c:v>
                </c:pt>
                <c:pt idx="256">
                  <c:v>9.47953036055209</c:v>
                </c:pt>
                <c:pt idx="257">
                  <c:v>9.1022245923617398</c:v>
                </c:pt>
                <c:pt idx="258">
                  <c:v>9.2417500177957468</c:v>
                </c:pt>
                <c:pt idx="259">
                  <c:v>9.1192532807308204</c:v>
                </c:pt>
                <c:pt idx="260">
                  <c:v>9.2323102065906326</c:v>
                </c:pt>
                <c:pt idx="261">
                  <c:v>9.2513180414670835</c:v>
                </c:pt>
                <c:pt idx="262">
                  <c:v>9.1904305066056615</c:v>
                </c:pt>
                <c:pt idx="263">
                  <c:v>9.200645397567996</c:v>
                </c:pt>
                <c:pt idx="264">
                  <c:v>9.2038700811183816</c:v>
                </c:pt>
                <c:pt idx="265">
                  <c:v>9.2669807213282986</c:v>
                </c:pt>
                <c:pt idx="266">
                  <c:v>9.0953988584674192</c:v>
                </c:pt>
                <c:pt idx="267">
                  <c:v>8.9421305764597179</c:v>
                </c:pt>
                <c:pt idx="268">
                  <c:v>9.0693945490501129</c:v>
                </c:pt>
                <c:pt idx="269">
                  <c:v>9.0548657531704038</c:v>
                </c:pt>
                <c:pt idx="270">
                  <c:v>8.964482888334512</c:v>
                </c:pt>
                <c:pt idx="271">
                  <c:v>9.0614889861740266</c:v>
                </c:pt>
                <c:pt idx="272">
                  <c:v>9.0699160149559255</c:v>
                </c:pt>
                <c:pt idx="273">
                  <c:v>8.9649136482720984</c:v>
                </c:pt>
                <c:pt idx="274">
                  <c:v>8.9769734942693358</c:v>
                </c:pt>
                <c:pt idx="275">
                  <c:v>8.9904170515282988</c:v>
                </c:pt>
                <c:pt idx="276">
                  <c:v>9.0015643270372703</c:v>
                </c:pt>
                <c:pt idx="277">
                  <c:v>9.112039189618315</c:v>
                </c:pt>
                <c:pt idx="278">
                  <c:v>9.1024968471429712</c:v>
                </c:pt>
                <c:pt idx="279">
                  <c:v>9.100412556341464</c:v>
                </c:pt>
                <c:pt idx="280">
                  <c:v>9.1222849560471442</c:v>
                </c:pt>
                <c:pt idx="281">
                  <c:v>9.1398127598755856</c:v>
                </c:pt>
                <c:pt idx="282">
                  <c:v>9.0292489223965546</c:v>
                </c:pt>
                <c:pt idx="283">
                  <c:v>9.1538812451112914</c:v>
                </c:pt>
                <c:pt idx="284">
                  <c:v>9.1567225355454624</c:v>
                </c:pt>
                <c:pt idx="285">
                  <c:v>9.1682344611893001</c:v>
                </c:pt>
                <c:pt idx="286">
                  <c:v>9.1711368044699917</c:v>
                </c:pt>
                <c:pt idx="287">
                  <c:v>9.0701486054887965</c:v>
                </c:pt>
                <c:pt idx="288">
                  <c:v>9.1254477850050719</c:v>
                </c:pt>
                <c:pt idx="289">
                  <c:v>9.1337466110221701</c:v>
                </c:pt>
                <c:pt idx="290">
                  <c:v>9.1472564292861662</c:v>
                </c:pt>
                <c:pt idx="291">
                  <c:v>9.148280323138426</c:v>
                </c:pt>
                <c:pt idx="292">
                  <c:v>9.1527384858657896</c:v>
                </c:pt>
                <c:pt idx="293">
                  <c:v>9.1702467987394432</c:v>
                </c:pt>
                <c:pt idx="294">
                  <c:v>9.1772797609769423</c:v>
                </c:pt>
                <c:pt idx="295">
                  <c:v>9.1651083756493605</c:v>
                </c:pt>
                <c:pt idx="296">
                  <c:v>9.119221594852494</c:v>
                </c:pt>
                <c:pt idx="297">
                  <c:v>9.3107869211571384</c:v>
                </c:pt>
                <c:pt idx="298">
                  <c:v>9.1885758931756438</c:v>
                </c:pt>
                <c:pt idx="299">
                  <c:v>9.2848916912439314</c:v>
                </c:pt>
                <c:pt idx="300">
                  <c:v>9.284295093889245</c:v>
                </c:pt>
                <c:pt idx="301">
                  <c:v>9.2971707944160471</c:v>
                </c:pt>
                <c:pt idx="302">
                  <c:v>9.3345541780884815</c:v>
                </c:pt>
                <c:pt idx="303">
                  <c:v>9.3605782036962744</c:v>
                </c:pt>
                <c:pt idx="304">
                  <c:v>9.5686476316591929</c:v>
                </c:pt>
                <c:pt idx="305">
                  <c:v>9.638407105878116</c:v>
                </c:pt>
                <c:pt idx="306">
                  <c:v>9.6275504285192213</c:v>
                </c:pt>
                <c:pt idx="307">
                  <c:v>9.6432772575748817</c:v>
                </c:pt>
                <c:pt idx="308">
                  <c:v>9.428295176976615</c:v>
                </c:pt>
                <c:pt idx="309">
                  <c:v>9.7422423041843267</c:v>
                </c:pt>
                <c:pt idx="310">
                  <c:v>9.7899999999999991</c:v>
                </c:pt>
                <c:pt idx="311">
                  <c:v>9.81</c:v>
                </c:pt>
                <c:pt idx="312">
                  <c:v>9.82</c:v>
                </c:pt>
                <c:pt idx="313">
                  <c:v>9.83</c:v>
                </c:pt>
                <c:pt idx="314">
                  <c:v>9.83</c:v>
                </c:pt>
                <c:pt idx="315">
                  <c:v>9.6999999999999993</c:v>
                </c:pt>
                <c:pt idx="316">
                  <c:v>9.68</c:v>
                </c:pt>
                <c:pt idx="317">
                  <c:v>9.85</c:v>
                </c:pt>
                <c:pt idx="318">
                  <c:v>9.85</c:v>
                </c:pt>
                <c:pt idx="319">
                  <c:v>9.93</c:v>
                </c:pt>
                <c:pt idx="320">
                  <c:v>9.99</c:v>
                </c:pt>
                <c:pt idx="321">
                  <c:v>10.01</c:v>
                </c:pt>
                <c:pt idx="322">
                  <c:v>9.92</c:v>
                </c:pt>
                <c:pt idx="323">
                  <c:v>9.92</c:v>
                </c:pt>
                <c:pt idx="324">
                  <c:v>9.8699999999999992</c:v>
                </c:pt>
                <c:pt idx="325">
                  <c:v>10.31</c:v>
                </c:pt>
                <c:pt idx="326">
                  <c:v>10.33</c:v>
                </c:pt>
                <c:pt idx="327">
                  <c:v>10.130000000000001</c:v>
                </c:pt>
                <c:pt idx="328">
                  <c:v>10.119999999999999</c:v>
                </c:pt>
                <c:pt idx="329">
                  <c:v>10.130000000000001</c:v>
                </c:pt>
                <c:pt idx="330">
                  <c:v>10.130000000000001</c:v>
                </c:pt>
                <c:pt idx="331">
                  <c:v>10.14</c:v>
                </c:pt>
                <c:pt idx="332">
                  <c:v>9.8767983931232948</c:v>
                </c:pt>
                <c:pt idx="333">
                  <c:v>9.9013445920324195</c:v>
                </c:pt>
                <c:pt idx="334">
                  <c:v>9.9105179827558132</c:v>
                </c:pt>
                <c:pt idx="335">
                  <c:v>9.9281832267217514</c:v>
                </c:pt>
                <c:pt idx="336">
                  <c:v>9.9284143152644404</c:v>
                </c:pt>
                <c:pt idx="337">
                  <c:v>9.9360092556034854</c:v>
                </c:pt>
                <c:pt idx="338">
                  <c:v>9.9386197681800006</c:v>
                </c:pt>
                <c:pt idx="339">
                  <c:v>9.9572756242585996</c:v>
                </c:pt>
                <c:pt idx="340">
                  <c:v>10.447694384633678</c:v>
                </c:pt>
                <c:pt idx="341">
                  <c:v>10.403375938170623</c:v>
                </c:pt>
                <c:pt idx="342">
                  <c:v>10.448179012804873</c:v>
                </c:pt>
                <c:pt idx="343">
                  <c:v>10.408931162267754</c:v>
                </c:pt>
                <c:pt idx="344">
                  <c:v>10.447105957864219</c:v>
                </c:pt>
                <c:pt idx="345">
                  <c:v>10.20777794552558</c:v>
                </c:pt>
                <c:pt idx="346">
                  <c:v>10.376201011124635</c:v>
                </c:pt>
                <c:pt idx="347">
                  <c:v>9.9810846792405403</c:v>
                </c:pt>
                <c:pt idx="348">
                  <c:v>10.061004858814979</c:v>
                </c:pt>
                <c:pt idx="349">
                  <c:v>9.6967663225856544</c:v>
                </c:pt>
                <c:pt idx="350">
                  <c:v>9.6749565038071665</c:v>
                </c:pt>
                <c:pt idx="351">
                  <c:v>9.6591285111800005</c:v>
                </c:pt>
                <c:pt idx="352">
                  <c:v>9.5921347942300006</c:v>
                </c:pt>
                <c:pt idx="353">
                  <c:v>9.8492912189199995</c:v>
                </c:pt>
                <c:pt idx="354">
                  <c:v>10.410965682400001</c:v>
                </c:pt>
                <c:pt idx="355">
                  <c:v>10.4338487391</c:v>
                </c:pt>
                <c:pt idx="356">
                  <c:v>10.458499185100001</c:v>
                </c:pt>
                <c:pt idx="357">
                  <c:v>10.157803201</c:v>
                </c:pt>
                <c:pt idx="358">
                  <c:v>10.11087433</c:v>
                </c:pt>
                <c:pt idx="359">
                  <c:v>9.8938833724000013</c:v>
                </c:pt>
                <c:pt idx="360">
                  <c:v>10.3140725663</c:v>
                </c:pt>
                <c:pt idx="361">
                  <c:v>10.2301217617</c:v>
                </c:pt>
                <c:pt idx="362">
                  <c:v>10.173933981899999</c:v>
                </c:pt>
                <c:pt idx="363">
                  <c:v>10.2439893141</c:v>
                </c:pt>
                <c:pt idx="364">
                  <c:v>12.0585298776</c:v>
                </c:pt>
                <c:pt idx="365">
                  <c:v>10.760490134299999</c:v>
                </c:pt>
                <c:pt idx="366">
                  <c:v>10.717653803000001</c:v>
                </c:pt>
                <c:pt idx="367">
                  <c:v>10.7480390008</c:v>
                </c:pt>
                <c:pt idx="368">
                  <c:v>10.7541269567</c:v>
                </c:pt>
                <c:pt idx="369">
                  <c:v>10.644606899000001</c:v>
                </c:pt>
                <c:pt idx="370">
                  <c:v>9.787234261650001</c:v>
                </c:pt>
                <c:pt idx="371">
                  <c:v>9.9345968465900008</c:v>
                </c:pt>
                <c:pt idx="372">
                  <c:v>9.8938885837800008</c:v>
                </c:pt>
                <c:pt idx="373">
                  <c:v>9.9117675593900003</c:v>
                </c:pt>
                <c:pt idx="374">
                  <c:v>9.8933840740099992</c:v>
                </c:pt>
                <c:pt idx="375">
                  <c:v>9.8917303054900003</c:v>
                </c:pt>
                <c:pt idx="376">
                  <c:v>9.9260459691899996</c:v>
                </c:pt>
                <c:pt idx="377">
                  <c:v>9.8678772426800005</c:v>
                </c:pt>
                <c:pt idx="378">
                  <c:v>9.8373545624300007</c:v>
                </c:pt>
                <c:pt idx="379">
                  <c:v>9.804053315860001</c:v>
                </c:pt>
                <c:pt idx="380">
                  <c:v>9.8795588176399995</c:v>
                </c:pt>
                <c:pt idx="381">
                  <c:v>9.8988977334600001</c:v>
                </c:pt>
                <c:pt idx="382">
                  <c:v>9.9854019653799995</c:v>
                </c:pt>
                <c:pt idx="383">
                  <c:v>9.9541180052700007</c:v>
                </c:pt>
                <c:pt idx="384">
                  <c:v>9.7479280648800017</c:v>
                </c:pt>
                <c:pt idx="385">
                  <c:v>9.8938071525800009</c:v>
                </c:pt>
                <c:pt idx="386">
                  <c:v>9.9557324517199994</c:v>
                </c:pt>
                <c:pt idx="387">
                  <c:v>10.067960145900001</c:v>
                </c:pt>
                <c:pt idx="388">
                  <c:v>9.91520436307</c:v>
                </c:pt>
                <c:pt idx="389">
                  <c:v>10.546232658700001</c:v>
                </c:pt>
                <c:pt idx="390">
                  <c:v>10.497358240500001</c:v>
                </c:pt>
                <c:pt idx="391">
                  <c:v>9.9955802887999994</c:v>
                </c:pt>
                <c:pt idx="392">
                  <c:v>10.0533479661</c:v>
                </c:pt>
                <c:pt idx="393">
                  <c:v>9.9811066846499994</c:v>
                </c:pt>
                <c:pt idx="394">
                  <c:v>10.009808083699999</c:v>
                </c:pt>
                <c:pt idx="395">
                  <c:v>10.0129344799</c:v>
                </c:pt>
                <c:pt idx="396">
                  <c:v>10.0085396175</c:v>
                </c:pt>
                <c:pt idx="397">
                  <c:v>10.021943115799999</c:v>
                </c:pt>
                <c:pt idx="398">
                  <c:v>10.7356110795</c:v>
                </c:pt>
                <c:pt idx="399">
                  <c:v>10.730832406600001</c:v>
                </c:pt>
                <c:pt idx="400">
                  <c:v>10.739025098800001</c:v>
                </c:pt>
                <c:pt idx="401">
                  <c:v>10.743578939900001</c:v>
                </c:pt>
                <c:pt idx="402">
                  <c:v>10.741589536100001</c:v>
                </c:pt>
                <c:pt idx="403">
                  <c:v>10.707782308700001</c:v>
                </c:pt>
                <c:pt idx="404">
                  <c:v>10.732186238500001</c:v>
                </c:pt>
                <c:pt idx="405">
                  <c:v>10.768397569099999</c:v>
                </c:pt>
                <c:pt idx="406">
                  <c:v>10.687230790399999</c:v>
                </c:pt>
                <c:pt idx="407">
                  <c:v>10.790507516900002</c:v>
                </c:pt>
                <c:pt idx="408">
                  <c:v>10.9106224665</c:v>
                </c:pt>
                <c:pt idx="409">
                  <c:v>10.9242906978</c:v>
                </c:pt>
                <c:pt idx="410">
                  <c:v>10.8594871333</c:v>
                </c:pt>
                <c:pt idx="411">
                  <c:v>10.6570837024</c:v>
                </c:pt>
                <c:pt idx="412">
                  <c:v>10.6692554704</c:v>
                </c:pt>
                <c:pt idx="413">
                  <c:v>10.676874919099999</c:v>
                </c:pt>
                <c:pt idx="414">
                  <c:v>10.773338582299999</c:v>
                </c:pt>
                <c:pt idx="415">
                  <c:v>10.930467372399999</c:v>
                </c:pt>
                <c:pt idx="416">
                  <c:v>11.230797413800001</c:v>
                </c:pt>
                <c:pt idx="417">
                  <c:v>11.2429701975</c:v>
                </c:pt>
                <c:pt idx="418">
                  <c:v>10.853795295599999</c:v>
                </c:pt>
                <c:pt idx="419">
                  <c:v>10.847518044999999</c:v>
                </c:pt>
                <c:pt idx="420">
                  <c:v>10.690174089399999</c:v>
                </c:pt>
                <c:pt idx="421">
                  <c:v>10.6611280865</c:v>
                </c:pt>
                <c:pt idx="422">
                  <c:v>11.370143413200001</c:v>
                </c:pt>
                <c:pt idx="423">
                  <c:v>11.296108874100002</c:v>
                </c:pt>
                <c:pt idx="424">
                  <c:v>11.3153218247</c:v>
                </c:pt>
                <c:pt idx="425">
                  <c:v>10.7956225429</c:v>
                </c:pt>
                <c:pt idx="426">
                  <c:v>10.7814873167</c:v>
                </c:pt>
                <c:pt idx="427">
                  <c:v>10.874111816700001</c:v>
                </c:pt>
                <c:pt idx="428">
                  <c:v>10.8757541459</c:v>
                </c:pt>
                <c:pt idx="429">
                  <c:v>11.3597289381</c:v>
                </c:pt>
                <c:pt idx="430">
                  <c:v>11.2741750862</c:v>
                </c:pt>
                <c:pt idx="431">
                  <c:v>11.2138888764</c:v>
                </c:pt>
                <c:pt idx="432">
                  <c:v>11.1920011562</c:v>
                </c:pt>
                <c:pt idx="433">
                  <c:v>10.4739055146</c:v>
                </c:pt>
                <c:pt idx="434">
                  <c:v>11.9023552338</c:v>
                </c:pt>
                <c:pt idx="435">
                  <c:v>11.232903107</c:v>
                </c:pt>
                <c:pt idx="436">
                  <c:v>11.172364036499999</c:v>
                </c:pt>
                <c:pt idx="437">
                  <c:v>11.035836782199999</c:v>
                </c:pt>
                <c:pt idx="438">
                  <c:v>11.03638301</c:v>
                </c:pt>
                <c:pt idx="439">
                  <c:v>11.0291226156</c:v>
                </c:pt>
                <c:pt idx="440">
                  <c:v>11.0196512595</c:v>
                </c:pt>
                <c:pt idx="441">
                  <c:v>11.0192124186</c:v>
                </c:pt>
                <c:pt idx="442">
                  <c:v>11.026225870299999</c:v>
                </c:pt>
                <c:pt idx="443">
                  <c:v>11.130201812700001</c:v>
                </c:pt>
                <c:pt idx="444">
                  <c:v>11.0908317608</c:v>
                </c:pt>
                <c:pt idx="445">
                  <c:v>11.317873887000001</c:v>
                </c:pt>
                <c:pt idx="446">
                  <c:v>11.226571114</c:v>
                </c:pt>
                <c:pt idx="447">
                  <c:v>11.244550732</c:v>
                </c:pt>
                <c:pt idx="448">
                  <c:v>11.243967962899999</c:v>
                </c:pt>
                <c:pt idx="449">
                  <c:v>11.237146836700001</c:v>
                </c:pt>
                <c:pt idx="450">
                  <c:v>11.246924761500001</c:v>
                </c:pt>
                <c:pt idx="451">
                  <c:v>11.271947707299999</c:v>
                </c:pt>
                <c:pt idx="452">
                  <c:v>11.380925125900001</c:v>
                </c:pt>
                <c:pt idx="453">
                  <c:v>11.3432340352</c:v>
                </c:pt>
                <c:pt idx="454">
                  <c:v>11.2754846549</c:v>
                </c:pt>
                <c:pt idx="455">
                  <c:v>11.229313339100001</c:v>
                </c:pt>
                <c:pt idx="456">
                  <c:v>11.1626109177</c:v>
                </c:pt>
                <c:pt idx="457">
                  <c:v>13.415758825099999</c:v>
                </c:pt>
                <c:pt idx="458" formatCode="#,##0.00">
                  <c:v>13.4130920537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1-4C20-B8D3-7965465B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100752"/>
        <c:axId val="1"/>
      </c:lineChart>
      <c:lineChart>
        <c:grouping val="standard"/>
        <c:varyColors val="0"/>
        <c:ser>
          <c:idx val="0"/>
          <c:order val="0"/>
          <c:tx>
            <c:strRef>
              <c:f>'3.2.4-график '!$C$4</c:f>
              <c:strCache>
                <c:ptCount val="1"/>
                <c:pt idx="0">
                  <c:v> KASE индексі (Shares) - оң жақ шкала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'3.2.4-график '!$B$7:$B$465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'3.2.4-график '!$C$7:$C$465</c:f>
              <c:numCache>
                <c:formatCode>#,##0.00</c:formatCode>
                <c:ptCount val="459"/>
                <c:pt idx="0">
                  <c:v>2349.9849883494835</c:v>
                </c:pt>
                <c:pt idx="1">
                  <c:v>2315.3520376747138</c:v>
                </c:pt>
                <c:pt idx="2">
                  <c:v>2361.271662120871</c:v>
                </c:pt>
                <c:pt idx="3">
                  <c:v>2325.320420219794</c:v>
                </c:pt>
                <c:pt idx="4">
                  <c:v>2369.3650592095964</c:v>
                </c:pt>
                <c:pt idx="5">
                  <c:v>2335.1602842406128</c:v>
                </c:pt>
                <c:pt idx="6">
                  <c:v>2343.7176591254643</c:v>
                </c:pt>
                <c:pt idx="7">
                  <c:v>2359.8664012009599</c:v>
                </c:pt>
                <c:pt idx="8">
                  <c:v>2276.2294106474201</c:v>
                </c:pt>
                <c:pt idx="9">
                  <c:v>2284.8536616349265</c:v>
                </c:pt>
                <c:pt idx="10">
                  <c:v>2541.7993989290253</c:v>
                </c:pt>
                <c:pt idx="11">
                  <c:v>2430.8508665298159</c:v>
                </c:pt>
                <c:pt idx="12">
                  <c:v>2436.0090860896066</c:v>
                </c:pt>
                <c:pt idx="13">
                  <c:v>2505.0307929966284</c:v>
                </c:pt>
                <c:pt idx="14">
                  <c:v>2480.1597151714709</c:v>
                </c:pt>
                <c:pt idx="15">
                  <c:v>2538.1449144190155</c:v>
                </c:pt>
                <c:pt idx="16">
                  <c:v>2499.8064339727312</c:v>
                </c:pt>
                <c:pt idx="17">
                  <c:v>2440.8190022174899</c:v>
                </c:pt>
                <c:pt idx="18">
                  <c:v>2434.6372304574011</c:v>
                </c:pt>
                <c:pt idx="19">
                  <c:v>2406.0844341181632</c:v>
                </c:pt>
                <c:pt idx="20">
                  <c:v>2535.6256850792583</c:v>
                </c:pt>
                <c:pt idx="21">
                  <c:v>2501.1640309821764</c:v>
                </c:pt>
                <c:pt idx="22">
                  <c:v>2611.264853279939</c:v>
                </c:pt>
                <c:pt idx="23">
                  <c:v>2590.1648855958465</c:v>
                </c:pt>
                <c:pt idx="24">
                  <c:v>2630.5719908674341</c:v>
                </c:pt>
                <c:pt idx="25">
                  <c:v>2603.3418567043095</c:v>
                </c:pt>
                <c:pt idx="26">
                  <c:v>2613.986864634036</c:v>
                </c:pt>
                <c:pt idx="27">
                  <c:v>2656.3962952668699</c:v>
                </c:pt>
                <c:pt idx="28">
                  <c:v>2808.3800099675786</c:v>
                </c:pt>
                <c:pt idx="29">
                  <c:v>2676.6474434835086</c:v>
                </c:pt>
                <c:pt idx="30">
                  <c:v>2596.9525205772807</c:v>
                </c:pt>
                <c:pt idx="31">
                  <c:v>2634.3850758366716</c:v>
                </c:pt>
                <c:pt idx="32">
                  <c:v>2664.8016947737779</c:v>
                </c:pt>
                <c:pt idx="33">
                  <c:v>2663.3426558017163</c:v>
                </c:pt>
                <c:pt idx="34">
                  <c:v>2679.5504522588108</c:v>
                </c:pt>
                <c:pt idx="35">
                  <c:v>2638.4365989811736</c:v>
                </c:pt>
                <c:pt idx="36">
                  <c:v>2645.4544797682133</c:v>
                </c:pt>
                <c:pt idx="37">
                  <c:v>2648.7332301729339</c:v>
                </c:pt>
                <c:pt idx="38">
                  <c:v>2573.8188994346192</c:v>
                </c:pt>
                <c:pt idx="39">
                  <c:v>2590.3179031259006</c:v>
                </c:pt>
                <c:pt idx="40">
                  <c:v>2562.0484368336647</c:v>
                </c:pt>
                <c:pt idx="41">
                  <c:v>2601.3666035930764</c:v>
                </c:pt>
                <c:pt idx="42">
                  <c:v>2521.0138809143054</c:v>
                </c:pt>
                <c:pt idx="43">
                  <c:v>2539.5542676340683</c:v>
                </c:pt>
                <c:pt idx="44">
                  <c:v>2517.6046652223858</c:v>
                </c:pt>
                <c:pt idx="45">
                  <c:v>2539.6</c:v>
                </c:pt>
                <c:pt idx="46">
                  <c:v>2564.9913365116263</c:v>
                </c:pt>
                <c:pt idx="47">
                  <c:v>2602.0810235242775</c:v>
                </c:pt>
                <c:pt idx="48">
                  <c:v>2600.7332432706694</c:v>
                </c:pt>
                <c:pt idx="49">
                  <c:v>2577.3864823719919</c:v>
                </c:pt>
                <c:pt idx="50">
                  <c:v>2587.2515850093714</c:v>
                </c:pt>
                <c:pt idx="51">
                  <c:v>2533.3445322064504</c:v>
                </c:pt>
                <c:pt idx="52">
                  <c:v>2593.7534737396013</c:v>
                </c:pt>
                <c:pt idx="53">
                  <c:v>2553.6825289094077</c:v>
                </c:pt>
                <c:pt idx="54">
                  <c:v>2542.6670022126877</c:v>
                </c:pt>
                <c:pt idx="55">
                  <c:v>2549.0606079830332</c:v>
                </c:pt>
                <c:pt idx="56">
                  <c:v>2555.0239031043552</c:v>
                </c:pt>
                <c:pt idx="57">
                  <c:v>2542.4861161394574</c:v>
                </c:pt>
                <c:pt idx="58">
                  <c:v>2547.441381176583</c:v>
                </c:pt>
                <c:pt idx="59">
                  <c:v>2546.7433746267293</c:v>
                </c:pt>
                <c:pt idx="60">
                  <c:v>2646.9059100108352</c:v>
                </c:pt>
                <c:pt idx="61">
                  <c:v>2561.7693230388495</c:v>
                </c:pt>
                <c:pt idx="62">
                  <c:v>2547.5720445819102</c:v>
                </c:pt>
                <c:pt idx="63">
                  <c:v>2590.9042997737674</c:v>
                </c:pt>
                <c:pt idx="64">
                  <c:v>2562.5544449533027</c:v>
                </c:pt>
                <c:pt idx="65">
                  <c:v>2542.5876066981768</c:v>
                </c:pt>
                <c:pt idx="66">
                  <c:v>2504.5294931693693</c:v>
                </c:pt>
                <c:pt idx="67">
                  <c:v>2540.7115477503676</c:v>
                </c:pt>
                <c:pt idx="68">
                  <c:v>2577.7453442490878</c:v>
                </c:pt>
                <c:pt idx="69">
                  <c:v>2544.901620876793</c:v>
                </c:pt>
                <c:pt idx="70">
                  <c:v>2576.4093368602771</c:v>
                </c:pt>
                <c:pt idx="71">
                  <c:v>2559.0599995578091</c:v>
                </c:pt>
                <c:pt idx="72">
                  <c:v>2586.0675142403834</c:v>
                </c:pt>
                <c:pt idx="73">
                  <c:v>2589.668760963667</c:v>
                </c:pt>
                <c:pt idx="74">
                  <c:v>2584.4767880785662</c:v>
                </c:pt>
                <c:pt idx="75">
                  <c:v>2603.7015943025135</c:v>
                </c:pt>
                <c:pt idx="76">
                  <c:v>2557.9233723401067</c:v>
                </c:pt>
                <c:pt idx="77">
                  <c:v>2537.1746610003547</c:v>
                </c:pt>
                <c:pt idx="78">
                  <c:v>2566.3781439174768</c:v>
                </c:pt>
                <c:pt idx="79">
                  <c:v>2539.1181139510786</c:v>
                </c:pt>
                <c:pt idx="80">
                  <c:v>2584.5163376347164</c:v>
                </c:pt>
                <c:pt idx="81">
                  <c:v>2555.2569989439535</c:v>
                </c:pt>
                <c:pt idx="82">
                  <c:v>2529.0231734476711</c:v>
                </c:pt>
                <c:pt idx="83">
                  <c:v>2552.3389757702926</c:v>
                </c:pt>
                <c:pt idx="84">
                  <c:v>2616.5628778932869</c:v>
                </c:pt>
                <c:pt idx="85">
                  <c:v>2597.8862959934786</c:v>
                </c:pt>
                <c:pt idx="86">
                  <c:v>2623.5724369407999</c:v>
                </c:pt>
                <c:pt idx="87">
                  <c:v>2712.820360075299</c:v>
                </c:pt>
                <c:pt idx="88">
                  <c:v>2618.0740361105791</c:v>
                </c:pt>
                <c:pt idx="89">
                  <c:v>2603.8814025903989</c:v>
                </c:pt>
                <c:pt idx="90">
                  <c:v>2583.9275572812044</c:v>
                </c:pt>
                <c:pt idx="91">
                  <c:v>2572.4452317239097</c:v>
                </c:pt>
                <c:pt idx="92">
                  <c:v>2604.9285197215295</c:v>
                </c:pt>
                <c:pt idx="93">
                  <c:v>2626.9272818830373</c:v>
                </c:pt>
                <c:pt idx="94">
                  <c:v>2600.5883872308336</c:v>
                </c:pt>
                <c:pt idx="95">
                  <c:v>2626.6712985638046</c:v>
                </c:pt>
                <c:pt idx="96">
                  <c:v>2639.607598931907</c:v>
                </c:pt>
                <c:pt idx="97">
                  <c:v>2600.0159595618993</c:v>
                </c:pt>
                <c:pt idx="98">
                  <c:v>2606.9737056118342</c:v>
                </c:pt>
                <c:pt idx="99">
                  <c:v>2579.5210438724866</c:v>
                </c:pt>
                <c:pt idx="100">
                  <c:v>2573.0796389816855</c:v>
                </c:pt>
                <c:pt idx="101">
                  <c:v>2544.8493876606599</c:v>
                </c:pt>
                <c:pt idx="102">
                  <c:v>2561.7256513548159</c:v>
                </c:pt>
                <c:pt idx="103">
                  <c:v>2588.2025155722281</c:v>
                </c:pt>
                <c:pt idx="104">
                  <c:v>2579.8003069849469</c:v>
                </c:pt>
                <c:pt idx="105">
                  <c:v>2564.263731655245</c:v>
                </c:pt>
                <c:pt idx="106">
                  <c:v>2596.1513885584554</c:v>
                </c:pt>
                <c:pt idx="107">
                  <c:v>2581.1795764056342</c:v>
                </c:pt>
                <c:pt idx="108">
                  <c:v>2602.2754723177563</c:v>
                </c:pt>
                <c:pt idx="109">
                  <c:v>2560.8801505338474</c:v>
                </c:pt>
                <c:pt idx="110">
                  <c:v>2551.7127360033278</c:v>
                </c:pt>
                <c:pt idx="111">
                  <c:v>2537.2884214852857</c:v>
                </c:pt>
                <c:pt idx="112">
                  <c:v>2552.3726030788675</c:v>
                </c:pt>
                <c:pt idx="113">
                  <c:v>2577.1470972151319</c:v>
                </c:pt>
                <c:pt idx="114">
                  <c:v>2623.0157291046758</c:v>
                </c:pt>
                <c:pt idx="115">
                  <c:v>2665.5958426038078</c:v>
                </c:pt>
                <c:pt idx="116">
                  <c:v>2619.7174853473143</c:v>
                </c:pt>
                <c:pt idx="117">
                  <c:v>2696.9695322672874</c:v>
                </c:pt>
                <c:pt idx="118">
                  <c:v>2708.7595951006542</c:v>
                </c:pt>
                <c:pt idx="119">
                  <c:v>2734.0281407428943</c:v>
                </c:pt>
                <c:pt idx="120">
                  <c:v>2695.2791682878783</c:v>
                </c:pt>
                <c:pt idx="121">
                  <c:v>2704.5844584781257</c:v>
                </c:pt>
                <c:pt idx="122">
                  <c:v>2703.1137482341801</c:v>
                </c:pt>
                <c:pt idx="123">
                  <c:v>2699.8871639505378</c:v>
                </c:pt>
                <c:pt idx="124">
                  <c:v>2684.6549683812336</c:v>
                </c:pt>
                <c:pt idx="125">
                  <c:v>2678.4852207044823</c:v>
                </c:pt>
                <c:pt idx="126">
                  <c:v>2718.0684609798059</c:v>
                </c:pt>
                <c:pt idx="127">
                  <c:v>2730.7062748455746</c:v>
                </c:pt>
                <c:pt idx="128">
                  <c:v>2716.6884502682606</c:v>
                </c:pt>
                <c:pt idx="129">
                  <c:v>2717.6153207543057</c:v>
                </c:pt>
                <c:pt idx="130">
                  <c:v>2755.917455817616</c:v>
                </c:pt>
                <c:pt idx="131">
                  <c:v>2746.7811795895846</c:v>
                </c:pt>
                <c:pt idx="132">
                  <c:v>2754.6272146752021</c:v>
                </c:pt>
                <c:pt idx="133">
                  <c:v>2846.6256250210381</c:v>
                </c:pt>
                <c:pt idx="134">
                  <c:v>2818.41989324311</c:v>
                </c:pt>
                <c:pt idx="135">
                  <c:v>2876.1738266390298</c:v>
                </c:pt>
                <c:pt idx="136">
                  <c:v>2799.6916033682282</c:v>
                </c:pt>
                <c:pt idx="137">
                  <c:v>2855.7756655511712</c:v>
                </c:pt>
                <c:pt idx="138">
                  <c:v>2830.3285442779625</c:v>
                </c:pt>
                <c:pt idx="139">
                  <c:v>2759.4997614664221</c:v>
                </c:pt>
                <c:pt idx="140">
                  <c:v>2699.9388800945503</c:v>
                </c:pt>
                <c:pt idx="141">
                  <c:v>2776.0298917354789</c:v>
                </c:pt>
                <c:pt idx="142">
                  <c:v>2782.6804028515912</c:v>
                </c:pt>
                <c:pt idx="143">
                  <c:v>2740.3881779788144</c:v>
                </c:pt>
                <c:pt idx="144">
                  <c:v>2686.7627766494584</c:v>
                </c:pt>
                <c:pt idx="145">
                  <c:v>2708.141003535537</c:v>
                </c:pt>
                <c:pt idx="146">
                  <c:v>2697.1724586468881</c:v>
                </c:pt>
                <c:pt idx="147">
                  <c:v>2674.4546419351332</c:v>
                </c:pt>
                <c:pt idx="148">
                  <c:v>2686.5410623391285</c:v>
                </c:pt>
                <c:pt idx="149">
                  <c:v>2669.7460485034203</c:v>
                </c:pt>
                <c:pt idx="150">
                  <c:v>2661.4735133870145</c:v>
                </c:pt>
                <c:pt idx="151">
                  <c:v>2612.5401564887529</c:v>
                </c:pt>
                <c:pt idx="152">
                  <c:v>2705.9761535861221</c:v>
                </c:pt>
                <c:pt idx="153">
                  <c:v>2635.2377874601066</c:v>
                </c:pt>
                <c:pt idx="154">
                  <c:v>2592.0349642032743</c:v>
                </c:pt>
                <c:pt idx="155">
                  <c:v>2572.2522448123336</c:v>
                </c:pt>
                <c:pt idx="156">
                  <c:v>2558.2460057649723</c:v>
                </c:pt>
                <c:pt idx="157">
                  <c:v>2506.147331011774</c:v>
                </c:pt>
                <c:pt idx="158">
                  <c:v>2419.4491827233915</c:v>
                </c:pt>
                <c:pt idx="159">
                  <c:v>2387.3419953461353</c:v>
                </c:pt>
                <c:pt idx="160">
                  <c:v>2419.3760642077327</c:v>
                </c:pt>
                <c:pt idx="161">
                  <c:v>2625.7312040993343</c:v>
                </c:pt>
                <c:pt idx="162">
                  <c:v>2666.6134526448736</c:v>
                </c:pt>
                <c:pt idx="163">
                  <c:v>2653.1144159417067</c:v>
                </c:pt>
                <c:pt idx="164">
                  <c:v>2630.060400756025</c:v>
                </c:pt>
                <c:pt idx="165">
                  <c:v>2623.1730209783891</c:v>
                </c:pt>
                <c:pt idx="166">
                  <c:v>2609.431449667994</c:v>
                </c:pt>
                <c:pt idx="167">
                  <c:v>2587.7455604798492</c:v>
                </c:pt>
                <c:pt idx="168">
                  <c:v>2592.9278454146365</c:v>
                </c:pt>
                <c:pt idx="169">
                  <c:v>2606.7600386873928</c:v>
                </c:pt>
                <c:pt idx="170">
                  <c:v>2576.01155262777</c:v>
                </c:pt>
                <c:pt idx="171">
                  <c:v>2568.8651862005286</c:v>
                </c:pt>
                <c:pt idx="172">
                  <c:v>2533.7380042224859</c:v>
                </c:pt>
                <c:pt idx="173">
                  <c:v>2495.7573234543056</c:v>
                </c:pt>
                <c:pt idx="174">
                  <c:v>2482.9200825655867</c:v>
                </c:pt>
                <c:pt idx="175">
                  <c:v>2509.5201564945928</c:v>
                </c:pt>
                <c:pt idx="176">
                  <c:v>2472.5005164397985</c:v>
                </c:pt>
                <c:pt idx="177">
                  <c:v>2499.6158319861597</c:v>
                </c:pt>
                <c:pt idx="178">
                  <c:v>2472.9024460602805</c:v>
                </c:pt>
                <c:pt idx="179">
                  <c:v>2445.0057134075969</c:v>
                </c:pt>
                <c:pt idx="180">
                  <c:v>2492.154344866236</c:v>
                </c:pt>
                <c:pt idx="181">
                  <c:v>2508.0739265902739</c:v>
                </c:pt>
                <c:pt idx="182">
                  <c:v>2485.4349761088397</c:v>
                </c:pt>
                <c:pt idx="183">
                  <c:v>2437.6854003374342</c:v>
                </c:pt>
                <c:pt idx="184">
                  <c:v>2439.8381205533533</c:v>
                </c:pt>
                <c:pt idx="185">
                  <c:v>2421.365108639031</c:v>
                </c:pt>
                <c:pt idx="186">
                  <c:v>2419.7853994908478</c:v>
                </c:pt>
                <c:pt idx="187">
                  <c:v>2545.7852284289447</c:v>
                </c:pt>
                <c:pt idx="188">
                  <c:v>2560.7199999999998</c:v>
                </c:pt>
                <c:pt idx="189">
                  <c:v>2681.17</c:v>
                </c:pt>
                <c:pt idx="190">
                  <c:v>2612.81</c:v>
                </c:pt>
                <c:pt idx="191">
                  <c:v>2422.4699999999998</c:v>
                </c:pt>
                <c:pt idx="192">
                  <c:v>2443.75</c:v>
                </c:pt>
                <c:pt idx="193">
                  <c:v>2453.19</c:v>
                </c:pt>
                <c:pt idx="194">
                  <c:v>2446.88</c:v>
                </c:pt>
                <c:pt idx="195">
                  <c:v>2550.66</c:v>
                </c:pt>
                <c:pt idx="196">
                  <c:v>2546.62</c:v>
                </c:pt>
                <c:pt idx="197">
                  <c:v>2631.79</c:v>
                </c:pt>
                <c:pt idx="198">
                  <c:v>2665.42</c:v>
                </c:pt>
                <c:pt idx="199">
                  <c:v>2624.99</c:v>
                </c:pt>
                <c:pt idx="200">
                  <c:v>2625.35</c:v>
                </c:pt>
                <c:pt idx="201">
                  <c:v>2630.13</c:v>
                </c:pt>
                <c:pt idx="202">
                  <c:v>2613.9499999999998</c:v>
                </c:pt>
                <c:pt idx="203">
                  <c:v>2539.61</c:v>
                </c:pt>
                <c:pt idx="204">
                  <c:v>2569.02</c:v>
                </c:pt>
                <c:pt idx="205">
                  <c:v>2535.52</c:v>
                </c:pt>
                <c:pt idx="206">
                  <c:v>2581.9899999999998</c:v>
                </c:pt>
                <c:pt idx="207">
                  <c:v>2613.37</c:v>
                </c:pt>
                <c:pt idx="208">
                  <c:v>2616.56</c:v>
                </c:pt>
                <c:pt idx="209">
                  <c:v>2640.83</c:v>
                </c:pt>
                <c:pt idx="210">
                  <c:v>2590.3200000000002</c:v>
                </c:pt>
                <c:pt idx="211">
                  <c:v>2556.2600000000002</c:v>
                </c:pt>
                <c:pt idx="212">
                  <c:v>2513.4899999999998</c:v>
                </c:pt>
                <c:pt idx="213">
                  <c:v>2513.77</c:v>
                </c:pt>
                <c:pt idx="214">
                  <c:v>2551.84</c:v>
                </c:pt>
                <c:pt idx="215">
                  <c:v>2535.31</c:v>
                </c:pt>
                <c:pt idx="216">
                  <c:v>2562.6999999999998</c:v>
                </c:pt>
                <c:pt idx="217">
                  <c:v>2566.5100000000002</c:v>
                </c:pt>
                <c:pt idx="218">
                  <c:v>2541.73</c:v>
                </c:pt>
                <c:pt idx="219">
                  <c:v>2523.11</c:v>
                </c:pt>
                <c:pt idx="220">
                  <c:v>2516.67</c:v>
                </c:pt>
                <c:pt idx="221">
                  <c:v>2508.8000000000002</c:v>
                </c:pt>
                <c:pt idx="222">
                  <c:v>2474.3200000000002</c:v>
                </c:pt>
                <c:pt idx="223">
                  <c:v>2428.8200000000002</c:v>
                </c:pt>
                <c:pt idx="224">
                  <c:v>2421.15</c:v>
                </c:pt>
                <c:pt idx="225">
                  <c:v>2393.67</c:v>
                </c:pt>
                <c:pt idx="226">
                  <c:v>2415.0500000000002</c:v>
                </c:pt>
                <c:pt idx="227">
                  <c:v>2491.37</c:v>
                </c:pt>
                <c:pt idx="228">
                  <c:v>2503.84</c:v>
                </c:pt>
                <c:pt idx="229">
                  <c:v>2483.37</c:v>
                </c:pt>
                <c:pt idx="230">
                  <c:v>2502.4899999999998</c:v>
                </c:pt>
                <c:pt idx="231">
                  <c:v>2567.35</c:v>
                </c:pt>
                <c:pt idx="232">
                  <c:v>2559.02</c:v>
                </c:pt>
                <c:pt idx="233">
                  <c:v>2512.29</c:v>
                </c:pt>
                <c:pt idx="234">
                  <c:v>2478.65</c:v>
                </c:pt>
                <c:pt idx="235">
                  <c:v>2476.81</c:v>
                </c:pt>
                <c:pt idx="236">
                  <c:v>2517.71</c:v>
                </c:pt>
                <c:pt idx="237">
                  <c:v>2540.9299999999998</c:v>
                </c:pt>
                <c:pt idx="238">
                  <c:v>2546.9899999999998</c:v>
                </c:pt>
                <c:pt idx="239">
                  <c:v>2483.9699999999998</c:v>
                </c:pt>
                <c:pt idx="240">
                  <c:v>2528.34</c:v>
                </c:pt>
                <c:pt idx="241">
                  <c:v>2608.4</c:v>
                </c:pt>
                <c:pt idx="242">
                  <c:v>2604.2399999999998</c:v>
                </c:pt>
                <c:pt idx="243">
                  <c:v>2631.14</c:v>
                </c:pt>
                <c:pt idx="244">
                  <c:v>2632.27</c:v>
                </c:pt>
                <c:pt idx="245">
                  <c:v>2587.84</c:v>
                </c:pt>
                <c:pt idx="246">
                  <c:v>2608.21</c:v>
                </c:pt>
                <c:pt idx="247">
                  <c:v>2529.98</c:v>
                </c:pt>
                <c:pt idx="248">
                  <c:v>2596.08</c:v>
                </c:pt>
                <c:pt idx="249">
                  <c:v>2637.02</c:v>
                </c:pt>
                <c:pt idx="250">
                  <c:v>2640.15</c:v>
                </c:pt>
                <c:pt idx="251">
                  <c:v>2600.12</c:v>
                </c:pt>
                <c:pt idx="252">
                  <c:v>2587.9</c:v>
                </c:pt>
                <c:pt idx="253">
                  <c:v>2624.95</c:v>
                </c:pt>
                <c:pt idx="254">
                  <c:v>2640.19</c:v>
                </c:pt>
                <c:pt idx="255">
                  <c:v>2676.91</c:v>
                </c:pt>
                <c:pt idx="256">
                  <c:v>2680.48</c:v>
                </c:pt>
                <c:pt idx="257">
                  <c:v>2740.6</c:v>
                </c:pt>
                <c:pt idx="258">
                  <c:v>2675.15</c:v>
                </c:pt>
                <c:pt idx="259">
                  <c:v>2650.86</c:v>
                </c:pt>
                <c:pt idx="260">
                  <c:v>2609.12</c:v>
                </c:pt>
                <c:pt idx="261">
                  <c:v>2607.29</c:v>
                </c:pt>
                <c:pt idx="262">
                  <c:v>2518.0100000000002</c:v>
                </c:pt>
                <c:pt idx="263">
                  <c:v>2582.2399999999998</c:v>
                </c:pt>
                <c:pt idx="264">
                  <c:v>2591.71</c:v>
                </c:pt>
                <c:pt idx="265">
                  <c:v>2610.5100000000002</c:v>
                </c:pt>
                <c:pt idx="266">
                  <c:v>2596.34</c:v>
                </c:pt>
                <c:pt idx="267">
                  <c:v>2611.59</c:v>
                </c:pt>
                <c:pt idx="268">
                  <c:v>2599.54</c:v>
                </c:pt>
                <c:pt idx="269">
                  <c:v>2625.54</c:v>
                </c:pt>
                <c:pt idx="270">
                  <c:v>2627.62</c:v>
                </c:pt>
                <c:pt idx="271">
                  <c:v>2635.19</c:v>
                </c:pt>
                <c:pt idx="272">
                  <c:v>2640.02</c:v>
                </c:pt>
                <c:pt idx="273">
                  <c:v>2545.5700000000002</c:v>
                </c:pt>
                <c:pt idx="274">
                  <c:v>2544.4299999999998</c:v>
                </c:pt>
                <c:pt idx="275">
                  <c:v>2577.73</c:v>
                </c:pt>
                <c:pt idx="276">
                  <c:v>2578.98</c:v>
                </c:pt>
                <c:pt idx="277">
                  <c:v>2625.55</c:v>
                </c:pt>
                <c:pt idx="278">
                  <c:v>2625.96</c:v>
                </c:pt>
                <c:pt idx="279">
                  <c:v>2647.5</c:v>
                </c:pt>
                <c:pt idx="280">
                  <c:v>2657.52</c:v>
                </c:pt>
                <c:pt idx="281">
                  <c:v>2710.64</c:v>
                </c:pt>
                <c:pt idx="282">
                  <c:v>2725.3</c:v>
                </c:pt>
                <c:pt idx="283">
                  <c:v>2794.59</c:v>
                </c:pt>
                <c:pt idx="284">
                  <c:v>2858.11</c:v>
                </c:pt>
                <c:pt idx="285">
                  <c:v>2755.16</c:v>
                </c:pt>
                <c:pt idx="286">
                  <c:v>2768.41</c:v>
                </c:pt>
                <c:pt idx="287">
                  <c:v>2774.85</c:v>
                </c:pt>
                <c:pt idx="288">
                  <c:v>2759.35</c:v>
                </c:pt>
                <c:pt idx="289">
                  <c:v>2735.09</c:v>
                </c:pt>
                <c:pt idx="290">
                  <c:v>2701.84</c:v>
                </c:pt>
                <c:pt idx="291">
                  <c:v>2671.02</c:v>
                </c:pt>
                <c:pt idx="292">
                  <c:v>2665.31</c:v>
                </c:pt>
                <c:pt idx="293">
                  <c:v>2695.18</c:v>
                </c:pt>
                <c:pt idx="294">
                  <c:v>2713.5</c:v>
                </c:pt>
                <c:pt idx="295">
                  <c:v>2678.64</c:v>
                </c:pt>
                <c:pt idx="296">
                  <c:v>2700.3</c:v>
                </c:pt>
                <c:pt idx="297">
                  <c:v>2724.32</c:v>
                </c:pt>
                <c:pt idx="298">
                  <c:v>2724.09</c:v>
                </c:pt>
                <c:pt idx="299">
                  <c:v>2743.6</c:v>
                </c:pt>
                <c:pt idx="300">
                  <c:v>2691.62</c:v>
                </c:pt>
                <c:pt idx="301">
                  <c:v>2671.32</c:v>
                </c:pt>
                <c:pt idx="302">
                  <c:v>2668.17</c:v>
                </c:pt>
                <c:pt idx="303">
                  <c:v>2606.66</c:v>
                </c:pt>
                <c:pt idx="304">
                  <c:v>2614.4</c:v>
                </c:pt>
                <c:pt idx="305">
                  <c:v>2643.61</c:v>
                </c:pt>
                <c:pt idx="306">
                  <c:v>2605.02</c:v>
                </c:pt>
                <c:pt idx="307">
                  <c:v>2593.83</c:v>
                </c:pt>
                <c:pt idx="308">
                  <c:v>2587.42</c:v>
                </c:pt>
                <c:pt idx="309">
                  <c:v>2567.1</c:v>
                </c:pt>
                <c:pt idx="310">
                  <c:v>2597.46</c:v>
                </c:pt>
                <c:pt idx="311">
                  <c:v>2615.4499999999998</c:v>
                </c:pt>
                <c:pt idx="312">
                  <c:v>2594.2399999999998</c:v>
                </c:pt>
                <c:pt idx="313">
                  <c:v>2571.7399999999998</c:v>
                </c:pt>
                <c:pt idx="314">
                  <c:v>2585.9499999999998</c:v>
                </c:pt>
                <c:pt idx="315">
                  <c:v>2611.39</c:v>
                </c:pt>
                <c:pt idx="316">
                  <c:v>2610.7399999999998</c:v>
                </c:pt>
                <c:pt idx="317">
                  <c:v>2613.5500000000002</c:v>
                </c:pt>
                <c:pt idx="318">
                  <c:v>2654.29</c:v>
                </c:pt>
                <c:pt idx="319">
                  <c:v>2636.87</c:v>
                </c:pt>
                <c:pt idx="320">
                  <c:v>2624.31</c:v>
                </c:pt>
                <c:pt idx="321">
                  <c:v>2604.8200000000002</c:v>
                </c:pt>
                <c:pt idx="322">
                  <c:v>2607.85</c:v>
                </c:pt>
                <c:pt idx="323">
                  <c:v>2644.26</c:v>
                </c:pt>
                <c:pt idx="324">
                  <c:v>2633.37</c:v>
                </c:pt>
                <c:pt idx="325">
                  <c:v>2638.92</c:v>
                </c:pt>
                <c:pt idx="326">
                  <c:v>2654.4</c:v>
                </c:pt>
                <c:pt idx="327">
                  <c:v>2638.4</c:v>
                </c:pt>
                <c:pt idx="328">
                  <c:v>2619.66</c:v>
                </c:pt>
                <c:pt idx="329">
                  <c:v>2618.73</c:v>
                </c:pt>
                <c:pt idx="330">
                  <c:v>2588.5100000000002</c:v>
                </c:pt>
                <c:pt idx="331">
                  <c:v>2583.25</c:v>
                </c:pt>
                <c:pt idx="332">
                  <c:v>2607.1</c:v>
                </c:pt>
                <c:pt idx="333">
                  <c:v>2608.7399999999998</c:v>
                </c:pt>
                <c:pt idx="334">
                  <c:v>2604.5100000000002</c:v>
                </c:pt>
                <c:pt idx="335">
                  <c:v>2622.34</c:v>
                </c:pt>
                <c:pt idx="336">
                  <c:v>2646</c:v>
                </c:pt>
                <c:pt idx="337">
                  <c:v>2655.86</c:v>
                </c:pt>
                <c:pt idx="338">
                  <c:v>2681.19</c:v>
                </c:pt>
                <c:pt idx="339">
                  <c:v>2686.37</c:v>
                </c:pt>
                <c:pt idx="340">
                  <c:v>2717.49</c:v>
                </c:pt>
                <c:pt idx="341">
                  <c:v>2722.78</c:v>
                </c:pt>
                <c:pt idx="342">
                  <c:v>2750.54</c:v>
                </c:pt>
                <c:pt idx="343">
                  <c:v>2768.32</c:v>
                </c:pt>
                <c:pt idx="344">
                  <c:v>2762.83</c:v>
                </c:pt>
                <c:pt idx="345">
                  <c:v>2766.84</c:v>
                </c:pt>
                <c:pt idx="346">
                  <c:v>2722.93</c:v>
                </c:pt>
                <c:pt idx="347">
                  <c:v>2706.93</c:v>
                </c:pt>
                <c:pt idx="348">
                  <c:v>2708.9</c:v>
                </c:pt>
                <c:pt idx="349">
                  <c:v>2669.97</c:v>
                </c:pt>
                <c:pt idx="350">
                  <c:v>2668.79</c:v>
                </c:pt>
                <c:pt idx="351">
                  <c:v>2654.89</c:v>
                </c:pt>
                <c:pt idx="352">
                  <c:v>2660.03</c:v>
                </c:pt>
                <c:pt idx="353">
                  <c:v>2692.87</c:v>
                </c:pt>
                <c:pt idx="354">
                  <c:v>2663.16</c:v>
                </c:pt>
                <c:pt idx="355">
                  <c:v>2675.69</c:v>
                </c:pt>
                <c:pt idx="356">
                  <c:v>2688.12</c:v>
                </c:pt>
                <c:pt idx="357">
                  <c:v>2657.31</c:v>
                </c:pt>
                <c:pt idx="358">
                  <c:v>2636.89</c:v>
                </c:pt>
                <c:pt idx="359">
                  <c:v>2693.79</c:v>
                </c:pt>
                <c:pt idx="360">
                  <c:v>2681.89</c:v>
                </c:pt>
                <c:pt idx="361">
                  <c:v>2688.61</c:v>
                </c:pt>
                <c:pt idx="362">
                  <c:v>2665.38</c:v>
                </c:pt>
                <c:pt idx="363">
                  <c:v>2630.66</c:v>
                </c:pt>
                <c:pt idx="364">
                  <c:v>2619.56</c:v>
                </c:pt>
                <c:pt idx="365">
                  <c:v>2628.07</c:v>
                </c:pt>
                <c:pt idx="366">
                  <c:v>2686.14</c:v>
                </c:pt>
                <c:pt idx="367">
                  <c:v>2641.41</c:v>
                </c:pt>
                <c:pt idx="368">
                  <c:v>2594.42</c:v>
                </c:pt>
                <c:pt idx="369">
                  <c:v>2617.11</c:v>
                </c:pt>
                <c:pt idx="370">
                  <c:v>2625.4</c:v>
                </c:pt>
                <c:pt idx="371">
                  <c:v>2675.85</c:v>
                </c:pt>
                <c:pt idx="372">
                  <c:v>2613.7600000000002</c:v>
                </c:pt>
                <c:pt idx="373">
                  <c:v>2603.35</c:v>
                </c:pt>
                <c:pt idx="374">
                  <c:v>2598.0300000000002</c:v>
                </c:pt>
                <c:pt idx="375">
                  <c:v>2630.62</c:v>
                </c:pt>
                <c:pt idx="376">
                  <c:v>2479.15</c:v>
                </c:pt>
                <c:pt idx="377">
                  <c:v>2424.85</c:v>
                </c:pt>
                <c:pt idx="378">
                  <c:v>2374</c:v>
                </c:pt>
                <c:pt idx="379">
                  <c:v>2411.14</c:v>
                </c:pt>
                <c:pt idx="380">
                  <c:v>2407.79</c:v>
                </c:pt>
                <c:pt idx="381">
                  <c:v>2421</c:v>
                </c:pt>
                <c:pt idx="382">
                  <c:v>2457.09</c:v>
                </c:pt>
                <c:pt idx="383">
                  <c:v>2426.0300000000002</c:v>
                </c:pt>
                <c:pt idx="384">
                  <c:v>2419.73</c:v>
                </c:pt>
                <c:pt idx="385">
                  <c:v>2400.6799999999998</c:v>
                </c:pt>
                <c:pt idx="386">
                  <c:v>2392.04</c:v>
                </c:pt>
                <c:pt idx="387">
                  <c:v>2384.38</c:v>
                </c:pt>
                <c:pt idx="388">
                  <c:v>2366.0300000000002</c:v>
                </c:pt>
                <c:pt idx="389">
                  <c:v>2354.16</c:v>
                </c:pt>
                <c:pt idx="390">
                  <c:v>2350.84</c:v>
                </c:pt>
                <c:pt idx="391">
                  <c:v>2357.7399999999998</c:v>
                </c:pt>
                <c:pt idx="392">
                  <c:v>2288.38</c:v>
                </c:pt>
                <c:pt idx="393">
                  <c:v>2335.89</c:v>
                </c:pt>
                <c:pt idx="394">
                  <c:v>2335.6799999999998</c:v>
                </c:pt>
                <c:pt idx="395">
                  <c:v>2348.81</c:v>
                </c:pt>
                <c:pt idx="396">
                  <c:v>2317.3000000000002</c:v>
                </c:pt>
                <c:pt idx="397">
                  <c:v>2283.9699999999998</c:v>
                </c:pt>
                <c:pt idx="398">
                  <c:v>2276.23</c:v>
                </c:pt>
                <c:pt idx="399">
                  <c:v>2324.29</c:v>
                </c:pt>
                <c:pt idx="400">
                  <c:v>2252.2800000000002</c:v>
                </c:pt>
                <c:pt idx="401">
                  <c:v>2196.31</c:v>
                </c:pt>
                <c:pt idx="402">
                  <c:v>2200.17</c:v>
                </c:pt>
                <c:pt idx="403">
                  <c:v>2196.37</c:v>
                </c:pt>
                <c:pt idx="404">
                  <c:v>2170.64</c:v>
                </c:pt>
                <c:pt idx="405">
                  <c:v>2164.41</c:v>
                </c:pt>
                <c:pt idx="406">
                  <c:v>2122.9699999999998</c:v>
                </c:pt>
                <c:pt idx="407">
                  <c:v>2109.98</c:v>
                </c:pt>
                <c:pt idx="408">
                  <c:v>2109.94</c:v>
                </c:pt>
                <c:pt idx="409">
                  <c:v>2048.5100000000002</c:v>
                </c:pt>
                <c:pt idx="410">
                  <c:v>2054.9299999999998</c:v>
                </c:pt>
                <c:pt idx="411">
                  <c:v>2088.6</c:v>
                </c:pt>
                <c:pt idx="412">
                  <c:v>2037.9</c:v>
                </c:pt>
                <c:pt idx="413">
                  <c:v>2013.3</c:v>
                </c:pt>
                <c:pt idx="414">
                  <c:v>1978.6</c:v>
                </c:pt>
                <c:pt idx="415">
                  <c:v>1996.3</c:v>
                </c:pt>
                <c:pt idx="416">
                  <c:v>1943.09</c:v>
                </c:pt>
                <c:pt idx="417">
                  <c:v>1951.66</c:v>
                </c:pt>
                <c:pt idx="418">
                  <c:v>1910.51</c:v>
                </c:pt>
                <c:pt idx="419">
                  <c:v>1899.95</c:v>
                </c:pt>
                <c:pt idx="420">
                  <c:v>1866.77</c:v>
                </c:pt>
                <c:pt idx="421">
                  <c:v>1782.8</c:v>
                </c:pt>
                <c:pt idx="422">
                  <c:v>1731.95</c:v>
                </c:pt>
                <c:pt idx="423">
                  <c:v>1682.91</c:v>
                </c:pt>
                <c:pt idx="424">
                  <c:v>1709.72</c:v>
                </c:pt>
                <c:pt idx="425">
                  <c:v>1690.9</c:v>
                </c:pt>
                <c:pt idx="426">
                  <c:v>1588.18</c:v>
                </c:pt>
                <c:pt idx="427">
                  <c:v>1556.11</c:v>
                </c:pt>
                <c:pt idx="428">
                  <c:v>1533.62</c:v>
                </c:pt>
                <c:pt idx="429">
                  <c:v>1617.85</c:v>
                </c:pt>
                <c:pt idx="430">
                  <c:v>1596.84</c:v>
                </c:pt>
                <c:pt idx="431">
                  <c:v>1587.55</c:v>
                </c:pt>
                <c:pt idx="432">
                  <c:v>1590.88</c:v>
                </c:pt>
                <c:pt idx="433">
                  <c:v>1604.02</c:v>
                </c:pt>
                <c:pt idx="434">
                  <c:v>1539.86</c:v>
                </c:pt>
                <c:pt idx="435">
                  <c:v>1511</c:v>
                </c:pt>
                <c:pt idx="436">
                  <c:v>1426.19</c:v>
                </c:pt>
                <c:pt idx="437">
                  <c:v>1440.75</c:v>
                </c:pt>
                <c:pt idx="438">
                  <c:v>1390.17</c:v>
                </c:pt>
                <c:pt idx="439">
                  <c:v>1394.21</c:v>
                </c:pt>
                <c:pt idx="440">
                  <c:v>1262.17</c:v>
                </c:pt>
                <c:pt idx="441">
                  <c:v>1193.6400000000001</c:v>
                </c:pt>
                <c:pt idx="442">
                  <c:v>1048.99</c:v>
                </c:pt>
                <c:pt idx="443">
                  <c:v>1117.93</c:v>
                </c:pt>
                <c:pt idx="444">
                  <c:v>1044.6300000000001</c:v>
                </c:pt>
                <c:pt idx="445">
                  <c:v>1029.51</c:v>
                </c:pt>
                <c:pt idx="446">
                  <c:v>1087.74</c:v>
                </c:pt>
                <c:pt idx="447">
                  <c:v>1027.52</c:v>
                </c:pt>
                <c:pt idx="448">
                  <c:v>930.82</c:v>
                </c:pt>
                <c:pt idx="449">
                  <c:v>912.69</c:v>
                </c:pt>
                <c:pt idx="450">
                  <c:v>907.98</c:v>
                </c:pt>
                <c:pt idx="451">
                  <c:v>885.04</c:v>
                </c:pt>
                <c:pt idx="452">
                  <c:v>881.94</c:v>
                </c:pt>
                <c:pt idx="453">
                  <c:v>851.85</c:v>
                </c:pt>
                <c:pt idx="454">
                  <c:v>827.76</c:v>
                </c:pt>
                <c:pt idx="455">
                  <c:v>797.52</c:v>
                </c:pt>
                <c:pt idx="456">
                  <c:v>867.1</c:v>
                </c:pt>
                <c:pt idx="457">
                  <c:v>951.2</c:v>
                </c:pt>
                <c:pt idx="458">
                  <c:v>971.83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1-4C20-B8D3-7965465B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910075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7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10075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At val="500"/>
        <c:auto val="1"/>
        <c:lblOffset val="100"/>
        <c:baseTimeUnit val="days"/>
      </c:dateAx>
      <c:valAx>
        <c:axId val="4"/>
        <c:scaling>
          <c:orientation val="minMax"/>
          <c:min val="5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473740568091775E-2"/>
          <c:y val="3.5805671312629017E-2"/>
          <c:w val="0.90497205228328914"/>
          <c:h val="0.60869641231469329"/>
        </c:manualLayout>
      </c:layout>
      <c:lineChart>
        <c:grouping val="standard"/>
        <c:varyColors val="0"/>
        <c:ser>
          <c:idx val="0"/>
          <c:order val="0"/>
          <c:tx>
            <c:strRef>
              <c:f>'3.2.5-график'!$C$4</c:f>
              <c:strCache>
                <c:ptCount val="1"/>
                <c:pt idx="0">
                  <c:v>"Қазақстан Халық Банкі" АҚ-USD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'3.2.5-график'!$B$5:$B$323</c:f>
              <c:numCache>
                <c:formatCode>m/d/yyyy</c:formatCode>
                <c:ptCount val="319"/>
                <c:pt idx="0">
                  <c:v>39295</c:v>
                </c:pt>
                <c:pt idx="1">
                  <c:v>39296</c:v>
                </c:pt>
                <c:pt idx="2">
                  <c:v>39297</c:v>
                </c:pt>
                <c:pt idx="3">
                  <c:v>39300</c:v>
                </c:pt>
                <c:pt idx="4">
                  <c:v>39301</c:v>
                </c:pt>
                <c:pt idx="5">
                  <c:v>39302</c:v>
                </c:pt>
                <c:pt idx="6">
                  <c:v>39303</c:v>
                </c:pt>
                <c:pt idx="7">
                  <c:v>39304</c:v>
                </c:pt>
                <c:pt idx="8">
                  <c:v>39307</c:v>
                </c:pt>
                <c:pt idx="9">
                  <c:v>39308</c:v>
                </c:pt>
                <c:pt idx="10">
                  <c:v>39309</c:v>
                </c:pt>
                <c:pt idx="11">
                  <c:v>39310</c:v>
                </c:pt>
                <c:pt idx="12">
                  <c:v>39311</c:v>
                </c:pt>
                <c:pt idx="13">
                  <c:v>39314</c:v>
                </c:pt>
                <c:pt idx="14">
                  <c:v>39315</c:v>
                </c:pt>
                <c:pt idx="15">
                  <c:v>39316</c:v>
                </c:pt>
                <c:pt idx="16">
                  <c:v>39317</c:v>
                </c:pt>
                <c:pt idx="17">
                  <c:v>39318</c:v>
                </c:pt>
                <c:pt idx="18">
                  <c:v>39322</c:v>
                </c:pt>
                <c:pt idx="19">
                  <c:v>39323</c:v>
                </c:pt>
                <c:pt idx="20">
                  <c:v>39324</c:v>
                </c:pt>
                <c:pt idx="21">
                  <c:v>39325</c:v>
                </c:pt>
                <c:pt idx="22">
                  <c:v>39328</c:v>
                </c:pt>
                <c:pt idx="23">
                  <c:v>39329</c:v>
                </c:pt>
                <c:pt idx="24">
                  <c:v>39330</c:v>
                </c:pt>
                <c:pt idx="25">
                  <c:v>39331</c:v>
                </c:pt>
                <c:pt idx="26">
                  <c:v>39332</c:v>
                </c:pt>
                <c:pt idx="27">
                  <c:v>39335</c:v>
                </c:pt>
                <c:pt idx="28">
                  <c:v>39336</c:v>
                </c:pt>
                <c:pt idx="29">
                  <c:v>39337</c:v>
                </c:pt>
                <c:pt idx="30">
                  <c:v>39338</c:v>
                </c:pt>
                <c:pt idx="31">
                  <c:v>39339</c:v>
                </c:pt>
                <c:pt idx="32">
                  <c:v>39342</c:v>
                </c:pt>
                <c:pt idx="33">
                  <c:v>39343</c:v>
                </c:pt>
                <c:pt idx="34">
                  <c:v>39344</c:v>
                </c:pt>
                <c:pt idx="35">
                  <c:v>39345</c:v>
                </c:pt>
                <c:pt idx="36">
                  <c:v>39346</c:v>
                </c:pt>
                <c:pt idx="37">
                  <c:v>39349</c:v>
                </c:pt>
                <c:pt idx="38">
                  <c:v>39350</c:v>
                </c:pt>
                <c:pt idx="39">
                  <c:v>39351</c:v>
                </c:pt>
                <c:pt idx="40">
                  <c:v>39352</c:v>
                </c:pt>
                <c:pt idx="41">
                  <c:v>39353</c:v>
                </c:pt>
                <c:pt idx="42">
                  <c:v>39356</c:v>
                </c:pt>
                <c:pt idx="43">
                  <c:v>39357</c:v>
                </c:pt>
                <c:pt idx="44">
                  <c:v>39358</c:v>
                </c:pt>
                <c:pt idx="45">
                  <c:v>39359</c:v>
                </c:pt>
                <c:pt idx="46">
                  <c:v>39360</c:v>
                </c:pt>
                <c:pt idx="47">
                  <c:v>39363</c:v>
                </c:pt>
                <c:pt idx="48">
                  <c:v>39364</c:v>
                </c:pt>
                <c:pt idx="49">
                  <c:v>39365</c:v>
                </c:pt>
                <c:pt idx="50">
                  <c:v>39366</c:v>
                </c:pt>
                <c:pt idx="51">
                  <c:v>39367</c:v>
                </c:pt>
                <c:pt idx="52">
                  <c:v>39370</c:v>
                </c:pt>
                <c:pt idx="53">
                  <c:v>39371</c:v>
                </c:pt>
                <c:pt idx="54">
                  <c:v>39372</c:v>
                </c:pt>
                <c:pt idx="55">
                  <c:v>39373</c:v>
                </c:pt>
                <c:pt idx="56">
                  <c:v>39374</c:v>
                </c:pt>
                <c:pt idx="57">
                  <c:v>39377</c:v>
                </c:pt>
                <c:pt idx="58">
                  <c:v>39378</c:v>
                </c:pt>
                <c:pt idx="59">
                  <c:v>39379</c:v>
                </c:pt>
                <c:pt idx="60">
                  <c:v>39380</c:v>
                </c:pt>
                <c:pt idx="61">
                  <c:v>39381</c:v>
                </c:pt>
                <c:pt idx="62">
                  <c:v>39384</c:v>
                </c:pt>
                <c:pt idx="63">
                  <c:v>39385</c:v>
                </c:pt>
                <c:pt idx="64">
                  <c:v>39386</c:v>
                </c:pt>
                <c:pt idx="65">
                  <c:v>39387</c:v>
                </c:pt>
                <c:pt idx="66">
                  <c:v>39388</c:v>
                </c:pt>
                <c:pt idx="67">
                  <c:v>39391</c:v>
                </c:pt>
                <c:pt idx="68">
                  <c:v>39392</c:v>
                </c:pt>
                <c:pt idx="69">
                  <c:v>39393</c:v>
                </c:pt>
                <c:pt idx="70">
                  <c:v>39394</c:v>
                </c:pt>
                <c:pt idx="71">
                  <c:v>39395</c:v>
                </c:pt>
                <c:pt idx="72">
                  <c:v>39398</c:v>
                </c:pt>
                <c:pt idx="73">
                  <c:v>39399</c:v>
                </c:pt>
                <c:pt idx="74">
                  <c:v>39400</c:v>
                </c:pt>
                <c:pt idx="75">
                  <c:v>39401</c:v>
                </c:pt>
                <c:pt idx="76">
                  <c:v>39402</c:v>
                </c:pt>
                <c:pt idx="77">
                  <c:v>39405</c:v>
                </c:pt>
                <c:pt idx="78">
                  <c:v>39406</c:v>
                </c:pt>
                <c:pt idx="79">
                  <c:v>39407</c:v>
                </c:pt>
                <c:pt idx="80">
                  <c:v>39408</c:v>
                </c:pt>
                <c:pt idx="81">
                  <c:v>39409</c:v>
                </c:pt>
                <c:pt idx="82">
                  <c:v>39412</c:v>
                </c:pt>
                <c:pt idx="83">
                  <c:v>39413</c:v>
                </c:pt>
                <c:pt idx="84">
                  <c:v>39414</c:v>
                </c:pt>
                <c:pt idx="85">
                  <c:v>39415</c:v>
                </c:pt>
                <c:pt idx="86">
                  <c:v>39416</c:v>
                </c:pt>
                <c:pt idx="87">
                  <c:v>39419</c:v>
                </c:pt>
                <c:pt idx="88">
                  <c:v>39420</c:v>
                </c:pt>
                <c:pt idx="89">
                  <c:v>39421</c:v>
                </c:pt>
                <c:pt idx="90">
                  <c:v>39422</c:v>
                </c:pt>
                <c:pt idx="91">
                  <c:v>39423</c:v>
                </c:pt>
                <c:pt idx="92">
                  <c:v>39426</c:v>
                </c:pt>
                <c:pt idx="93">
                  <c:v>39427</c:v>
                </c:pt>
                <c:pt idx="94">
                  <c:v>39428</c:v>
                </c:pt>
                <c:pt idx="95">
                  <c:v>39429</c:v>
                </c:pt>
                <c:pt idx="96">
                  <c:v>39430</c:v>
                </c:pt>
                <c:pt idx="97">
                  <c:v>39433</c:v>
                </c:pt>
                <c:pt idx="98">
                  <c:v>39434</c:v>
                </c:pt>
                <c:pt idx="99">
                  <c:v>39435</c:v>
                </c:pt>
                <c:pt idx="100">
                  <c:v>39436</c:v>
                </c:pt>
                <c:pt idx="101">
                  <c:v>39437</c:v>
                </c:pt>
                <c:pt idx="102">
                  <c:v>39440</c:v>
                </c:pt>
                <c:pt idx="103">
                  <c:v>39443</c:v>
                </c:pt>
                <c:pt idx="104">
                  <c:v>39444</c:v>
                </c:pt>
                <c:pt idx="105">
                  <c:v>39447</c:v>
                </c:pt>
                <c:pt idx="106">
                  <c:v>39449</c:v>
                </c:pt>
                <c:pt idx="107">
                  <c:v>39450</c:v>
                </c:pt>
                <c:pt idx="108">
                  <c:v>39451</c:v>
                </c:pt>
                <c:pt idx="109">
                  <c:v>39454</c:v>
                </c:pt>
                <c:pt idx="110">
                  <c:v>39455</c:v>
                </c:pt>
                <c:pt idx="111">
                  <c:v>39456</c:v>
                </c:pt>
                <c:pt idx="112">
                  <c:v>39457</c:v>
                </c:pt>
                <c:pt idx="113">
                  <c:v>39458</c:v>
                </c:pt>
                <c:pt idx="114">
                  <c:v>39461</c:v>
                </c:pt>
                <c:pt idx="115">
                  <c:v>39462</c:v>
                </c:pt>
                <c:pt idx="116">
                  <c:v>39463</c:v>
                </c:pt>
                <c:pt idx="117">
                  <c:v>39464</c:v>
                </c:pt>
                <c:pt idx="118">
                  <c:v>39465</c:v>
                </c:pt>
                <c:pt idx="119">
                  <c:v>39468</c:v>
                </c:pt>
                <c:pt idx="120">
                  <c:v>39469</c:v>
                </c:pt>
                <c:pt idx="121">
                  <c:v>39470</c:v>
                </c:pt>
                <c:pt idx="122">
                  <c:v>39471</c:v>
                </c:pt>
                <c:pt idx="123">
                  <c:v>39472</c:v>
                </c:pt>
                <c:pt idx="124">
                  <c:v>39475</c:v>
                </c:pt>
                <c:pt idx="125">
                  <c:v>39476</c:v>
                </c:pt>
                <c:pt idx="126">
                  <c:v>39477</c:v>
                </c:pt>
                <c:pt idx="127">
                  <c:v>39478</c:v>
                </c:pt>
                <c:pt idx="128">
                  <c:v>39479</c:v>
                </c:pt>
                <c:pt idx="129">
                  <c:v>39482</c:v>
                </c:pt>
                <c:pt idx="130">
                  <c:v>39483</c:v>
                </c:pt>
                <c:pt idx="131">
                  <c:v>39484</c:v>
                </c:pt>
                <c:pt idx="132">
                  <c:v>39485</c:v>
                </c:pt>
                <c:pt idx="133">
                  <c:v>39486</c:v>
                </c:pt>
                <c:pt idx="134">
                  <c:v>39489</c:v>
                </c:pt>
                <c:pt idx="135">
                  <c:v>39490</c:v>
                </c:pt>
                <c:pt idx="136">
                  <c:v>39491</c:v>
                </c:pt>
                <c:pt idx="137">
                  <c:v>39492</c:v>
                </c:pt>
                <c:pt idx="138">
                  <c:v>39493</c:v>
                </c:pt>
                <c:pt idx="139">
                  <c:v>39496</c:v>
                </c:pt>
                <c:pt idx="140">
                  <c:v>39497</c:v>
                </c:pt>
                <c:pt idx="141">
                  <c:v>39498</c:v>
                </c:pt>
                <c:pt idx="142">
                  <c:v>39499</c:v>
                </c:pt>
                <c:pt idx="143">
                  <c:v>39500</c:v>
                </c:pt>
                <c:pt idx="144">
                  <c:v>39503</c:v>
                </c:pt>
                <c:pt idx="145">
                  <c:v>39504</c:v>
                </c:pt>
                <c:pt idx="146">
                  <c:v>39505</c:v>
                </c:pt>
                <c:pt idx="147">
                  <c:v>39506</c:v>
                </c:pt>
                <c:pt idx="148">
                  <c:v>39507</c:v>
                </c:pt>
                <c:pt idx="149">
                  <c:v>39510</c:v>
                </c:pt>
                <c:pt idx="150">
                  <c:v>39511</c:v>
                </c:pt>
                <c:pt idx="151">
                  <c:v>39512</c:v>
                </c:pt>
                <c:pt idx="152">
                  <c:v>39513</c:v>
                </c:pt>
                <c:pt idx="153">
                  <c:v>39514</c:v>
                </c:pt>
                <c:pt idx="154">
                  <c:v>39517</c:v>
                </c:pt>
                <c:pt idx="155">
                  <c:v>39518</c:v>
                </c:pt>
                <c:pt idx="156">
                  <c:v>39519</c:v>
                </c:pt>
                <c:pt idx="157">
                  <c:v>39520</c:v>
                </c:pt>
                <c:pt idx="158">
                  <c:v>39521</c:v>
                </c:pt>
                <c:pt idx="159">
                  <c:v>39524</c:v>
                </c:pt>
                <c:pt idx="160">
                  <c:v>39525</c:v>
                </c:pt>
                <c:pt idx="161">
                  <c:v>39526</c:v>
                </c:pt>
                <c:pt idx="162">
                  <c:v>39527</c:v>
                </c:pt>
                <c:pt idx="163">
                  <c:v>39532</c:v>
                </c:pt>
                <c:pt idx="164">
                  <c:v>39533</c:v>
                </c:pt>
                <c:pt idx="165">
                  <c:v>39534</c:v>
                </c:pt>
                <c:pt idx="166">
                  <c:v>39535</c:v>
                </c:pt>
                <c:pt idx="167">
                  <c:v>39538</c:v>
                </c:pt>
                <c:pt idx="168">
                  <c:v>39539</c:v>
                </c:pt>
                <c:pt idx="169">
                  <c:v>39540</c:v>
                </c:pt>
                <c:pt idx="170">
                  <c:v>39541</c:v>
                </c:pt>
                <c:pt idx="171">
                  <c:v>39542</c:v>
                </c:pt>
                <c:pt idx="172">
                  <c:v>39545</c:v>
                </c:pt>
                <c:pt idx="173">
                  <c:v>39546</c:v>
                </c:pt>
                <c:pt idx="174">
                  <c:v>39547</c:v>
                </c:pt>
                <c:pt idx="175">
                  <c:v>39548</c:v>
                </c:pt>
                <c:pt idx="176">
                  <c:v>39549</c:v>
                </c:pt>
                <c:pt idx="177">
                  <c:v>39552</c:v>
                </c:pt>
                <c:pt idx="178">
                  <c:v>39553</c:v>
                </c:pt>
                <c:pt idx="179">
                  <c:v>39554</c:v>
                </c:pt>
                <c:pt idx="180">
                  <c:v>39555</c:v>
                </c:pt>
                <c:pt idx="181">
                  <c:v>39556</c:v>
                </c:pt>
                <c:pt idx="182">
                  <c:v>39559</c:v>
                </c:pt>
                <c:pt idx="183">
                  <c:v>39560</c:v>
                </c:pt>
                <c:pt idx="184">
                  <c:v>39561</c:v>
                </c:pt>
                <c:pt idx="185">
                  <c:v>39562</c:v>
                </c:pt>
                <c:pt idx="186">
                  <c:v>39563</c:v>
                </c:pt>
                <c:pt idx="187">
                  <c:v>39566</c:v>
                </c:pt>
                <c:pt idx="188">
                  <c:v>39567</c:v>
                </c:pt>
                <c:pt idx="189">
                  <c:v>39568</c:v>
                </c:pt>
                <c:pt idx="190">
                  <c:v>39569</c:v>
                </c:pt>
                <c:pt idx="191">
                  <c:v>39570</c:v>
                </c:pt>
                <c:pt idx="192">
                  <c:v>39574</c:v>
                </c:pt>
                <c:pt idx="193">
                  <c:v>39575</c:v>
                </c:pt>
                <c:pt idx="194">
                  <c:v>39576</c:v>
                </c:pt>
                <c:pt idx="195">
                  <c:v>39577</c:v>
                </c:pt>
                <c:pt idx="196">
                  <c:v>39580</c:v>
                </c:pt>
                <c:pt idx="197">
                  <c:v>39581</c:v>
                </c:pt>
                <c:pt idx="198">
                  <c:v>39582</c:v>
                </c:pt>
                <c:pt idx="199">
                  <c:v>39583</c:v>
                </c:pt>
                <c:pt idx="200">
                  <c:v>39584</c:v>
                </c:pt>
                <c:pt idx="201">
                  <c:v>39587</c:v>
                </c:pt>
                <c:pt idx="202">
                  <c:v>39588</c:v>
                </c:pt>
                <c:pt idx="203">
                  <c:v>39589</c:v>
                </c:pt>
                <c:pt idx="204">
                  <c:v>39590</c:v>
                </c:pt>
                <c:pt idx="205">
                  <c:v>39591</c:v>
                </c:pt>
                <c:pt idx="206">
                  <c:v>39595</c:v>
                </c:pt>
                <c:pt idx="207">
                  <c:v>39596</c:v>
                </c:pt>
                <c:pt idx="208">
                  <c:v>39597</c:v>
                </c:pt>
                <c:pt idx="209">
                  <c:v>39598</c:v>
                </c:pt>
                <c:pt idx="210">
                  <c:v>39601</c:v>
                </c:pt>
                <c:pt idx="211">
                  <c:v>39602</c:v>
                </c:pt>
                <c:pt idx="212">
                  <c:v>39603</c:v>
                </c:pt>
                <c:pt idx="213">
                  <c:v>39604</c:v>
                </c:pt>
                <c:pt idx="214">
                  <c:v>39605</c:v>
                </c:pt>
                <c:pt idx="215">
                  <c:v>39608</c:v>
                </c:pt>
                <c:pt idx="216">
                  <c:v>39609</c:v>
                </c:pt>
                <c:pt idx="217">
                  <c:v>39610</c:v>
                </c:pt>
                <c:pt idx="218">
                  <c:v>39611</c:v>
                </c:pt>
                <c:pt idx="219">
                  <c:v>39612</c:v>
                </c:pt>
                <c:pt idx="220">
                  <c:v>39615</c:v>
                </c:pt>
                <c:pt idx="221">
                  <c:v>39616</c:v>
                </c:pt>
                <c:pt idx="222">
                  <c:v>39617</c:v>
                </c:pt>
                <c:pt idx="223">
                  <c:v>39618</c:v>
                </c:pt>
                <c:pt idx="224">
                  <c:v>39619</c:v>
                </c:pt>
                <c:pt idx="225">
                  <c:v>39622</c:v>
                </c:pt>
                <c:pt idx="226">
                  <c:v>39623</c:v>
                </c:pt>
                <c:pt idx="227">
                  <c:v>39624</c:v>
                </c:pt>
                <c:pt idx="228">
                  <c:v>39625</c:v>
                </c:pt>
                <c:pt idx="229">
                  <c:v>39626</c:v>
                </c:pt>
                <c:pt idx="230">
                  <c:v>39629</c:v>
                </c:pt>
                <c:pt idx="231">
                  <c:v>39630</c:v>
                </c:pt>
                <c:pt idx="232">
                  <c:v>39631</c:v>
                </c:pt>
                <c:pt idx="233">
                  <c:v>39632</c:v>
                </c:pt>
                <c:pt idx="234">
                  <c:v>39633</c:v>
                </c:pt>
                <c:pt idx="235">
                  <c:v>39636</c:v>
                </c:pt>
                <c:pt idx="236">
                  <c:v>39637</c:v>
                </c:pt>
                <c:pt idx="237">
                  <c:v>39638</c:v>
                </c:pt>
                <c:pt idx="238">
                  <c:v>39639</c:v>
                </c:pt>
                <c:pt idx="239">
                  <c:v>39640</c:v>
                </c:pt>
                <c:pt idx="240">
                  <c:v>39643</c:v>
                </c:pt>
                <c:pt idx="241">
                  <c:v>39644</c:v>
                </c:pt>
                <c:pt idx="242">
                  <c:v>39645</c:v>
                </c:pt>
                <c:pt idx="243">
                  <c:v>39646</c:v>
                </c:pt>
                <c:pt idx="244">
                  <c:v>39647</c:v>
                </c:pt>
                <c:pt idx="245">
                  <c:v>39650</c:v>
                </c:pt>
                <c:pt idx="246">
                  <c:v>39651</c:v>
                </c:pt>
                <c:pt idx="247">
                  <c:v>39652</c:v>
                </c:pt>
                <c:pt idx="248">
                  <c:v>39653</c:v>
                </c:pt>
                <c:pt idx="249">
                  <c:v>39654</c:v>
                </c:pt>
                <c:pt idx="250">
                  <c:v>39657</c:v>
                </c:pt>
                <c:pt idx="251">
                  <c:v>39658</c:v>
                </c:pt>
                <c:pt idx="252">
                  <c:v>39659</c:v>
                </c:pt>
                <c:pt idx="253">
                  <c:v>39660</c:v>
                </c:pt>
                <c:pt idx="254">
                  <c:v>39661</c:v>
                </c:pt>
                <c:pt idx="255">
                  <c:v>39664</c:v>
                </c:pt>
                <c:pt idx="256">
                  <c:v>39665</c:v>
                </c:pt>
                <c:pt idx="257">
                  <c:v>39666</c:v>
                </c:pt>
                <c:pt idx="258">
                  <c:v>39667</c:v>
                </c:pt>
                <c:pt idx="259">
                  <c:v>39668</c:v>
                </c:pt>
                <c:pt idx="260">
                  <c:v>39671</c:v>
                </c:pt>
                <c:pt idx="261">
                  <c:v>39672</c:v>
                </c:pt>
                <c:pt idx="262">
                  <c:v>39673</c:v>
                </c:pt>
                <c:pt idx="263">
                  <c:v>39674</c:v>
                </c:pt>
                <c:pt idx="264">
                  <c:v>39675</c:v>
                </c:pt>
                <c:pt idx="265">
                  <c:v>39678</c:v>
                </c:pt>
                <c:pt idx="266">
                  <c:v>39679</c:v>
                </c:pt>
                <c:pt idx="267">
                  <c:v>39680</c:v>
                </c:pt>
                <c:pt idx="268">
                  <c:v>39681</c:v>
                </c:pt>
                <c:pt idx="269">
                  <c:v>39682</c:v>
                </c:pt>
                <c:pt idx="270">
                  <c:v>39686</c:v>
                </c:pt>
                <c:pt idx="271">
                  <c:v>39687</c:v>
                </c:pt>
                <c:pt idx="272">
                  <c:v>39688</c:v>
                </c:pt>
                <c:pt idx="273">
                  <c:v>39689</c:v>
                </c:pt>
                <c:pt idx="274">
                  <c:v>39692</c:v>
                </c:pt>
                <c:pt idx="275">
                  <c:v>39693</c:v>
                </c:pt>
                <c:pt idx="276">
                  <c:v>39694</c:v>
                </c:pt>
                <c:pt idx="277">
                  <c:v>39695</c:v>
                </c:pt>
                <c:pt idx="278">
                  <c:v>39696</c:v>
                </c:pt>
                <c:pt idx="279">
                  <c:v>39699</c:v>
                </c:pt>
                <c:pt idx="280">
                  <c:v>39700</c:v>
                </c:pt>
                <c:pt idx="281">
                  <c:v>39701</c:v>
                </c:pt>
                <c:pt idx="282">
                  <c:v>39702</c:v>
                </c:pt>
                <c:pt idx="283">
                  <c:v>39703</c:v>
                </c:pt>
                <c:pt idx="284">
                  <c:v>39706</c:v>
                </c:pt>
                <c:pt idx="285">
                  <c:v>39707</c:v>
                </c:pt>
                <c:pt idx="286">
                  <c:v>39708</c:v>
                </c:pt>
                <c:pt idx="287">
                  <c:v>39709</c:v>
                </c:pt>
                <c:pt idx="288">
                  <c:v>39710</c:v>
                </c:pt>
                <c:pt idx="289">
                  <c:v>39713</c:v>
                </c:pt>
                <c:pt idx="290">
                  <c:v>39714</c:v>
                </c:pt>
                <c:pt idx="291">
                  <c:v>39715</c:v>
                </c:pt>
                <c:pt idx="292">
                  <c:v>39716</c:v>
                </c:pt>
                <c:pt idx="293">
                  <c:v>39717</c:v>
                </c:pt>
                <c:pt idx="294">
                  <c:v>39720</c:v>
                </c:pt>
                <c:pt idx="295">
                  <c:v>39721</c:v>
                </c:pt>
                <c:pt idx="296">
                  <c:v>39722</c:v>
                </c:pt>
                <c:pt idx="297">
                  <c:v>39723</c:v>
                </c:pt>
                <c:pt idx="298">
                  <c:v>39724</c:v>
                </c:pt>
                <c:pt idx="299">
                  <c:v>39727</c:v>
                </c:pt>
                <c:pt idx="300">
                  <c:v>39728</c:v>
                </c:pt>
                <c:pt idx="301">
                  <c:v>39729</c:v>
                </c:pt>
                <c:pt idx="302">
                  <c:v>39730</c:v>
                </c:pt>
                <c:pt idx="303">
                  <c:v>39731</c:v>
                </c:pt>
                <c:pt idx="304">
                  <c:v>39734</c:v>
                </c:pt>
                <c:pt idx="305">
                  <c:v>39735</c:v>
                </c:pt>
                <c:pt idx="306">
                  <c:v>39736</c:v>
                </c:pt>
                <c:pt idx="307">
                  <c:v>39737</c:v>
                </c:pt>
                <c:pt idx="308">
                  <c:v>39738</c:v>
                </c:pt>
                <c:pt idx="309">
                  <c:v>39741</c:v>
                </c:pt>
                <c:pt idx="310">
                  <c:v>39742</c:v>
                </c:pt>
                <c:pt idx="311">
                  <c:v>39743</c:v>
                </c:pt>
                <c:pt idx="312">
                  <c:v>39744</c:v>
                </c:pt>
                <c:pt idx="313">
                  <c:v>39745</c:v>
                </c:pt>
                <c:pt idx="314">
                  <c:v>39748</c:v>
                </c:pt>
                <c:pt idx="315">
                  <c:v>39749</c:v>
                </c:pt>
                <c:pt idx="316">
                  <c:v>39750</c:v>
                </c:pt>
                <c:pt idx="317">
                  <c:v>39751</c:v>
                </c:pt>
                <c:pt idx="318">
                  <c:v>39752</c:v>
                </c:pt>
              </c:numCache>
            </c:numRef>
          </c:cat>
          <c:val>
            <c:numRef>
              <c:f>'3.2.5-график'!$C$5:$C$323</c:f>
              <c:numCache>
                <c:formatCode>General</c:formatCode>
                <c:ptCount val="319"/>
                <c:pt idx="0">
                  <c:v>20.6</c:v>
                </c:pt>
                <c:pt idx="1">
                  <c:v>20.5</c:v>
                </c:pt>
                <c:pt idx="2">
                  <c:v>19.899999999999999</c:v>
                </c:pt>
                <c:pt idx="3">
                  <c:v>19.3</c:v>
                </c:pt>
                <c:pt idx="4">
                  <c:v>19.649999999999999</c:v>
                </c:pt>
                <c:pt idx="5">
                  <c:v>20</c:v>
                </c:pt>
                <c:pt idx="6">
                  <c:v>19.399999999999999</c:v>
                </c:pt>
                <c:pt idx="7">
                  <c:v>18.7</c:v>
                </c:pt>
                <c:pt idx="8">
                  <c:v>19.350000000000001</c:v>
                </c:pt>
                <c:pt idx="9">
                  <c:v>19</c:v>
                </c:pt>
                <c:pt idx="10">
                  <c:v>18.43</c:v>
                </c:pt>
                <c:pt idx="11">
                  <c:v>17.2</c:v>
                </c:pt>
                <c:pt idx="12">
                  <c:v>16.899999999999999</c:v>
                </c:pt>
                <c:pt idx="13">
                  <c:v>16.87</c:v>
                </c:pt>
                <c:pt idx="14">
                  <c:v>16.21</c:v>
                </c:pt>
                <c:pt idx="15">
                  <c:v>16.95</c:v>
                </c:pt>
                <c:pt idx="16">
                  <c:v>17.399999999999999</c:v>
                </c:pt>
                <c:pt idx="17">
                  <c:v>17.670000000000002</c:v>
                </c:pt>
                <c:pt idx="18">
                  <c:v>17.95</c:v>
                </c:pt>
                <c:pt idx="19">
                  <c:v>18.98</c:v>
                </c:pt>
                <c:pt idx="20">
                  <c:v>19.190000000000001</c:v>
                </c:pt>
                <c:pt idx="21">
                  <c:v>20.239999999999998</c:v>
                </c:pt>
                <c:pt idx="22">
                  <c:v>19.98</c:v>
                </c:pt>
                <c:pt idx="23">
                  <c:v>20.149999999999999</c:v>
                </c:pt>
                <c:pt idx="24">
                  <c:v>20.149999999999999</c:v>
                </c:pt>
                <c:pt idx="25">
                  <c:v>20</c:v>
                </c:pt>
                <c:pt idx="26">
                  <c:v>19.5</c:v>
                </c:pt>
                <c:pt idx="27">
                  <c:v>19.649999999999999</c:v>
                </c:pt>
                <c:pt idx="28">
                  <c:v>19.8</c:v>
                </c:pt>
                <c:pt idx="29">
                  <c:v>19.98</c:v>
                </c:pt>
                <c:pt idx="30">
                  <c:v>20.010000000000002</c:v>
                </c:pt>
                <c:pt idx="31">
                  <c:v>20</c:v>
                </c:pt>
                <c:pt idx="32">
                  <c:v>20.100000000000001</c:v>
                </c:pt>
                <c:pt idx="33">
                  <c:v>20.350000000000001</c:v>
                </c:pt>
                <c:pt idx="34">
                  <c:v>21.2</c:v>
                </c:pt>
                <c:pt idx="35">
                  <c:v>20.99</c:v>
                </c:pt>
                <c:pt idx="36">
                  <c:v>20.8</c:v>
                </c:pt>
                <c:pt idx="37">
                  <c:v>20.85</c:v>
                </c:pt>
                <c:pt idx="38">
                  <c:v>20.63</c:v>
                </c:pt>
                <c:pt idx="39">
                  <c:v>20.399999999999999</c:v>
                </c:pt>
                <c:pt idx="40">
                  <c:v>20.95</c:v>
                </c:pt>
                <c:pt idx="41">
                  <c:v>20.100000000000001</c:v>
                </c:pt>
                <c:pt idx="42">
                  <c:v>19.8</c:v>
                </c:pt>
                <c:pt idx="43">
                  <c:v>19.75</c:v>
                </c:pt>
                <c:pt idx="44">
                  <c:v>18.38</c:v>
                </c:pt>
                <c:pt idx="45">
                  <c:v>18.04</c:v>
                </c:pt>
                <c:pt idx="46">
                  <c:v>17.5</c:v>
                </c:pt>
                <c:pt idx="47">
                  <c:v>17.670000000000002</c:v>
                </c:pt>
                <c:pt idx="48">
                  <c:v>19.18</c:v>
                </c:pt>
                <c:pt idx="49">
                  <c:v>19.43</c:v>
                </c:pt>
                <c:pt idx="50">
                  <c:v>19.8</c:v>
                </c:pt>
                <c:pt idx="51">
                  <c:v>20.18</c:v>
                </c:pt>
                <c:pt idx="52">
                  <c:v>20.36</c:v>
                </c:pt>
                <c:pt idx="53">
                  <c:v>19.97</c:v>
                </c:pt>
                <c:pt idx="54">
                  <c:v>20.010000000000002</c:v>
                </c:pt>
                <c:pt idx="55">
                  <c:v>19.5</c:v>
                </c:pt>
                <c:pt idx="56">
                  <c:v>19.440000000000001</c:v>
                </c:pt>
                <c:pt idx="57">
                  <c:v>19.14</c:v>
                </c:pt>
                <c:pt idx="58">
                  <c:v>19.21</c:v>
                </c:pt>
                <c:pt idx="59">
                  <c:v>18.899999999999999</c:v>
                </c:pt>
                <c:pt idx="60">
                  <c:v>19</c:v>
                </c:pt>
                <c:pt idx="61">
                  <c:v>18.78</c:v>
                </c:pt>
                <c:pt idx="62">
                  <c:v>18.88</c:v>
                </c:pt>
                <c:pt idx="63">
                  <c:v>18.7</c:v>
                </c:pt>
                <c:pt idx="64">
                  <c:v>18.46</c:v>
                </c:pt>
                <c:pt idx="65">
                  <c:v>17.52</c:v>
                </c:pt>
                <c:pt idx="66">
                  <c:v>17.48</c:v>
                </c:pt>
                <c:pt idx="67">
                  <c:v>16.850000000000001</c:v>
                </c:pt>
                <c:pt idx="68">
                  <c:v>17.25</c:v>
                </c:pt>
                <c:pt idx="69">
                  <c:v>17.18</c:v>
                </c:pt>
                <c:pt idx="70">
                  <c:v>17.149999999999999</c:v>
                </c:pt>
                <c:pt idx="71">
                  <c:v>16.93</c:v>
                </c:pt>
                <c:pt idx="72">
                  <c:v>16.5</c:v>
                </c:pt>
                <c:pt idx="73">
                  <c:v>16.850000000000001</c:v>
                </c:pt>
                <c:pt idx="74">
                  <c:v>17.100000000000001</c:v>
                </c:pt>
                <c:pt idx="75">
                  <c:v>17.3</c:v>
                </c:pt>
                <c:pt idx="76">
                  <c:v>17.3</c:v>
                </c:pt>
                <c:pt idx="77">
                  <c:v>16.579999999999998</c:v>
                </c:pt>
                <c:pt idx="78">
                  <c:v>16.600000000000001</c:v>
                </c:pt>
                <c:pt idx="79">
                  <c:v>16</c:v>
                </c:pt>
                <c:pt idx="80">
                  <c:v>16.100000000000001</c:v>
                </c:pt>
                <c:pt idx="81">
                  <c:v>16</c:v>
                </c:pt>
                <c:pt idx="82">
                  <c:v>16.190000000000001</c:v>
                </c:pt>
                <c:pt idx="83">
                  <c:v>16.100000000000001</c:v>
                </c:pt>
                <c:pt idx="84">
                  <c:v>16.5</c:v>
                </c:pt>
                <c:pt idx="85">
                  <c:v>17.2</c:v>
                </c:pt>
                <c:pt idx="86">
                  <c:v>17.66</c:v>
                </c:pt>
                <c:pt idx="87">
                  <c:v>17.07</c:v>
                </c:pt>
                <c:pt idx="88">
                  <c:v>17</c:v>
                </c:pt>
                <c:pt idx="89">
                  <c:v>16.7</c:v>
                </c:pt>
                <c:pt idx="90">
                  <c:v>16.7</c:v>
                </c:pt>
                <c:pt idx="91">
                  <c:v>17.2</c:v>
                </c:pt>
                <c:pt idx="92">
                  <c:v>16.8</c:v>
                </c:pt>
                <c:pt idx="93">
                  <c:v>16.8</c:v>
                </c:pt>
                <c:pt idx="94">
                  <c:v>16.98</c:v>
                </c:pt>
                <c:pt idx="95">
                  <c:v>15.92</c:v>
                </c:pt>
                <c:pt idx="96">
                  <c:v>15.9</c:v>
                </c:pt>
                <c:pt idx="97">
                  <c:v>15.95</c:v>
                </c:pt>
                <c:pt idx="98">
                  <c:v>15.95</c:v>
                </c:pt>
                <c:pt idx="99">
                  <c:v>15.85</c:v>
                </c:pt>
                <c:pt idx="100">
                  <c:v>16</c:v>
                </c:pt>
                <c:pt idx="101">
                  <c:v>15.95</c:v>
                </c:pt>
                <c:pt idx="102">
                  <c:v>16.5</c:v>
                </c:pt>
                <c:pt idx="103">
                  <c:v>15.9</c:v>
                </c:pt>
                <c:pt idx="104">
                  <c:v>15.35</c:v>
                </c:pt>
                <c:pt idx="105">
                  <c:v>15.5</c:v>
                </c:pt>
                <c:pt idx="106">
                  <c:v>16.25</c:v>
                </c:pt>
                <c:pt idx="107">
                  <c:v>16</c:v>
                </c:pt>
                <c:pt idx="108">
                  <c:v>15.92</c:v>
                </c:pt>
                <c:pt idx="109">
                  <c:v>15.75</c:v>
                </c:pt>
                <c:pt idx="110">
                  <c:v>17.5</c:v>
                </c:pt>
                <c:pt idx="111">
                  <c:v>16.5</c:v>
                </c:pt>
                <c:pt idx="112">
                  <c:v>16.45</c:v>
                </c:pt>
                <c:pt idx="113">
                  <c:v>16.440000000000001</c:v>
                </c:pt>
                <c:pt idx="114">
                  <c:v>16.399999999999999</c:v>
                </c:pt>
                <c:pt idx="115">
                  <c:v>15.86</c:v>
                </c:pt>
                <c:pt idx="116">
                  <c:v>14.5</c:v>
                </c:pt>
                <c:pt idx="117">
                  <c:v>14.94</c:v>
                </c:pt>
                <c:pt idx="118">
                  <c:v>15.25</c:v>
                </c:pt>
                <c:pt idx="119">
                  <c:v>15.12</c:v>
                </c:pt>
                <c:pt idx="120">
                  <c:v>15.25</c:v>
                </c:pt>
                <c:pt idx="121">
                  <c:v>15.25</c:v>
                </c:pt>
                <c:pt idx="122">
                  <c:v>15.8</c:v>
                </c:pt>
                <c:pt idx="123">
                  <c:v>16</c:v>
                </c:pt>
                <c:pt idx="124">
                  <c:v>16</c:v>
                </c:pt>
                <c:pt idx="125">
                  <c:v>16.8</c:v>
                </c:pt>
                <c:pt idx="126">
                  <c:v>17.5</c:v>
                </c:pt>
                <c:pt idx="127">
                  <c:v>16.75</c:v>
                </c:pt>
                <c:pt idx="128">
                  <c:v>17.5</c:v>
                </c:pt>
                <c:pt idx="129">
                  <c:v>16.5</c:v>
                </c:pt>
                <c:pt idx="130">
                  <c:v>16.52</c:v>
                </c:pt>
                <c:pt idx="131">
                  <c:v>16.5</c:v>
                </c:pt>
                <c:pt idx="132">
                  <c:v>16.39</c:v>
                </c:pt>
                <c:pt idx="133">
                  <c:v>16.600000000000001</c:v>
                </c:pt>
                <c:pt idx="134">
                  <c:v>17.5</c:v>
                </c:pt>
                <c:pt idx="135">
                  <c:v>16.95</c:v>
                </c:pt>
                <c:pt idx="136">
                  <c:v>16.5</c:v>
                </c:pt>
                <c:pt idx="137">
                  <c:v>16.5</c:v>
                </c:pt>
                <c:pt idx="138">
                  <c:v>17.350000000000001</c:v>
                </c:pt>
                <c:pt idx="139">
                  <c:v>18.5</c:v>
                </c:pt>
                <c:pt idx="140">
                  <c:v>18.78</c:v>
                </c:pt>
                <c:pt idx="141">
                  <c:v>18.5</c:v>
                </c:pt>
                <c:pt idx="142">
                  <c:v>18.399999999999999</c:v>
                </c:pt>
                <c:pt idx="143">
                  <c:v>17.5</c:v>
                </c:pt>
                <c:pt idx="144">
                  <c:v>17.850000000000001</c:v>
                </c:pt>
                <c:pt idx="145">
                  <c:v>17.399999999999999</c:v>
                </c:pt>
                <c:pt idx="146">
                  <c:v>17.13</c:v>
                </c:pt>
                <c:pt idx="147">
                  <c:v>17.25</c:v>
                </c:pt>
                <c:pt idx="148">
                  <c:v>18.25</c:v>
                </c:pt>
                <c:pt idx="149">
                  <c:v>17.53</c:v>
                </c:pt>
                <c:pt idx="150">
                  <c:v>17.95</c:v>
                </c:pt>
                <c:pt idx="151">
                  <c:v>17.75</c:v>
                </c:pt>
                <c:pt idx="152">
                  <c:v>17.75</c:v>
                </c:pt>
                <c:pt idx="153">
                  <c:v>17.55</c:v>
                </c:pt>
                <c:pt idx="154">
                  <c:v>17.899999999999999</c:v>
                </c:pt>
                <c:pt idx="155">
                  <c:v>18</c:v>
                </c:pt>
                <c:pt idx="156">
                  <c:v>18.149999999999999</c:v>
                </c:pt>
                <c:pt idx="157">
                  <c:v>17.45</c:v>
                </c:pt>
                <c:pt idx="158">
                  <c:v>17.5</c:v>
                </c:pt>
                <c:pt idx="159">
                  <c:v>16.32</c:v>
                </c:pt>
                <c:pt idx="160">
                  <c:v>17</c:v>
                </c:pt>
                <c:pt idx="161">
                  <c:v>17.149999999999999</c:v>
                </c:pt>
                <c:pt idx="162">
                  <c:v>17.059999999999999</c:v>
                </c:pt>
                <c:pt idx="163">
                  <c:v>17</c:v>
                </c:pt>
                <c:pt idx="164">
                  <c:v>16.899999999999999</c:v>
                </c:pt>
                <c:pt idx="165">
                  <c:v>16.78</c:v>
                </c:pt>
                <c:pt idx="166">
                  <c:v>16.8</c:v>
                </c:pt>
                <c:pt idx="167">
                  <c:v>16.5</c:v>
                </c:pt>
                <c:pt idx="168">
                  <c:v>16.579999999999998</c:v>
                </c:pt>
                <c:pt idx="169">
                  <c:v>16.95</c:v>
                </c:pt>
                <c:pt idx="170">
                  <c:v>16.829999999999998</c:v>
                </c:pt>
                <c:pt idx="171">
                  <c:v>16.829999999999998</c:v>
                </c:pt>
                <c:pt idx="172">
                  <c:v>17.010000000000002</c:v>
                </c:pt>
                <c:pt idx="173">
                  <c:v>16.899999999999999</c:v>
                </c:pt>
                <c:pt idx="174">
                  <c:v>16.95</c:v>
                </c:pt>
                <c:pt idx="175">
                  <c:v>17.21</c:v>
                </c:pt>
                <c:pt idx="176">
                  <c:v>17.32</c:v>
                </c:pt>
                <c:pt idx="177">
                  <c:v>17.149999999999999</c:v>
                </c:pt>
                <c:pt idx="178">
                  <c:v>17</c:v>
                </c:pt>
                <c:pt idx="179">
                  <c:v>17.100000000000001</c:v>
                </c:pt>
                <c:pt idx="180">
                  <c:v>17.32</c:v>
                </c:pt>
                <c:pt idx="181">
                  <c:v>17.13</c:v>
                </c:pt>
                <c:pt idx="182">
                  <c:v>16.93</c:v>
                </c:pt>
                <c:pt idx="183">
                  <c:v>16.88</c:v>
                </c:pt>
                <c:pt idx="184">
                  <c:v>16.98</c:v>
                </c:pt>
                <c:pt idx="185">
                  <c:v>16.579999999999998</c:v>
                </c:pt>
                <c:pt idx="186">
                  <c:v>16.7</c:v>
                </c:pt>
                <c:pt idx="187">
                  <c:v>16.8</c:v>
                </c:pt>
                <c:pt idx="188">
                  <c:v>16.43</c:v>
                </c:pt>
                <c:pt idx="189">
                  <c:v>16.100000000000001</c:v>
                </c:pt>
                <c:pt idx="190">
                  <c:v>16.75</c:v>
                </c:pt>
                <c:pt idx="191">
                  <c:v>16.2</c:v>
                </c:pt>
                <c:pt idx="192">
                  <c:v>16.89</c:v>
                </c:pt>
                <c:pt idx="193">
                  <c:v>16.79</c:v>
                </c:pt>
                <c:pt idx="194">
                  <c:v>16.920000000000002</c:v>
                </c:pt>
                <c:pt idx="195">
                  <c:v>16.5</c:v>
                </c:pt>
                <c:pt idx="196">
                  <c:v>16.78</c:v>
                </c:pt>
                <c:pt idx="197">
                  <c:v>16.75</c:v>
                </c:pt>
                <c:pt idx="198">
                  <c:v>16.75</c:v>
                </c:pt>
                <c:pt idx="199">
                  <c:v>16.899999999999999</c:v>
                </c:pt>
                <c:pt idx="200">
                  <c:v>17.420000000000002</c:v>
                </c:pt>
                <c:pt idx="201">
                  <c:v>17.23</c:v>
                </c:pt>
                <c:pt idx="202">
                  <c:v>17.149999999999999</c:v>
                </c:pt>
                <c:pt idx="203">
                  <c:v>16.059999999999999</c:v>
                </c:pt>
                <c:pt idx="204">
                  <c:v>16.649999999999999</c:v>
                </c:pt>
                <c:pt idx="205">
                  <c:v>16.66</c:v>
                </c:pt>
                <c:pt idx="206">
                  <c:v>17.87</c:v>
                </c:pt>
                <c:pt idx="207">
                  <c:v>17.350000000000001</c:v>
                </c:pt>
                <c:pt idx="208">
                  <c:v>17.579999999999998</c:v>
                </c:pt>
                <c:pt idx="209">
                  <c:v>17.95</c:v>
                </c:pt>
                <c:pt idx="210">
                  <c:v>17.600000000000001</c:v>
                </c:pt>
                <c:pt idx="211">
                  <c:v>17</c:v>
                </c:pt>
                <c:pt idx="212">
                  <c:v>16.25</c:v>
                </c:pt>
                <c:pt idx="213">
                  <c:v>16.309999999999999</c:v>
                </c:pt>
                <c:pt idx="214">
                  <c:v>16.45</c:v>
                </c:pt>
                <c:pt idx="215">
                  <c:v>16.5</c:v>
                </c:pt>
                <c:pt idx="216">
                  <c:v>16.45</c:v>
                </c:pt>
                <c:pt idx="217">
                  <c:v>16.100000000000001</c:v>
                </c:pt>
                <c:pt idx="218">
                  <c:v>15.84</c:v>
                </c:pt>
                <c:pt idx="219">
                  <c:v>15.95</c:v>
                </c:pt>
                <c:pt idx="220">
                  <c:v>16.2</c:v>
                </c:pt>
                <c:pt idx="221">
                  <c:v>16.54</c:v>
                </c:pt>
                <c:pt idx="222">
                  <c:v>16.420000000000002</c:v>
                </c:pt>
                <c:pt idx="223">
                  <c:v>15.8</c:v>
                </c:pt>
                <c:pt idx="224">
                  <c:v>16.190000000000001</c:v>
                </c:pt>
                <c:pt idx="225">
                  <c:v>16.14</c:v>
                </c:pt>
                <c:pt idx="226">
                  <c:v>15.6</c:v>
                </c:pt>
                <c:pt idx="227">
                  <c:v>15.51</c:v>
                </c:pt>
                <c:pt idx="228">
                  <c:v>15.8</c:v>
                </c:pt>
                <c:pt idx="229">
                  <c:v>15.4</c:v>
                </c:pt>
                <c:pt idx="230">
                  <c:v>15.43</c:v>
                </c:pt>
                <c:pt idx="231">
                  <c:v>14.8</c:v>
                </c:pt>
                <c:pt idx="232">
                  <c:v>14.76</c:v>
                </c:pt>
                <c:pt idx="233">
                  <c:v>14</c:v>
                </c:pt>
                <c:pt idx="234">
                  <c:v>14</c:v>
                </c:pt>
                <c:pt idx="235">
                  <c:v>14.19</c:v>
                </c:pt>
                <c:pt idx="236">
                  <c:v>13.62</c:v>
                </c:pt>
                <c:pt idx="237">
                  <c:v>13.39</c:v>
                </c:pt>
                <c:pt idx="238">
                  <c:v>13.65</c:v>
                </c:pt>
                <c:pt idx="239">
                  <c:v>13.25</c:v>
                </c:pt>
                <c:pt idx="240">
                  <c:v>12.8</c:v>
                </c:pt>
                <c:pt idx="241">
                  <c:v>12.75</c:v>
                </c:pt>
                <c:pt idx="242">
                  <c:v>12.8</c:v>
                </c:pt>
                <c:pt idx="243">
                  <c:v>13</c:v>
                </c:pt>
                <c:pt idx="244">
                  <c:v>13</c:v>
                </c:pt>
                <c:pt idx="245">
                  <c:v>12.8</c:v>
                </c:pt>
                <c:pt idx="246">
                  <c:v>12.95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12.45</c:v>
                </c:pt>
                <c:pt idx="251">
                  <c:v>12.9</c:v>
                </c:pt>
                <c:pt idx="252">
                  <c:v>12.65</c:v>
                </c:pt>
                <c:pt idx="253">
                  <c:v>12.9</c:v>
                </c:pt>
                <c:pt idx="254">
                  <c:v>12.6</c:v>
                </c:pt>
                <c:pt idx="255">
                  <c:v>12.15</c:v>
                </c:pt>
                <c:pt idx="256">
                  <c:v>12</c:v>
                </c:pt>
                <c:pt idx="257">
                  <c:v>11.66</c:v>
                </c:pt>
                <c:pt idx="258">
                  <c:v>12</c:v>
                </c:pt>
                <c:pt idx="259">
                  <c:v>11.95</c:v>
                </c:pt>
                <c:pt idx="260">
                  <c:v>11</c:v>
                </c:pt>
                <c:pt idx="261">
                  <c:v>11.19</c:v>
                </c:pt>
                <c:pt idx="262">
                  <c:v>10.98</c:v>
                </c:pt>
                <c:pt idx="263">
                  <c:v>10.9</c:v>
                </c:pt>
                <c:pt idx="264">
                  <c:v>10.88</c:v>
                </c:pt>
                <c:pt idx="265">
                  <c:v>10.75</c:v>
                </c:pt>
                <c:pt idx="266">
                  <c:v>10.47</c:v>
                </c:pt>
                <c:pt idx="267">
                  <c:v>10.39</c:v>
                </c:pt>
                <c:pt idx="268">
                  <c:v>10.24</c:v>
                </c:pt>
                <c:pt idx="269">
                  <c:v>10.01</c:v>
                </c:pt>
                <c:pt idx="270">
                  <c:v>10.35</c:v>
                </c:pt>
                <c:pt idx="271">
                  <c:v>10.3</c:v>
                </c:pt>
                <c:pt idx="272">
                  <c:v>10.25</c:v>
                </c:pt>
                <c:pt idx="273">
                  <c:v>10.15</c:v>
                </c:pt>
                <c:pt idx="274">
                  <c:v>10</c:v>
                </c:pt>
                <c:pt idx="275">
                  <c:v>9.99</c:v>
                </c:pt>
                <c:pt idx="276">
                  <c:v>10</c:v>
                </c:pt>
                <c:pt idx="277">
                  <c:v>9.9700000000000006</c:v>
                </c:pt>
                <c:pt idx="278">
                  <c:v>9.74</c:v>
                </c:pt>
                <c:pt idx="279">
                  <c:v>9.74</c:v>
                </c:pt>
                <c:pt idx="280">
                  <c:v>9.64</c:v>
                </c:pt>
                <c:pt idx="281">
                  <c:v>9.7899999999999991</c:v>
                </c:pt>
                <c:pt idx="282">
                  <c:v>9.0299999999999994</c:v>
                </c:pt>
                <c:pt idx="283">
                  <c:v>9</c:v>
                </c:pt>
                <c:pt idx="284">
                  <c:v>8.9700000000000006</c:v>
                </c:pt>
                <c:pt idx="285">
                  <c:v>8.68</c:v>
                </c:pt>
                <c:pt idx="286">
                  <c:v>7.67</c:v>
                </c:pt>
                <c:pt idx="287">
                  <c:v>7.75</c:v>
                </c:pt>
                <c:pt idx="288">
                  <c:v>8</c:v>
                </c:pt>
                <c:pt idx="289">
                  <c:v>7.81</c:v>
                </c:pt>
                <c:pt idx="290">
                  <c:v>7.75</c:v>
                </c:pt>
                <c:pt idx="291">
                  <c:v>7.7</c:v>
                </c:pt>
                <c:pt idx="292">
                  <c:v>7.93</c:v>
                </c:pt>
                <c:pt idx="293">
                  <c:v>7.52</c:v>
                </c:pt>
                <c:pt idx="294">
                  <c:v>6.74</c:v>
                </c:pt>
                <c:pt idx="295">
                  <c:v>6.97</c:v>
                </c:pt>
                <c:pt idx="296">
                  <c:v>6.47</c:v>
                </c:pt>
                <c:pt idx="297">
                  <c:v>6.17</c:v>
                </c:pt>
                <c:pt idx="298">
                  <c:v>5.0999999999999996</c:v>
                </c:pt>
                <c:pt idx="299">
                  <c:v>4.55</c:v>
                </c:pt>
                <c:pt idx="300">
                  <c:v>3.99</c:v>
                </c:pt>
                <c:pt idx="301">
                  <c:v>3.9</c:v>
                </c:pt>
                <c:pt idx="302">
                  <c:v>3.88</c:v>
                </c:pt>
                <c:pt idx="303">
                  <c:v>3.09</c:v>
                </c:pt>
                <c:pt idx="304">
                  <c:v>3.08</c:v>
                </c:pt>
                <c:pt idx="305">
                  <c:v>3.35</c:v>
                </c:pt>
                <c:pt idx="306">
                  <c:v>3</c:v>
                </c:pt>
                <c:pt idx="307">
                  <c:v>2.91</c:v>
                </c:pt>
                <c:pt idx="308">
                  <c:v>2.86</c:v>
                </c:pt>
                <c:pt idx="309">
                  <c:v>2.99</c:v>
                </c:pt>
                <c:pt idx="310">
                  <c:v>2.85</c:v>
                </c:pt>
                <c:pt idx="311">
                  <c:v>2.7</c:v>
                </c:pt>
                <c:pt idx="312">
                  <c:v>2.7</c:v>
                </c:pt>
                <c:pt idx="313">
                  <c:v>2.75</c:v>
                </c:pt>
                <c:pt idx="314">
                  <c:v>2.35</c:v>
                </c:pt>
                <c:pt idx="315">
                  <c:v>2.4</c:v>
                </c:pt>
                <c:pt idx="316">
                  <c:v>3.5</c:v>
                </c:pt>
                <c:pt idx="317">
                  <c:v>4.22</c:v>
                </c:pt>
                <c:pt idx="318">
                  <c:v>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B0-46BD-AF7A-74106EE58D8B}"/>
            </c:ext>
          </c:extLst>
        </c:ser>
        <c:ser>
          <c:idx val="2"/>
          <c:order val="2"/>
          <c:tx>
            <c:strRef>
              <c:f>'3.2.5-график'!$E$4</c:f>
              <c:strCache>
                <c:ptCount val="1"/>
                <c:pt idx="0">
                  <c:v>"Қазкоммерцбанк" АҚ -USD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'3.2.5-график'!$E$5:$E$323</c:f>
              <c:numCache>
                <c:formatCode>General</c:formatCode>
                <c:ptCount val="319"/>
                <c:pt idx="0">
                  <c:v>17.7</c:v>
                </c:pt>
                <c:pt idx="1">
                  <c:v>17.600000000000001</c:v>
                </c:pt>
                <c:pt idx="2">
                  <c:v>17.52</c:v>
                </c:pt>
                <c:pt idx="3">
                  <c:v>16.5</c:v>
                </c:pt>
                <c:pt idx="4">
                  <c:v>16.100000000000001</c:v>
                </c:pt>
                <c:pt idx="5">
                  <c:v>16.71</c:v>
                </c:pt>
                <c:pt idx="6">
                  <c:v>16.2</c:v>
                </c:pt>
                <c:pt idx="7">
                  <c:v>15.8</c:v>
                </c:pt>
                <c:pt idx="8">
                  <c:v>16.2</c:v>
                </c:pt>
                <c:pt idx="9">
                  <c:v>15.95</c:v>
                </c:pt>
                <c:pt idx="10">
                  <c:v>15.4</c:v>
                </c:pt>
                <c:pt idx="11">
                  <c:v>13.8</c:v>
                </c:pt>
                <c:pt idx="12">
                  <c:v>13.55</c:v>
                </c:pt>
                <c:pt idx="13">
                  <c:v>14.35</c:v>
                </c:pt>
                <c:pt idx="14">
                  <c:v>14.3</c:v>
                </c:pt>
                <c:pt idx="15">
                  <c:v>16</c:v>
                </c:pt>
                <c:pt idx="16">
                  <c:v>16.010000000000002</c:v>
                </c:pt>
                <c:pt idx="17">
                  <c:v>15.67</c:v>
                </c:pt>
                <c:pt idx="18">
                  <c:v>15.4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16.170000000000002</c:v>
                </c:pt>
                <c:pt idx="23">
                  <c:v>15.9</c:v>
                </c:pt>
                <c:pt idx="24">
                  <c:v>15.5</c:v>
                </c:pt>
                <c:pt idx="25">
                  <c:v>15.4</c:v>
                </c:pt>
                <c:pt idx="26">
                  <c:v>14.9</c:v>
                </c:pt>
                <c:pt idx="27">
                  <c:v>14.35</c:v>
                </c:pt>
                <c:pt idx="28">
                  <c:v>14.22</c:v>
                </c:pt>
                <c:pt idx="29">
                  <c:v>14.3</c:v>
                </c:pt>
                <c:pt idx="30">
                  <c:v>14.4</c:v>
                </c:pt>
                <c:pt idx="31">
                  <c:v>13.98</c:v>
                </c:pt>
                <c:pt idx="32">
                  <c:v>13.4</c:v>
                </c:pt>
                <c:pt idx="33">
                  <c:v>14.01</c:v>
                </c:pt>
                <c:pt idx="34">
                  <c:v>15.1</c:v>
                </c:pt>
                <c:pt idx="35">
                  <c:v>15.05</c:v>
                </c:pt>
                <c:pt idx="36">
                  <c:v>15.6</c:v>
                </c:pt>
                <c:pt idx="37">
                  <c:v>15.5</c:v>
                </c:pt>
                <c:pt idx="38">
                  <c:v>15.29</c:v>
                </c:pt>
                <c:pt idx="39">
                  <c:v>15.05</c:v>
                </c:pt>
                <c:pt idx="40">
                  <c:v>14.8</c:v>
                </c:pt>
                <c:pt idx="41">
                  <c:v>13.71</c:v>
                </c:pt>
                <c:pt idx="42">
                  <c:v>13.58</c:v>
                </c:pt>
                <c:pt idx="43">
                  <c:v>13.6</c:v>
                </c:pt>
                <c:pt idx="44">
                  <c:v>12.05</c:v>
                </c:pt>
                <c:pt idx="45">
                  <c:v>12.25</c:v>
                </c:pt>
                <c:pt idx="46">
                  <c:v>12.2</c:v>
                </c:pt>
                <c:pt idx="47">
                  <c:v>13.1</c:v>
                </c:pt>
                <c:pt idx="48">
                  <c:v>14.02</c:v>
                </c:pt>
                <c:pt idx="49">
                  <c:v>13.7</c:v>
                </c:pt>
                <c:pt idx="50">
                  <c:v>14.7</c:v>
                </c:pt>
                <c:pt idx="51">
                  <c:v>15.5</c:v>
                </c:pt>
                <c:pt idx="52">
                  <c:v>15.3</c:v>
                </c:pt>
                <c:pt idx="53">
                  <c:v>14.45</c:v>
                </c:pt>
                <c:pt idx="54">
                  <c:v>14.35</c:v>
                </c:pt>
                <c:pt idx="55">
                  <c:v>13.9</c:v>
                </c:pt>
                <c:pt idx="56">
                  <c:v>13.85</c:v>
                </c:pt>
                <c:pt idx="57">
                  <c:v>13.15</c:v>
                </c:pt>
                <c:pt idx="58">
                  <c:v>13.15</c:v>
                </c:pt>
                <c:pt idx="59">
                  <c:v>12.78</c:v>
                </c:pt>
                <c:pt idx="60">
                  <c:v>12.85</c:v>
                </c:pt>
                <c:pt idx="61">
                  <c:v>13</c:v>
                </c:pt>
                <c:pt idx="62">
                  <c:v>12.9</c:v>
                </c:pt>
                <c:pt idx="63">
                  <c:v>12.7</c:v>
                </c:pt>
                <c:pt idx="64">
                  <c:v>12.23</c:v>
                </c:pt>
                <c:pt idx="65">
                  <c:v>11.79</c:v>
                </c:pt>
                <c:pt idx="66">
                  <c:v>11.65</c:v>
                </c:pt>
                <c:pt idx="67">
                  <c:v>11.65</c:v>
                </c:pt>
                <c:pt idx="68">
                  <c:v>11.88</c:v>
                </c:pt>
                <c:pt idx="69">
                  <c:v>11.89</c:v>
                </c:pt>
                <c:pt idx="70">
                  <c:v>11.55</c:v>
                </c:pt>
                <c:pt idx="71">
                  <c:v>11.16</c:v>
                </c:pt>
                <c:pt idx="72">
                  <c:v>11.1</c:v>
                </c:pt>
                <c:pt idx="73">
                  <c:v>11.2</c:v>
                </c:pt>
                <c:pt idx="74">
                  <c:v>11.44</c:v>
                </c:pt>
                <c:pt idx="75">
                  <c:v>11.25</c:v>
                </c:pt>
                <c:pt idx="76">
                  <c:v>10.9</c:v>
                </c:pt>
                <c:pt idx="77">
                  <c:v>10.8</c:v>
                </c:pt>
                <c:pt idx="78">
                  <c:v>10.65</c:v>
                </c:pt>
                <c:pt idx="79">
                  <c:v>10.37</c:v>
                </c:pt>
                <c:pt idx="80">
                  <c:v>10.3</c:v>
                </c:pt>
                <c:pt idx="81">
                  <c:v>10.6</c:v>
                </c:pt>
                <c:pt idx="82">
                  <c:v>10.9</c:v>
                </c:pt>
                <c:pt idx="83">
                  <c:v>10.7</c:v>
                </c:pt>
                <c:pt idx="84">
                  <c:v>11.2</c:v>
                </c:pt>
                <c:pt idx="85">
                  <c:v>11.75</c:v>
                </c:pt>
                <c:pt idx="86">
                  <c:v>12.31</c:v>
                </c:pt>
                <c:pt idx="87">
                  <c:v>11.86</c:v>
                </c:pt>
                <c:pt idx="88">
                  <c:v>11.33</c:v>
                </c:pt>
                <c:pt idx="89">
                  <c:v>11.35</c:v>
                </c:pt>
                <c:pt idx="90">
                  <c:v>11.5</c:v>
                </c:pt>
                <c:pt idx="91">
                  <c:v>12.3</c:v>
                </c:pt>
                <c:pt idx="92">
                  <c:v>12.15</c:v>
                </c:pt>
                <c:pt idx="93">
                  <c:v>12.39</c:v>
                </c:pt>
                <c:pt idx="94">
                  <c:v>12.1</c:v>
                </c:pt>
                <c:pt idx="95">
                  <c:v>11.56</c:v>
                </c:pt>
                <c:pt idx="96">
                  <c:v>12.07</c:v>
                </c:pt>
                <c:pt idx="97">
                  <c:v>12.69</c:v>
                </c:pt>
                <c:pt idx="98">
                  <c:v>12.9</c:v>
                </c:pt>
                <c:pt idx="99">
                  <c:v>13</c:v>
                </c:pt>
                <c:pt idx="100">
                  <c:v>13.25</c:v>
                </c:pt>
                <c:pt idx="101">
                  <c:v>12.76</c:v>
                </c:pt>
                <c:pt idx="102">
                  <c:v>13.21</c:v>
                </c:pt>
                <c:pt idx="103">
                  <c:v>13.37</c:v>
                </c:pt>
                <c:pt idx="104">
                  <c:v>14</c:v>
                </c:pt>
                <c:pt idx="105">
                  <c:v>13.5</c:v>
                </c:pt>
                <c:pt idx="106">
                  <c:v>13.3</c:v>
                </c:pt>
                <c:pt idx="107">
                  <c:v>13.15</c:v>
                </c:pt>
                <c:pt idx="108">
                  <c:v>13</c:v>
                </c:pt>
                <c:pt idx="109">
                  <c:v>13.03</c:v>
                </c:pt>
                <c:pt idx="110">
                  <c:v>12.9</c:v>
                </c:pt>
                <c:pt idx="111">
                  <c:v>13.3</c:v>
                </c:pt>
                <c:pt idx="112">
                  <c:v>13.65</c:v>
                </c:pt>
                <c:pt idx="113">
                  <c:v>13.2</c:v>
                </c:pt>
                <c:pt idx="114">
                  <c:v>13.51</c:v>
                </c:pt>
                <c:pt idx="115">
                  <c:v>13.45</c:v>
                </c:pt>
                <c:pt idx="116">
                  <c:v>12.59</c:v>
                </c:pt>
                <c:pt idx="117">
                  <c:v>12.84</c:v>
                </c:pt>
                <c:pt idx="118">
                  <c:v>13.01</c:v>
                </c:pt>
                <c:pt idx="119">
                  <c:v>12.8</c:v>
                </c:pt>
                <c:pt idx="120">
                  <c:v>13.33</c:v>
                </c:pt>
                <c:pt idx="121">
                  <c:v>13.72</c:v>
                </c:pt>
                <c:pt idx="122">
                  <c:v>14.12</c:v>
                </c:pt>
                <c:pt idx="123">
                  <c:v>14.2</c:v>
                </c:pt>
                <c:pt idx="124">
                  <c:v>13.99</c:v>
                </c:pt>
                <c:pt idx="125">
                  <c:v>14.5</c:v>
                </c:pt>
                <c:pt idx="126">
                  <c:v>14.9</c:v>
                </c:pt>
                <c:pt idx="127">
                  <c:v>15.15</c:v>
                </c:pt>
                <c:pt idx="128">
                  <c:v>15.37</c:v>
                </c:pt>
                <c:pt idx="129">
                  <c:v>15.35</c:v>
                </c:pt>
                <c:pt idx="130">
                  <c:v>15.31</c:v>
                </c:pt>
                <c:pt idx="131">
                  <c:v>15.55</c:v>
                </c:pt>
                <c:pt idx="132">
                  <c:v>15.55</c:v>
                </c:pt>
                <c:pt idx="133">
                  <c:v>15.55</c:v>
                </c:pt>
                <c:pt idx="134">
                  <c:v>16</c:v>
                </c:pt>
                <c:pt idx="135">
                  <c:v>15.99</c:v>
                </c:pt>
                <c:pt idx="136">
                  <c:v>16.48</c:v>
                </c:pt>
                <c:pt idx="137">
                  <c:v>15.9</c:v>
                </c:pt>
                <c:pt idx="138">
                  <c:v>16.600000000000001</c:v>
                </c:pt>
                <c:pt idx="139">
                  <c:v>18.25</c:v>
                </c:pt>
                <c:pt idx="140">
                  <c:v>19.3</c:v>
                </c:pt>
                <c:pt idx="141">
                  <c:v>21.1</c:v>
                </c:pt>
                <c:pt idx="142">
                  <c:v>20.65</c:v>
                </c:pt>
                <c:pt idx="143">
                  <c:v>19.399999999999999</c:v>
                </c:pt>
                <c:pt idx="144">
                  <c:v>19</c:v>
                </c:pt>
                <c:pt idx="145">
                  <c:v>19</c:v>
                </c:pt>
                <c:pt idx="146">
                  <c:v>18.88</c:v>
                </c:pt>
                <c:pt idx="147">
                  <c:v>18.55</c:v>
                </c:pt>
                <c:pt idx="148">
                  <c:v>17.75</c:v>
                </c:pt>
                <c:pt idx="149">
                  <c:v>17.18</c:v>
                </c:pt>
                <c:pt idx="150">
                  <c:v>17.7</c:v>
                </c:pt>
                <c:pt idx="151">
                  <c:v>17.600000000000001</c:v>
                </c:pt>
                <c:pt idx="152">
                  <c:v>17.25</c:v>
                </c:pt>
                <c:pt idx="153">
                  <c:v>16.75</c:v>
                </c:pt>
                <c:pt idx="154">
                  <c:v>16.5</c:v>
                </c:pt>
                <c:pt idx="155">
                  <c:v>16.55</c:v>
                </c:pt>
                <c:pt idx="156">
                  <c:v>16.3</c:v>
                </c:pt>
                <c:pt idx="157">
                  <c:v>16.149999999999999</c:v>
                </c:pt>
                <c:pt idx="158">
                  <c:v>16.5</c:v>
                </c:pt>
                <c:pt idx="159">
                  <c:v>15.4</c:v>
                </c:pt>
                <c:pt idx="160">
                  <c:v>15.5</c:v>
                </c:pt>
                <c:pt idx="161">
                  <c:v>15.75</c:v>
                </c:pt>
                <c:pt idx="162">
                  <c:v>15.75</c:v>
                </c:pt>
                <c:pt idx="163">
                  <c:v>15.75</c:v>
                </c:pt>
                <c:pt idx="164">
                  <c:v>16</c:v>
                </c:pt>
                <c:pt idx="165">
                  <c:v>16</c:v>
                </c:pt>
                <c:pt idx="166">
                  <c:v>16.3</c:v>
                </c:pt>
                <c:pt idx="167">
                  <c:v>16.5</c:v>
                </c:pt>
                <c:pt idx="168">
                  <c:v>16.8</c:v>
                </c:pt>
                <c:pt idx="169">
                  <c:v>16.649999999999999</c:v>
                </c:pt>
                <c:pt idx="170">
                  <c:v>16.12</c:v>
                </c:pt>
                <c:pt idx="171">
                  <c:v>15.9</c:v>
                </c:pt>
                <c:pt idx="172">
                  <c:v>15.78</c:v>
                </c:pt>
                <c:pt idx="173">
                  <c:v>15.7</c:v>
                </c:pt>
                <c:pt idx="174">
                  <c:v>15.88</c:v>
                </c:pt>
                <c:pt idx="175">
                  <c:v>15.83</c:v>
                </c:pt>
                <c:pt idx="176">
                  <c:v>15.95</c:v>
                </c:pt>
                <c:pt idx="177">
                  <c:v>15.85</c:v>
                </c:pt>
                <c:pt idx="178">
                  <c:v>16.079999999999998</c:v>
                </c:pt>
                <c:pt idx="179">
                  <c:v>16.010000000000002</c:v>
                </c:pt>
                <c:pt idx="180">
                  <c:v>16.2</c:v>
                </c:pt>
                <c:pt idx="181">
                  <c:v>16.29</c:v>
                </c:pt>
                <c:pt idx="182">
                  <c:v>16.399999999999999</c:v>
                </c:pt>
                <c:pt idx="183">
                  <c:v>16.3</c:v>
                </c:pt>
                <c:pt idx="184">
                  <c:v>16.39</c:v>
                </c:pt>
                <c:pt idx="185">
                  <c:v>16.7</c:v>
                </c:pt>
                <c:pt idx="186">
                  <c:v>16.5</c:v>
                </c:pt>
                <c:pt idx="187">
                  <c:v>16.75</c:v>
                </c:pt>
                <c:pt idx="188">
                  <c:v>16.5</c:v>
                </c:pt>
                <c:pt idx="189">
                  <c:v>16.5</c:v>
                </c:pt>
                <c:pt idx="190">
                  <c:v>16.600000000000001</c:v>
                </c:pt>
                <c:pt idx="191">
                  <c:v>16.68</c:v>
                </c:pt>
                <c:pt idx="192">
                  <c:v>16.440000000000001</c:v>
                </c:pt>
                <c:pt idx="193">
                  <c:v>16.45</c:v>
                </c:pt>
                <c:pt idx="194">
                  <c:v>16.649999999999999</c:v>
                </c:pt>
                <c:pt idx="195">
                  <c:v>16.600000000000001</c:v>
                </c:pt>
                <c:pt idx="196">
                  <c:v>16.600000000000001</c:v>
                </c:pt>
                <c:pt idx="197">
                  <c:v>16.7</c:v>
                </c:pt>
                <c:pt idx="198">
                  <c:v>16.55</c:v>
                </c:pt>
                <c:pt idx="199">
                  <c:v>16.399999999999999</c:v>
                </c:pt>
                <c:pt idx="200">
                  <c:v>16.38</c:v>
                </c:pt>
                <c:pt idx="201">
                  <c:v>16.600000000000001</c:v>
                </c:pt>
                <c:pt idx="202">
                  <c:v>16.600000000000001</c:v>
                </c:pt>
                <c:pt idx="203">
                  <c:v>16.649999999999999</c:v>
                </c:pt>
                <c:pt idx="204">
                  <c:v>16.5</c:v>
                </c:pt>
                <c:pt idx="205">
                  <c:v>16.43</c:v>
                </c:pt>
                <c:pt idx="206">
                  <c:v>16.29</c:v>
                </c:pt>
                <c:pt idx="207">
                  <c:v>16.239999999999998</c:v>
                </c:pt>
                <c:pt idx="208">
                  <c:v>15.73</c:v>
                </c:pt>
                <c:pt idx="209">
                  <c:v>16.5</c:v>
                </c:pt>
                <c:pt idx="210">
                  <c:v>16.3</c:v>
                </c:pt>
                <c:pt idx="211">
                  <c:v>16.13</c:v>
                </c:pt>
                <c:pt idx="212">
                  <c:v>16</c:v>
                </c:pt>
                <c:pt idx="213">
                  <c:v>15.71</c:v>
                </c:pt>
                <c:pt idx="214">
                  <c:v>15.5</c:v>
                </c:pt>
                <c:pt idx="215">
                  <c:v>15.3</c:v>
                </c:pt>
                <c:pt idx="216">
                  <c:v>15.28</c:v>
                </c:pt>
                <c:pt idx="217">
                  <c:v>15</c:v>
                </c:pt>
                <c:pt idx="218">
                  <c:v>14.85</c:v>
                </c:pt>
                <c:pt idx="219">
                  <c:v>14.9</c:v>
                </c:pt>
                <c:pt idx="220">
                  <c:v>14.65</c:v>
                </c:pt>
                <c:pt idx="221">
                  <c:v>14.85</c:v>
                </c:pt>
                <c:pt idx="222">
                  <c:v>14.55</c:v>
                </c:pt>
                <c:pt idx="223">
                  <c:v>14.8</c:v>
                </c:pt>
                <c:pt idx="224">
                  <c:v>16.920000000000002</c:v>
                </c:pt>
                <c:pt idx="225">
                  <c:v>16.25</c:v>
                </c:pt>
                <c:pt idx="226">
                  <c:v>15.7</c:v>
                </c:pt>
                <c:pt idx="227">
                  <c:v>15.67</c:v>
                </c:pt>
                <c:pt idx="228">
                  <c:v>15.7</c:v>
                </c:pt>
                <c:pt idx="229">
                  <c:v>15.25</c:v>
                </c:pt>
                <c:pt idx="230">
                  <c:v>15.63</c:v>
                </c:pt>
                <c:pt idx="231">
                  <c:v>15.22</c:v>
                </c:pt>
                <c:pt idx="232">
                  <c:v>14.5</c:v>
                </c:pt>
                <c:pt idx="233">
                  <c:v>14.14</c:v>
                </c:pt>
                <c:pt idx="234">
                  <c:v>14</c:v>
                </c:pt>
                <c:pt idx="235">
                  <c:v>14.05</c:v>
                </c:pt>
                <c:pt idx="236">
                  <c:v>13.75</c:v>
                </c:pt>
                <c:pt idx="237">
                  <c:v>14</c:v>
                </c:pt>
                <c:pt idx="238">
                  <c:v>14</c:v>
                </c:pt>
                <c:pt idx="239">
                  <c:v>13.5</c:v>
                </c:pt>
                <c:pt idx="240">
                  <c:v>13.5</c:v>
                </c:pt>
                <c:pt idx="241">
                  <c:v>13</c:v>
                </c:pt>
                <c:pt idx="242">
                  <c:v>13.1</c:v>
                </c:pt>
                <c:pt idx="243">
                  <c:v>13.09</c:v>
                </c:pt>
                <c:pt idx="244">
                  <c:v>13.5</c:v>
                </c:pt>
                <c:pt idx="245">
                  <c:v>13.51</c:v>
                </c:pt>
                <c:pt idx="246">
                  <c:v>13.21</c:v>
                </c:pt>
                <c:pt idx="247">
                  <c:v>13.22</c:v>
                </c:pt>
                <c:pt idx="248">
                  <c:v>13.05</c:v>
                </c:pt>
                <c:pt idx="249">
                  <c:v>12.93</c:v>
                </c:pt>
                <c:pt idx="250">
                  <c:v>13.2</c:v>
                </c:pt>
                <c:pt idx="251">
                  <c:v>13.2</c:v>
                </c:pt>
                <c:pt idx="252">
                  <c:v>13</c:v>
                </c:pt>
                <c:pt idx="253">
                  <c:v>12.07</c:v>
                </c:pt>
                <c:pt idx="254">
                  <c:v>12.7</c:v>
                </c:pt>
                <c:pt idx="255">
                  <c:v>12.5</c:v>
                </c:pt>
                <c:pt idx="256">
                  <c:v>12.5</c:v>
                </c:pt>
                <c:pt idx="257">
                  <c:v>12.65</c:v>
                </c:pt>
                <c:pt idx="258">
                  <c:v>12.5</c:v>
                </c:pt>
                <c:pt idx="259">
                  <c:v>12.13</c:v>
                </c:pt>
                <c:pt idx="260">
                  <c:v>11.8</c:v>
                </c:pt>
                <c:pt idx="261">
                  <c:v>11.8</c:v>
                </c:pt>
                <c:pt idx="262">
                  <c:v>11.75</c:v>
                </c:pt>
                <c:pt idx="263">
                  <c:v>11.85</c:v>
                </c:pt>
                <c:pt idx="264">
                  <c:v>11.73</c:v>
                </c:pt>
                <c:pt idx="265">
                  <c:v>11.7</c:v>
                </c:pt>
                <c:pt idx="266">
                  <c:v>11.48</c:v>
                </c:pt>
                <c:pt idx="267">
                  <c:v>11.05</c:v>
                </c:pt>
                <c:pt idx="268">
                  <c:v>11.02</c:v>
                </c:pt>
                <c:pt idx="269">
                  <c:v>10.6</c:v>
                </c:pt>
                <c:pt idx="270">
                  <c:v>9.99</c:v>
                </c:pt>
                <c:pt idx="271">
                  <c:v>10.1</c:v>
                </c:pt>
                <c:pt idx="272">
                  <c:v>10.35</c:v>
                </c:pt>
                <c:pt idx="273">
                  <c:v>10</c:v>
                </c:pt>
                <c:pt idx="274">
                  <c:v>9.8000000000000007</c:v>
                </c:pt>
                <c:pt idx="275">
                  <c:v>10.42</c:v>
                </c:pt>
                <c:pt idx="276">
                  <c:v>10.36</c:v>
                </c:pt>
                <c:pt idx="277">
                  <c:v>10.25</c:v>
                </c:pt>
                <c:pt idx="278">
                  <c:v>10.119999999999999</c:v>
                </c:pt>
                <c:pt idx="279">
                  <c:v>10.119999999999999</c:v>
                </c:pt>
                <c:pt idx="280">
                  <c:v>10.38</c:v>
                </c:pt>
                <c:pt idx="281">
                  <c:v>10.49</c:v>
                </c:pt>
                <c:pt idx="282">
                  <c:v>9.3800000000000008</c:v>
                </c:pt>
                <c:pt idx="283">
                  <c:v>9.9499999999999993</c:v>
                </c:pt>
                <c:pt idx="284">
                  <c:v>9.75</c:v>
                </c:pt>
                <c:pt idx="285">
                  <c:v>7.47</c:v>
                </c:pt>
                <c:pt idx="286">
                  <c:v>7.54</c:v>
                </c:pt>
                <c:pt idx="287">
                  <c:v>7.5</c:v>
                </c:pt>
                <c:pt idx="288">
                  <c:v>8.35</c:v>
                </c:pt>
                <c:pt idx="289">
                  <c:v>7.39</c:v>
                </c:pt>
                <c:pt idx="290">
                  <c:v>8.3000000000000007</c:v>
                </c:pt>
                <c:pt idx="291">
                  <c:v>8.3000000000000007</c:v>
                </c:pt>
                <c:pt idx="292">
                  <c:v>8.5</c:v>
                </c:pt>
                <c:pt idx="293">
                  <c:v>7.8</c:v>
                </c:pt>
                <c:pt idx="294">
                  <c:v>7.11</c:v>
                </c:pt>
                <c:pt idx="295">
                  <c:v>7</c:v>
                </c:pt>
                <c:pt idx="296">
                  <c:v>6.55</c:v>
                </c:pt>
                <c:pt idx="297">
                  <c:v>6.55</c:v>
                </c:pt>
                <c:pt idx="298">
                  <c:v>5.6</c:v>
                </c:pt>
                <c:pt idx="299">
                  <c:v>5</c:v>
                </c:pt>
                <c:pt idx="300">
                  <c:v>4.7</c:v>
                </c:pt>
                <c:pt idx="301">
                  <c:v>4</c:v>
                </c:pt>
                <c:pt idx="302">
                  <c:v>4</c:v>
                </c:pt>
                <c:pt idx="303">
                  <c:v>3.27</c:v>
                </c:pt>
                <c:pt idx="304">
                  <c:v>3.05</c:v>
                </c:pt>
                <c:pt idx="305">
                  <c:v>3.35</c:v>
                </c:pt>
                <c:pt idx="306">
                  <c:v>3</c:v>
                </c:pt>
                <c:pt idx="307">
                  <c:v>2.9</c:v>
                </c:pt>
                <c:pt idx="308">
                  <c:v>2.91</c:v>
                </c:pt>
                <c:pt idx="309">
                  <c:v>3.6</c:v>
                </c:pt>
                <c:pt idx="310">
                  <c:v>3.55</c:v>
                </c:pt>
                <c:pt idx="311">
                  <c:v>3.3</c:v>
                </c:pt>
                <c:pt idx="312">
                  <c:v>3.3</c:v>
                </c:pt>
                <c:pt idx="313">
                  <c:v>2.9</c:v>
                </c:pt>
                <c:pt idx="314">
                  <c:v>4.05</c:v>
                </c:pt>
                <c:pt idx="315">
                  <c:v>4.78</c:v>
                </c:pt>
                <c:pt idx="316">
                  <c:v>7.5</c:v>
                </c:pt>
                <c:pt idx="317">
                  <c:v>7.27</c:v>
                </c:pt>
                <c:pt idx="318">
                  <c:v>7.25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0B0-46BD-AF7A-74106EE58D8B}"/>
            </c:ext>
          </c:extLst>
        </c:ser>
        <c:ser>
          <c:idx val="3"/>
          <c:order val="3"/>
          <c:tx>
            <c:strRef>
              <c:f>'3.2.5-график'!$F$4</c:f>
              <c:strCache>
                <c:ptCount val="1"/>
                <c:pt idx="0">
                  <c:v>Kazmunaigaz-USD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'3.2.5-график'!$F$5:$F$323</c:f>
              <c:numCache>
                <c:formatCode>General</c:formatCode>
                <c:ptCount val="319"/>
                <c:pt idx="0">
                  <c:v>22.7</c:v>
                </c:pt>
                <c:pt idx="1">
                  <c:v>23</c:v>
                </c:pt>
                <c:pt idx="2">
                  <c:v>23</c:v>
                </c:pt>
                <c:pt idx="3">
                  <c:v>22.61</c:v>
                </c:pt>
                <c:pt idx="4">
                  <c:v>22</c:v>
                </c:pt>
                <c:pt idx="5">
                  <c:v>22.5</c:v>
                </c:pt>
                <c:pt idx="6">
                  <c:v>21.58</c:v>
                </c:pt>
                <c:pt idx="7">
                  <c:v>21.25</c:v>
                </c:pt>
                <c:pt idx="8">
                  <c:v>21.25</c:v>
                </c:pt>
                <c:pt idx="9">
                  <c:v>21.48</c:v>
                </c:pt>
                <c:pt idx="10">
                  <c:v>21</c:v>
                </c:pt>
                <c:pt idx="11">
                  <c:v>19.5</c:v>
                </c:pt>
                <c:pt idx="12">
                  <c:v>20</c:v>
                </c:pt>
                <c:pt idx="13">
                  <c:v>19.95</c:v>
                </c:pt>
                <c:pt idx="14">
                  <c:v>19.510000000000002</c:v>
                </c:pt>
                <c:pt idx="15">
                  <c:v>20.5</c:v>
                </c:pt>
                <c:pt idx="16">
                  <c:v>20.3</c:v>
                </c:pt>
                <c:pt idx="17">
                  <c:v>20.78</c:v>
                </c:pt>
                <c:pt idx="18">
                  <c:v>20.7</c:v>
                </c:pt>
                <c:pt idx="19">
                  <c:v>20.8</c:v>
                </c:pt>
                <c:pt idx="20">
                  <c:v>21.25</c:v>
                </c:pt>
                <c:pt idx="21">
                  <c:v>21.5</c:v>
                </c:pt>
                <c:pt idx="22">
                  <c:v>21.6</c:v>
                </c:pt>
                <c:pt idx="23">
                  <c:v>21.8</c:v>
                </c:pt>
                <c:pt idx="24">
                  <c:v>21.5</c:v>
                </c:pt>
                <c:pt idx="25">
                  <c:v>21.4</c:v>
                </c:pt>
                <c:pt idx="26">
                  <c:v>20.55</c:v>
                </c:pt>
                <c:pt idx="27">
                  <c:v>20.93</c:v>
                </c:pt>
                <c:pt idx="28">
                  <c:v>20.7</c:v>
                </c:pt>
                <c:pt idx="29">
                  <c:v>20.68</c:v>
                </c:pt>
                <c:pt idx="30">
                  <c:v>21.45</c:v>
                </c:pt>
                <c:pt idx="31">
                  <c:v>21.25</c:v>
                </c:pt>
                <c:pt idx="32">
                  <c:v>20.87</c:v>
                </c:pt>
                <c:pt idx="33">
                  <c:v>21.01</c:v>
                </c:pt>
                <c:pt idx="34">
                  <c:v>22.25</c:v>
                </c:pt>
                <c:pt idx="35">
                  <c:v>22.21</c:v>
                </c:pt>
                <c:pt idx="36">
                  <c:v>22.4</c:v>
                </c:pt>
                <c:pt idx="37">
                  <c:v>22.95</c:v>
                </c:pt>
                <c:pt idx="38">
                  <c:v>22.77</c:v>
                </c:pt>
                <c:pt idx="39">
                  <c:v>23</c:v>
                </c:pt>
                <c:pt idx="40">
                  <c:v>23.8</c:v>
                </c:pt>
                <c:pt idx="41">
                  <c:v>23.99</c:v>
                </c:pt>
                <c:pt idx="42">
                  <c:v>24.2</c:v>
                </c:pt>
                <c:pt idx="43">
                  <c:v>23.5</c:v>
                </c:pt>
                <c:pt idx="44">
                  <c:v>22.8</c:v>
                </c:pt>
                <c:pt idx="45">
                  <c:v>23</c:v>
                </c:pt>
                <c:pt idx="46">
                  <c:v>23.35</c:v>
                </c:pt>
                <c:pt idx="47">
                  <c:v>23.82</c:v>
                </c:pt>
                <c:pt idx="48">
                  <c:v>23.95</c:v>
                </c:pt>
                <c:pt idx="49">
                  <c:v>24</c:v>
                </c:pt>
                <c:pt idx="50">
                  <c:v>24.2</c:v>
                </c:pt>
                <c:pt idx="51">
                  <c:v>25</c:v>
                </c:pt>
                <c:pt idx="52">
                  <c:v>25.47</c:v>
                </c:pt>
                <c:pt idx="53">
                  <c:v>25.4</c:v>
                </c:pt>
                <c:pt idx="54">
                  <c:v>25.15</c:v>
                </c:pt>
                <c:pt idx="55">
                  <c:v>25.1</c:v>
                </c:pt>
                <c:pt idx="56">
                  <c:v>26</c:v>
                </c:pt>
                <c:pt idx="57">
                  <c:v>24.95</c:v>
                </c:pt>
                <c:pt idx="58">
                  <c:v>24.6</c:v>
                </c:pt>
                <c:pt idx="59">
                  <c:v>25</c:v>
                </c:pt>
                <c:pt idx="60">
                  <c:v>24.95</c:v>
                </c:pt>
                <c:pt idx="61">
                  <c:v>25.8</c:v>
                </c:pt>
                <c:pt idx="62">
                  <c:v>26.8</c:v>
                </c:pt>
                <c:pt idx="63">
                  <c:v>26.13</c:v>
                </c:pt>
                <c:pt idx="64">
                  <c:v>27</c:v>
                </c:pt>
                <c:pt idx="65">
                  <c:v>26.98</c:v>
                </c:pt>
                <c:pt idx="66">
                  <c:v>27.2</c:v>
                </c:pt>
                <c:pt idx="67">
                  <c:v>26.93</c:v>
                </c:pt>
                <c:pt idx="68">
                  <c:v>28.5</c:v>
                </c:pt>
                <c:pt idx="69">
                  <c:v>29.66</c:v>
                </c:pt>
                <c:pt idx="70">
                  <c:v>29.47</c:v>
                </c:pt>
                <c:pt idx="71">
                  <c:v>28.96</c:v>
                </c:pt>
                <c:pt idx="72">
                  <c:v>27.6</c:v>
                </c:pt>
                <c:pt idx="73">
                  <c:v>27.15</c:v>
                </c:pt>
                <c:pt idx="74">
                  <c:v>27.5</c:v>
                </c:pt>
                <c:pt idx="75">
                  <c:v>27.2</c:v>
                </c:pt>
                <c:pt idx="76">
                  <c:v>27.42</c:v>
                </c:pt>
                <c:pt idx="77">
                  <c:v>27</c:v>
                </c:pt>
                <c:pt idx="78">
                  <c:v>26.8</c:v>
                </c:pt>
                <c:pt idx="79">
                  <c:v>26.5</c:v>
                </c:pt>
                <c:pt idx="80">
                  <c:v>26.48</c:v>
                </c:pt>
                <c:pt idx="81">
                  <c:v>27</c:v>
                </c:pt>
                <c:pt idx="82">
                  <c:v>28.5</c:v>
                </c:pt>
                <c:pt idx="83">
                  <c:v>27.75</c:v>
                </c:pt>
                <c:pt idx="84">
                  <c:v>27.3</c:v>
                </c:pt>
                <c:pt idx="85">
                  <c:v>28.05</c:v>
                </c:pt>
                <c:pt idx="86">
                  <c:v>26.95</c:v>
                </c:pt>
                <c:pt idx="87">
                  <c:v>26.74</c:v>
                </c:pt>
                <c:pt idx="88">
                  <c:v>26.47</c:v>
                </c:pt>
                <c:pt idx="89">
                  <c:v>26.65</c:v>
                </c:pt>
                <c:pt idx="90">
                  <c:v>27.32</c:v>
                </c:pt>
                <c:pt idx="91">
                  <c:v>27.7</c:v>
                </c:pt>
                <c:pt idx="92">
                  <c:v>28</c:v>
                </c:pt>
                <c:pt idx="93">
                  <c:v>28.7</c:v>
                </c:pt>
                <c:pt idx="94">
                  <c:v>28.9</c:v>
                </c:pt>
                <c:pt idx="95">
                  <c:v>29.69</c:v>
                </c:pt>
                <c:pt idx="96">
                  <c:v>30.1</c:v>
                </c:pt>
                <c:pt idx="97">
                  <c:v>30.3</c:v>
                </c:pt>
                <c:pt idx="98">
                  <c:v>30.4</c:v>
                </c:pt>
                <c:pt idx="99">
                  <c:v>31.1</c:v>
                </c:pt>
                <c:pt idx="100">
                  <c:v>31.01</c:v>
                </c:pt>
                <c:pt idx="101">
                  <c:v>30.2</c:v>
                </c:pt>
                <c:pt idx="102">
                  <c:v>29.75</c:v>
                </c:pt>
                <c:pt idx="103">
                  <c:v>30.1</c:v>
                </c:pt>
                <c:pt idx="104">
                  <c:v>30.5</c:v>
                </c:pt>
                <c:pt idx="105">
                  <c:v>31</c:v>
                </c:pt>
                <c:pt idx="106">
                  <c:v>31.2</c:v>
                </c:pt>
                <c:pt idx="107">
                  <c:v>32.5</c:v>
                </c:pt>
                <c:pt idx="108">
                  <c:v>32.99</c:v>
                </c:pt>
                <c:pt idx="109">
                  <c:v>33</c:v>
                </c:pt>
                <c:pt idx="110">
                  <c:v>33.35</c:v>
                </c:pt>
                <c:pt idx="111">
                  <c:v>33</c:v>
                </c:pt>
                <c:pt idx="112">
                  <c:v>33.200000000000003</c:v>
                </c:pt>
                <c:pt idx="113">
                  <c:v>33.75</c:v>
                </c:pt>
                <c:pt idx="114">
                  <c:v>34.4</c:v>
                </c:pt>
                <c:pt idx="115">
                  <c:v>34.1</c:v>
                </c:pt>
                <c:pt idx="116">
                  <c:v>33</c:v>
                </c:pt>
                <c:pt idx="117">
                  <c:v>33</c:v>
                </c:pt>
                <c:pt idx="118">
                  <c:v>32.15</c:v>
                </c:pt>
                <c:pt idx="119">
                  <c:v>29.7</c:v>
                </c:pt>
                <c:pt idx="120">
                  <c:v>29.05</c:v>
                </c:pt>
                <c:pt idx="121">
                  <c:v>27.6</c:v>
                </c:pt>
                <c:pt idx="122">
                  <c:v>28.25</c:v>
                </c:pt>
                <c:pt idx="123">
                  <c:v>28.5</c:v>
                </c:pt>
                <c:pt idx="124">
                  <c:v>28.05</c:v>
                </c:pt>
                <c:pt idx="125">
                  <c:v>26.75</c:v>
                </c:pt>
                <c:pt idx="126">
                  <c:v>25.6</c:v>
                </c:pt>
                <c:pt idx="127">
                  <c:v>26.1</c:v>
                </c:pt>
                <c:pt idx="128">
                  <c:v>26.15</c:v>
                </c:pt>
                <c:pt idx="129">
                  <c:v>25.99</c:v>
                </c:pt>
                <c:pt idx="130">
                  <c:v>25.75</c:v>
                </c:pt>
                <c:pt idx="131">
                  <c:v>25</c:v>
                </c:pt>
                <c:pt idx="132">
                  <c:v>23.5</c:v>
                </c:pt>
                <c:pt idx="133">
                  <c:v>23.3</c:v>
                </c:pt>
                <c:pt idx="134">
                  <c:v>24</c:v>
                </c:pt>
                <c:pt idx="135">
                  <c:v>25</c:v>
                </c:pt>
                <c:pt idx="136">
                  <c:v>24.5</c:v>
                </c:pt>
                <c:pt idx="137">
                  <c:v>24.95</c:v>
                </c:pt>
                <c:pt idx="138">
                  <c:v>24.86</c:v>
                </c:pt>
                <c:pt idx="139">
                  <c:v>24.89</c:v>
                </c:pt>
                <c:pt idx="140">
                  <c:v>25.5</c:v>
                </c:pt>
                <c:pt idx="141">
                  <c:v>25.55</c:v>
                </c:pt>
                <c:pt idx="142">
                  <c:v>25.99</c:v>
                </c:pt>
                <c:pt idx="143">
                  <c:v>25.25</c:v>
                </c:pt>
                <c:pt idx="144">
                  <c:v>25.24</c:v>
                </c:pt>
                <c:pt idx="145">
                  <c:v>25.05</c:v>
                </c:pt>
                <c:pt idx="146">
                  <c:v>24.95</c:v>
                </c:pt>
                <c:pt idx="147">
                  <c:v>24</c:v>
                </c:pt>
                <c:pt idx="148">
                  <c:v>24.7</c:v>
                </c:pt>
                <c:pt idx="149">
                  <c:v>24.9</c:v>
                </c:pt>
                <c:pt idx="150">
                  <c:v>25.47</c:v>
                </c:pt>
                <c:pt idx="151">
                  <c:v>25.4</c:v>
                </c:pt>
                <c:pt idx="152">
                  <c:v>25.7</c:v>
                </c:pt>
                <c:pt idx="153">
                  <c:v>26.4</c:v>
                </c:pt>
                <c:pt idx="154">
                  <c:v>26.6</c:v>
                </c:pt>
                <c:pt idx="155">
                  <c:v>26.9</c:v>
                </c:pt>
                <c:pt idx="156">
                  <c:v>27.31</c:v>
                </c:pt>
                <c:pt idx="157">
                  <c:v>27.15</c:v>
                </c:pt>
                <c:pt idx="158">
                  <c:v>27.35</c:v>
                </c:pt>
                <c:pt idx="159">
                  <c:v>26.4</c:v>
                </c:pt>
                <c:pt idx="160">
                  <c:v>27</c:v>
                </c:pt>
                <c:pt idx="161">
                  <c:v>25.95</c:v>
                </c:pt>
                <c:pt idx="162">
                  <c:v>24</c:v>
                </c:pt>
                <c:pt idx="163">
                  <c:v>24</c:v>
                </c:pt>
                <c:pt idx="164">
                  <c:v>23.5</c:v>
                </c:pt>
                <c:pt idx="165">
                  <c:v>25.02</c:v>
                </c:pt>
                <c:pt idx="166">
                  <c:v>25.2</c:v>
                </c:pt>
                <c:pt idx="167">
                  <c:v>25.05</c:v>
                </c:pt>
                <c:pt idx="168">
                  <c:v>24.65</c:v>
                </c:pt>
                <c:pt idx="169">
                  <c:v>24.51</c:v>
                </c:pt>
                <c:pt idx="170">
                  <c:v>24.49</c:v>
                </c:pt>
                <c:pt idx="171">
                  <c:v>24.3</c:v>
                </c:pt>
                <c:pt idx="172">
                  <c:v>24.45</c:v>
                </c:pt>
                <c:pt idx="173">
                  <c:v>26.76</c:v>
                </c:pt>
                <c:pt idx="174">
                  <c:v>27.5</c:v>
                </c:pt>
                <c:pt idx="175">
                  <c:v>28.7</c:v>
                </c:pt>
                <c:pt idx="176">
                  <c:v>28.15</c:v>
                </c:pt>
                <c:pt idx="177">
                  <c:v>28.34</c:v>
                </c:pt>
                <c:pt idx="178">
                  <c:v>29.16</c:v>
                </c:pt>
                <c:pt idx="179">
                  <c:v>29.06</c:v>
                </c:pt>
                <c:pt idx="180">
                  <c:v>28.88</c:v>
                </c:pt>
                <c:pt idx="181">
                  <c:v>28.65</c:v>
                </c:pt>
                <c:pt idx="182">
                  <c:v>28.75</c:v>
                </c:pt>
                <c:pt idx="183">
                  <c:v>29.25</c:v>
                </c:pt>
                <c:pt idx="184">
                  <c:v>29.6</c:v>
                </c:pt>
                <c:pt idx="185">
                  <c:v>29.55</c:v>
                </c:pt>
                <c:pt idx="186">
                  <c:v>29.7</c:v>
                </c:pt>
                <c:pt idx="187">
                  <c:v>29.55</c:v>
                </c:pt>
                <c:pt idx="188">
                  <c:v>28.95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30.1</c:v>
                </c:pt>
                <c:pt idx="193">
                  <c:v>30.52</c:v>
                </c:pt>
                <c:pt idx="194">
                  <c:v>31</c:v>
                </c:pt>
                <c:pt idx="195">
                  <c:v>31.29</c:v>
                </c:pt>
                <c:pt idx="196">
                  <c:v>32.049999999999997</c:v>
                </c:pt>
                <c:pt idx="197">
                  <c:v>32.979999999999997</c:v>
                </c:pt>
                <c:pt idx="198">
                  <c:v>33.4</c:v>
                </c:pt>
                <c:pt idx="199">
                  <c:v>33.25</c:v>
                </c:pt>
                <c:pt idx="200">
                  <c:v>34</c:v>
                </c:pt>
                <c:pt idx="201">
                  <c:v>34</c:v>
                </c:pt>
                <c:pt idx="202">
                  <c:v>33.5</c:v>
                </c:pt>
                <c:pt idx="203">
                  <c:v>34</c:v>
                </c:pt>
                <c:pt idx="204">
                  <c:v>33.58</c:v>
                </c:pt>
                <c:pt idx="205">
                  <c:v>33.75</c:v>
                </c:pt>
                <c:pt idx="206">
                  <c:v>33</c:v>
                </c:pt>
                <c:pt idx="207">
                  <c:v>31.71</c:v>
                </c:pt>
                <c:pt idx="208">
                  <c:v>32</c:v>
                </c:pt>
                <c:pt idx="209">
                  <c:v>32.450000000000003</c:v>
                </c:pt>
                <c:pt idx="210">
                  <c:v>31.4</c:v>
                </c:pt>
                <c:pt idx="211">
                  <c:v>31.7</c:v>
                </c:pt>
                <c:pt idx="212">
                  <c:v>30.4</c:v>
                </c:pt>
                <c:pt idx="213">
                  <c:v>30.76</c:v>
                </c:pt>
                <c:pt idx="214">
                  <c:v>31.5</c:v>
                </c:pt>
                <c:pt idx="215">
                  <c:v>31.32</c:v>
                </c:pt>
                <c:pt idx="216">
                  <c:v>30.6</c:v>
                </c:pt>
                <c:pt idx="217">
                  <c:v>30.5</c:v>
                </c:pt>
                <c:pt idx="218">
                  <c:v>31.05</c:v>
                </c:pt>
                <c:pt idx="219">
                  <c:v>30.93</c:v>
                </c:pt>
                <c:pt idx="220">
                  <c:v>31</c:v>
                </c:pt>
                <c:pt idx="221">
                  <c:v>30.22</c:v>
                </c:pt>
                <c:pt idx="222">
                  <c:v>30.2</c:v>
                </c:pt>
                <c:pt idx="223">
                  <c:v>29.6</c:v>
                </c:pt>
                <c:pt idx="224">
                  <c:v>29.3</c:v>
                </c:pt>
                <c:pt idx="225">
                  <c:v>29.5</c:v>
                </c:pt>
                <c:pt idx="226">
                  <c:v>28.3</c:v>
                </c:pt>
                <c:pt idx="227">
                  <c:v>28.65</c:v>
                </c:pt>
                <c:pt idx="228">
                  <c:v>28.56</c:v>
                </c:pt>
                <c:pt idx="229">
                  <c:v>29.69</c:v>
                </c:pt>
                <c:pt idx="230">
                  <c:v>31.2</c:v>
                </c:pt>
                <c:pt idx="231">
                  <c:v>29.85</c:v>
                </c:pt>
                <c:pt idx="232">
                  <c:v>29.8</c:v>
                </c:pt>
                <c:pt idx="233">
                  <c:v>29.1</c:v>
                </c:pt>
                <c:pt idx="234">
                  <c:v>29.25</c:v>
                </c:pt>
                <c:pt idx="235">
                  <c:v>28.95</c:v>
                </c:pt>
                <c:pt idx="236">
                  <c:v>27.9</c:v>
                </c:pt>
                <c:pt idx="237">
                  <c:v>28.38</c:v>
                </c:pt>
                <c:pt idx="238">
                  <c:v>28</c:v>
                </c:pt>
                <c:pt idx="239">
                  <c:v>27.7</c:v>
                </c:pt>
                <c:pt idx="240">
                  <c:v>28</c:v>
                </c:pt>
                <c:pt idx="241">
                  <c:v>27.8</c:v>
                </c:pt>
                <c:pt idx="242">
                  <c:v>27.5</c:v>
                </c:pt>
                <c:pt idx="243">
                  <c:v>26.4</c:v>
                </c:pt>
                <c:pt idx="244">
                  <c:v>26.75</c:v>
                </c:pt>
                <c:pt idx="245">
                  <c:v>26.78</c:v>
                </c:pt>
                <c:pt idx="246">
                  <c:v>26.8</c:v>
                </c:pt>
                <c:pt idx="247">
                  <c:v>25.99</c:v>
                </c:pt>
                <c:pt idx="248">
                  <c:v>24.45</c:v>
                </c:pt>
                <c:pt idx="249">
                  <c:v>24.7</c:v>
                </c:pt>
                <c:pt idx="250">
                  <c:v>25</c:v>
                </c:pt>
                <c:pt idx="251">
                  <c:v>24.97</c:v>
                </c:pt>
                <c:pt idx="252">
                  <c:v>25.25</c:v>
                </c:pt>
                <c:pt idx="253">
                  <c:v>25.5</c:v>
                </c:pt>
                <c:pt idx="254">
                  <c:v>25</c:v>
                </c:pt>
                <c:pt idx="255">
                  <c:v>24.78</c:v>
                </c:pt>
                <c:pt idx="256">
                  <c:v>23.15</c:v>
                </c:pt>
                <c:pt idx="257">
                  <c:v>23.6</c:v>
                </c:pt>
                <c:pt idx="258">
                  <c:v>23.83</c:v>
                </c:pt>
                <c:pt idx="259">
                  <c:v>22.5</c:v>
                </c:pt>
                <c:pt idx="260">
                  <c:v>22.55</c:v>
                </c:pt>
                <c:pt idx="261">
                  <c:v>23</c:v>
                </c:pt>
                <c:pt idx="262">
                  <c:v>23</c:v>
                </c:pt>
                <c:pt idx="263">
                  <c:v>23.25</c:v>
                </c:pt>
                <c:pt idx="264">
                  <c:v>23.76</c:v>
                </c:pt>
                <c:pt idx="265">
                  <c:v>23.8</c:v>
                </c:pt>
                <c:pt idx="266">
                  <c:v>23.98</c:v>
                </c:pt>
                <c:pt idx="267">
                  <c:v>23.85</c:v>
                </c:pt>
                <c:pt idx="268">
                  <c:v>23.71</c:v>
                </c:pt>
                <c:pt idx="269">
                  <c:v>24.31</c:v>
                </c:pt>
                <c:pt idx="270">
                  <c:v>23.01</c:v>
                </c:pt>
                <c:pt idx="271">
                  <c:v>22.2</c:v>
                </c:pt>
                <c:pt idx="272">
                  <c:v>22.4</c:v>
                </c:pt>
                <c:pt idx="273">
                  <c:v>23.15</c:v>
                </c:pt>
                <c:pt idx="274">
                  <c:v>22.48</c:v>
                </c:pt>
                <c:pt idx="275">
                  <c:v>22.5</c:v>
                </c:pt>
                <c:pt idx="276">
                  <c:v>20.67</c:v>
                </c:pt>
                <c:pt idx="277">
                  <c:v>19.89</c:v>
                </c:pt>
                <c:pt idx="278">
                  <c:v>18.89</c:v>
                </c:pt>
                <c:pt idx="279">
                  <c:v>18.89</c:v>
                </c:pt>
                <c:pt idx="280">
                  <c:v>18.57</c:v>
                </c:pt>
                <c:pt idx="281">
                  <c:v>17</c:v>
                </c:pt>
                <c:pt idx="282">
                  <c:v>18.670000000000002</c:v>
                </c:pt>
                <c:pt idx="283">
                  <c:v>18.190000000000001</c:v>
                </c:pt>
                <c:pt idx="284">
                  <c:v>17.37</c:v>
                </c:pt>
                <c:pt idx="285">
                  <c:v>17</c:v>
                </c:pt>
                <c:pt idx="286">
                  <c:v>16</c:v>
                </c:pt>
                <c:pt idx="287">
                  <c:v>17.75</c:v>
                </c:pt>
                <c:pt idx="288">
                  <c:v>18.3</c:v>
                </c:pt>
                <c:pt idx="289">
                  <c:v>17.95</c:v>
                </c:pt>
                <c:pt idx="290">
                  <c:v>17.940000000000001</c:v>
                </c:pt>
                <c:pt idx="291">
                  <c:v>17.8</c:v>
                </c:pt>
                <c:pt idx="292">
                  <c:v>17.05</c:v>
                </c:pt>
                <c:pt idx="293">
                  <c:v>15.35</c:v>
                </c:pt>
                <c:pt idx="294">
                  <c:v>15.5</c:v>
                </c:pt>
                <c:pt idx="295">
                  <c:v>15.11</c:v>
                </c:pt>
                <c:pt idx="296">
                  <c:v>15.4</c:v>
                </c:pt>
                <c:pt idx="297">
                  <c:v>15.01</c:v>
                </c:pt>
                <c:pt idx="298">
                  <c:v>13.75</c:v>
                </c:pt>
                <c:pt idx="299">
                  <c:v>13.75</c:v>
                </c:pt>
                <c:pt idx="300">
                  <c:v>11.75</c:v>
                </c:pt>
                <c:pt idx="301">
                  <c:v>13</c:v>
                </c:pt>
                <c:pt idx="302">
                  <c:v>11.75</c:v>
                </c:pt>
                <c:pt idx="303">
                  <c:v>11.86</c:v>
                </c:pt>
                <c:pt idx="304">
                  <c:v>14.01</c:v>
                </c:pt>
                <c:pt idx="305">
                  <c:v>13</c:v>
                </c:pt>
                <c:pt idx="306">
                  <c:v>10.5</c:v>
                </c:pt>
                <c:pt idx="307">
                  <c:v>10.5</c:v>
                </c:pt>
                <c:pt idx="308">
                  <c:v>10.9</c:v>
                </c:pt>
                <c:pt idx="309">
                  <c:v>11.14</c:v>
                </c:pt>
                <c:pt idx="310">
                  <c:v>10.11</c:v>
                </c:pt>
                <c:pt idx="311">
                  <c:v>9.69</c:v>
                </c:pt>
                <c:pt idx="312">
                  <c:v>9.4</c:v>
                </c:pt>
                <c:pt idx="313">
                  <c:v>8.6</c:v>
                </c:pt>
                <c:pt idx="314">
                  <c:v>10</c:v>
                </c:pt>
                <c:pt idx="315">
                  <c:v>10.3</c:v>
                </c:pt>
                <c:pt idx="316">
                  <c:v>13.07</c:v>
                </c:pt>
                <c:pt idx="317">
                  <c:v>14</c:v>
                </c:pt>
                <c:pt idx="318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0B0-46BD-AF7A-74106EE58D8B}"/>
            </c:ext>
          </c:extLst>
        </c:ser>
        <c:ser>
          <c:idx val="4"/>
          <c:order val="4"/>
          <c:tx>
            <c:strRef>
              <c:f>'3.2.5-график'!$G$4</c:f>
              <c:strCache>
                <c:ptCount val="1"/>
                <c:pt idx="0">
                  <c:v>Kazakhgold-USD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'3.2.5-график'!$G$5:$G$323</c:f>
              <c:numCache>
                <c:formatCode>General</c:formatCode>
                <c:ptCount val="319"/>
                <c:pt idx="0">
                  <c:v>19.5</c:v>
                </c:pt>
                <c:pt idx="1">
                  <c:v>19.5</c:v>
                </c:pt>
                <c:pt idx="2">
                  <c:v>20.25</c:v>
                </c:pt>
                <c:pt idx="3">
                  <c:v>20.43</c:v>
                </c:pt>
                <c:pt idx="4">
                  <c:v>20.03</c:v>
                </c:pt>
                <c:pt idx="5">
                  <c:v>20.22</c:v>
                </c:pt>
                <c:pt idx="6">
                  <c:v>20</c:v>
                </c:pt>
                <c:pt idx="7">
                  <c:v>19.8</c:v>
                </c:pt>
                <c:pt idx="8">
                  <c:v>23.49</c:v>
                </c:pt>
                <c:pt idx="9">
                  <c:v>20.25</c:v>
                </c:pt>
                <c:pt idx="10">
                  <c:v>19.899999999999999</c:v>
                </c:pt>
                <c:pt idx="11">
                  <c:v>19.05</c:v>
                </c:pt>
                <c:pt idx="12">
                  <c:v>18.8</c:v>
                </c:pt>
                <c:pt idx="13">
                  <c:v>18.75</c:v>
                </c:pt>
                <c:pt idx="14">
                  <c:v>18.75</c:v>
                </c:pt>
                <c:pt idx="15">
                  <c:v>18.75</c:v>
                </c:pt>
                <c:pt idx="16">
                  <c:v>18.79</c:v>
                </c:pt>
                <c:pt idx="17">
                  <c:v>19.16</c:v>
                </c:pt>
                <c:pt idx="18">
                  <c:v>19.25</c:v>
                </c:pt>
                <c:pt idx="19">
                  <c:v>19</c:v>
                </c:pt>
                <c:pt idx="20">
                  <c:v>19.100000000000001</c:v>
                </c:pt>
                <c:pt idx="21">
                  <c:v>19.3</c:v>
                </c:pt>
                <c:pt idx="22">
                  <c:v>19.399999999999999</c:v>
                </c:pt>
                <c:pt idx="23">
                  <c:v>19.149999999999999</c:v>
                </c:pt>
                <c:pt idx="24">
                  <c:v>19.489999999999998</c:v>
                </c:pt>
                <c:pt idx="25">
                  <c:v>19.2</c:v>
                </c:pt>
                <c:pt idx="26">
                  <c:v>19.75</c:v>
                </c:pt>
                <c:pt idx="27">
                  <c:v>20.5</c:v>
                </c:pt>
                <c:pt idx="28">
                  <c:v>20.28</c:v>
                </c:pt>
                <c:pt idx="29">
                  <c:v>20.399999999999999</c:v>
                </c:pt>
                <c:pt idx="30">
                  <c:v>20</c:v>
                </c:pt>
                <c:pt idx="31">
                  <c:v>20.260000000000002</c:v>
                </c:pt>
                <c:pt idx="32">
                  <c:v>19.010000000000002</c:v>
                </c:pt>
                <c:pt idx="33">
                  <c:v>19.7</c:v>
                </c:pt>
                <c:pt idx="34">
                  <c:v>19.7</c:v>
                </c:pt>
                <c:pt idx="35">
                  <c:v>19.98</c:v>
                </c:pt>
                <c:pt idx="36">
                  <c:v>20.100000000000001</c:v>
                </c:pt>
                <c:pt idx="37">
                  <c:v>20.5</c:v>
                </c:pt>
                <c:pt idx="38">
                  <c:v>20.45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</c:v>
                </c:pt>
                <c:pt idx="43">
                  <c:v>21.52</c:v>
                </c:pt>
                <c:pt idx="44">
                  <c:v>21.7</c:v>
                </c:pt>
                <c:pt idx="45">
                  <c:v>22.05</c:v>
                </c:pt>
                <c:pt idx="46">
                  <c:v>22.98</c:v>
                </c:pt>
                <c:pt idx="47">
                  <c:v>22.5</c:v>
                </c:pt>
                <c:pt idx="48">
                  <c:v>23.5</c:v>
                </c:pt>
                <c:pt idx="49">
                  <c:v>22</c:v>
                </c:pt>
                <c:pt idx="50">
                  <c:v>24.01</c:v>
                </c:pt>
                <c:pt idx="51">
                  <c:v>25</c:v>
                </c:pt>
                <c:pt idx="52">
                  <c:v>24.75</c:v>
                </c:pt>
                <c:pt idx="53">
                  <c:v>25.08</c:v>
                </c:pt>
                <c:pt idx="54">
                  <c:v>24.24</c:v>
                </c:pt>
                <c:pt idx="55">
                  <c:v>23</c:v>
                </c:pt>
                <c:pt idx="56">
                  <c:v>24</c:v>
                </c:pt>
                <c:pt idx="57">
                  <c:v>24.65</c:v>
                </c:pt>
                <c:pt idx="58">
                  <c:v>24.46</c:v>
                </c:pt>
                <c:pt idx="59">
                  <c:v>24.33</c:v>
                </c:pt>
                <c:pt idx="60">
                  <c:v>24.3</c:v>
                </c:pt>
                <c:pt idx="61">
                  <c:v>24.5</c:v>
                </c:pt>
                <c:pt idx="62">
                  <c:v>23.8</c:v>
                </c:pt>
                <c:pt idx="63">
                  <c:v>22.62</c:v>
                </c:pt>
                <c:pt idx="64">
                  <c:v>22.4</c:v>
                </c:pt>
                <c:pt idx="65">
                  <c:v>23</c:v>
                </c:pt>
                <c:pt idx="66">
                  <c:v>25.65</c:v>
                </c:pt>
                <c:pt idx="67">
                  <c:v>25.97</c:v>
                </c:pt>
                <c:pt idx="68">
                  <c:v>27.01</c:v>
                </c:pt>
                <c:pt idx="69">
                  <c:v>28.2</c:v>
                </c:pt>
                <c:pt idx="70">
                  <c:v>28.2</c:v>
                </c:pt>
                <c:pt idx="71">
                  <c:v>28</c:v>
                </c:pt>
                <c:pt idx="72">
                  <c:v>28</c:v>
                </c:pt>
                <c:pt idx="73">
                  <c:v>27.7</c:v>
                </c:pt>
                <c:pt idx="74">
                  <c:v>28.25</c:v>
                </c:pt>
                <c:pt idx="75">
                  <c:v>26.5</c:v>
                </c:pt>
                <c:pt idx="76">
                  <c:v>26</c:v>
                </c:pt>
                <c:pt idx="77">
                  <c:v>25.5</c:v>
                </c:pt>
                <c:pt idx="78">
                  <c:v>25.18</c:v>
                </c:pt>
                <c:pt idx="79">
                  <c:v>24.6</c:v>
                </c:pt>
                <c:pt idx="80">
                  <c:v>24.7</c:v>
                </c:pt>
                <c:pt idx="81">
                  <c:v>24.41</c:v>
                </c:pt>
                <c:pt idx="82">
                  <c:v>26</c:v>
                </c:pt>
                <c:pt idx="83">
                  <c:v>26.52</c:v>
                </c:pt>
                <c:pt idx="84">
                  <c:v>27.01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25.88</c:v>
                </c:pt>
                <c:pt idx="89">
                  <c:v>26.5</c:v>
                </c:pt>
                <c:pt idx="90">
                  <c:v>24.9</c:v>
                </c:pt>
                <c:pt idx="91">
                  <c:v>25</c:v>
                </c:pt>
                <c:pt idx="92">
                  <c:v>24.76</c:v>
                </c:pt>
                <c:pt idx="93">
                  <c:v>24.75</c:v>
                </c:pt>
                <c:pt idx="94">
                  <c:v>25</c:v>
                </c:pt>
                <c:pt idx="95">
                  <c:v>24</c:v>
                </c:pt>
                <c:pt idx="96">
                  <c:v>23.8</c:v>
                </c:pt>
                <c:pt idx="97">
                  <c:v>23.05</c:v>
                </c:pt>
                <c:pt idx="98">
                  <c:v>22.5</c:v>
                </c:pt>
                <c:pt idx="99">
                  <c:v>22.81</c:v>
                </c:pt>
                <c:pt idx="100">
                  <c:v>23.51</c:v>
                </c:pt>
                <c:pt idx="101">
                  <c:v>24.1</c:v>
                </c:pt>
                <c:pt idx="102">
                  <c:v>25.48</c:v>
                </c:pt>
                <c:pt idx="103">
                  <c:v>25.23</c:v>
                </c:pt>
                <c:pt idx="104">
                  <c:v>25</c:v>
                </c:pt>
                <c:pt idx="105">
                  <c:v>25.75</c:v>
                </c:pt>
                <c:pt idx="106">
                  <c:v>25.5</c:v>
                </c:pt>
                <c:pt idx="107">
                  <c:v>26.67</c:v>
                </c:pt>
                <c:pt idx="108">
                  <c:v>27.4</c:v>
                </c:pt>
                <c:pt idx="109">
                  <c:v>27</c:v>
                </c:pt>
                <c:pt idx="110">
                  <c:v>27</c:v>
                </c:pt>
                <c:pt idx="111">
                  <c:v>27.45</c:v>
                </c:pt>
                <c:pt idx="112">
                  <c:v>27.5</c:v>
                </c:pt>
                <c:pt idx="113">
                  <c:v>28.25</c:v>
                </c:pt>
                <c:pt idx="114">
                  <c:v>28.79</c:v>
                </c:pt>
                <c:pt idx="115">
                  <c:v>28.95</c:v>
                </c:pt>
                <c:pt idx="116">
                  <c:v>28.5</c:v>
                </c:pt>
                <c:pt idx="117">
                  <c:v>27.59</c:v>
                </c:pt>
                <c:pt idx="118">
                  <c:v>28</c:v>
                </c:pt>
                <c:pt idx="119">
                  <c:v>25.75</c:v>
                </c:pt>
                <c:pt idx="120">
                  <c:v>24.5</c:v>
                </c:pt>
                <c:pt idx="121">
                  <c:v>24.43</c:v>
                </c:pt>
                <c:pt idx="122">
                  <c:v>24.85</c:v>
                </c:pt>
                <c:pt idx="123">
                  <c:v>25</c:v>
                </c:pt>
                <c:pt idx="124">
                  <c:v>24.25</c:v>
                </c:pt>
                <c:pt idx="125">
                  <c:v>24.6</c:v>
                </c:pt>
                <c:pt idx="126">
                  <c:v>24.25</c:v>
                </c:pt>
                <c:pt idx="127">
                  <c:v>23</c:v>
                </c:pt>
                <c:pt idx="128">
                  <c:v>24.95</c:v>
                </c:pt>
                <c:pt idx="129">
                  <c:v>24.44</c:v>
                </c:pt>
                <c:pt idx="130">
                  <c:v>24.25</c:v>
                </c:pt>
                <c:pt idx="131">
                  <c:v>23.95</c:v>
                </c:pt>
                <c:pt idx="132">
                  <c:v>22.49</c:v>
                </c:pt>
                <c:pt idx="133">
                  <c:v>22.72</c:v>
                </c:pt>
                <c:pt idx="134">
                  <c:v>22.22</c:v>
                </c:pt>
                <c:pt idx="135">
                  <c:v>23</c:v>
                </c:pt>
                <c:pt idx="136">
                  <c:v>22.79</c:v>
                </c:pt>
                <c:pt idx="137">
                  <c:v>22.25</c:v>
                </c:pt>
                <c:pt idx="138">
                  <c:v>23</c:v>
                </c:pt>
                <c:pt idx="139">
                  <c:v>23.05</c:v>
                </c:pt>
                <c:pt idx="140">
                  <c:v>24</c:v>
                </c:pt>
                <c:pt idx="141">
                  <c:v>23.18</c:v>
                </c:pt>
                <c:pt idx="142">
                  <c:v>24.45</c:v>
                </c:pt>
                <c:pt idx="143">
                  <c:v>22.75</c:v>
                </c:pt>
                <c:pt idx="144">
                  <c:v>23.5</c:v>
                </c:pt>
                <c:pt idx="145">
                  <c:v>22.95</c:v>
                </c:pt>
                <c:pt idx="146">
                  <c:v>23.15</c:v>
                </c:pt>
                <c:pt idx="147">
                  <c:v>23.87</c:v>
                </c:pt>
                <c:pt idx="148">
                  <c:v>24</c:v>
                </c:pt>
                <c:pt idx="149">
                  <c:v>23.67</c:v>
                </c:pt>
                <c:pt idx="150">
                  <c:v>23.99</c:v>
                </c:pt>
                <c:pt idx="151">
                  <c:v>24.75</c:v>
                </c:pt>
                <c:pt idx="152">
                  <c:v>25.1</c:v>
                </c:pt>
                <c:pt idx="153">
                  <c:v>24.9</c:v>
                </c:pt>
                <c:pt idx="154">
                  <c:v>26.18</c:v>
                </c:pt>
                <c:pt idx="155">
                  <c:v>25.45</c:v>
                </c:pt>
                <c:pt idx="156">
                  <c:v>25.05</c:v>
                </c:pt>
                <c:pt idx="157">
                  <c:v>25.5</c:v>
                </c:pt>
                <c:pt idx="158">
                  <c:v>26.01</c:v>
                </c:pt>
                <c:pt idx="159">
                  <c:v>25.58</c:v>
                </c:pt>
                <c:pt idx="160">
                  <c:v>25.75</c:v>
                </c:pt>
                <c:pt idx="161">
                  <c:v>25.05</c:v>
                </c:pt>
                <c:pt idx="162">
                  <c:v>24.3</c:v>
                </c:pt>
                <c:pt idx="163">
                  <c:v>24.5</c:v>
                </c:pt>
                <c:pt idx="164">
                  <c:v>24.5</c:v>
                </c:pt>
                <c:pt idx="165">
                  <c:v>25.06</c:v>
                </c:pt>
                <c:pt idx="166">
                  <c:v>25.12</c:v>
                </c:pt>
                <c:pt idx="167">
                  <c:v>24.61</c:v>
                </c:pt>
                <c:pt idx="168">
                  <c:v>24.3</c:v>
                </c:pt>
                <c:pt idx="169">
                  <c:v>24</c:v>
                </c:pt>
                <c:pt idx="170">
                  <c:v>24.2</c:v>
                </c:pt>
                <c:pt idx="171">
                  <c:v>23.69</c:v>
                </c:pt>
                <c:pt idx="172">
                  <c:v>23.5</c:v>
                </c:pt>
                <c:pt idx="173">
                  <c:v>23.4</c:v>
                </c:pt>
                <c:pt idx="174">
                  <c:v>23.72</c:v>
                </c:pt>
                <c:pt idx="175">
                  <c:v>22.27</c:v>
                </c:pt>
                <c:pt idx="176">
                  <c:v>22.48</c:v>
                </c:pt>
                <c:pt idx="177">
                  <c:v>22.5</c:v>
                </c:pt>
                <c:pt idx="178">
                  <c:v>22.33</c:v>
                </c:pt>
                <c:pt idx="179">
                  <c:v>22.33</c:v>
                </c:pt>
                <c:pt idx="180">
                  <c:v>21.93</c:v>
                </c:pt>
                <c:pt idx="181">
                  <c:v>20.99</c:v>
                </c:pt>
                <c:pt idx="182">
                  <c:v>20.11</c:v>
                </c:pt>
                <c:pt idx="183">
                  <c:v>20.5</c:v>
                </c:pt>
                <c:pt idx="184">
                  <c:v>20.6</c:v>
                </c:pt>
                <c:pt idx="185">
                  <c:v>20.99</c:v>
                </c:pt>
                <c:pt idx="186">
                  <c:v>21</c:v>
                </c:pt>
                <c:pt idx="187">
                  <c:v>20.9</c:v>
                </c:pt>
                <c:pt idx="188">
                  <c:v>20.6</c:v>
                </c:pt>
                <c:pt idx="189">
                  <c:v>22.2</c:v>
                </c:pt>
                <c:pt idx="190">
                  <c:v>21.5</c:v>
                </c:pt>
                <c:pt idx="191">
                  <c:v>21.31</c:v>
                </c:pt>
                <c:pt idx="192">
                  <c:v>21.13</c:v>
                </c:pt>
                <c:pt idx="193">
                  <c:v>20.85</c:v>
                </c:pt>
                <c:pt idx="194">
                  <c:v>20.75</c:v>
                </c:pt>
                <c:pt idx="195">
                  <c:v>20.85</c:v>
                </c:pt>
                <c:pt idx="196">
                  <c:v>21.32</c:v>
                </c:pt>
                <c:pt idx="197">
                  <c:v>21</c:v>
                </c:pt>
                <c:pt idx="198">
                  <c:v>21.2</c:v>
                </c:pt>
                <c:pt idx="199">
                  <c:v>21</c:v>
                </c:pt>
                <c:pt idx="200">
                  <c:v>21.3</c:v>
                </c:pt>
                <c:pt idx="201">
                  <c:v>21.3</c:v>
                </c:pt>
                <c:pt idx="202">
                  <c:v>21.01</c:v>
                </c:pt>
                <c:pt idx="203">
                  <c:v>21.85</c:v>
                </c:pt>
                <c:pt idx="204">
                  <c:v>22.01</c:v>
                </c:pt>
                <c:pt idx="205">
                  <c:v>22.38</c:v>
                </c:pt>
                <c:pt idx="206">
                  <c:v>22.11</c:v>
                </c:pt>
                <c:pt idx="207">
                  <c:v>22</c:v>
                </c:pt>
                <c:pt idx="208">
                  <c:v>21.75</c:v>
                </c:pt>
                <c:pt idx="209">
                  <c:v>21.52</c:v>
                </c:pt>
                <c:pt idx="210">
                  <c:v>21</c:v>
                </c:pt>
                <c:pt idx="211">
                  <c:v>21.14</c:v>
                </c:pt>
                <c:pt idx="212">
                  <c:v>21</c:v>
                </c:pt>
                <c:pt idx="213">
                  <c:v>21.3</c:v>
                </c:pt>
                <c:pt idx="214">
                  <c:v>21</c:v>
                </c:pt>
                <c:pt idx="215">
                  <c:v>20.9</c:v>
                </c:pt>
                <c:pt idx="216">
                  <c:v>20.9</c:v>
                </c:pt>
                <c:pt idx="217">
                  <c:v>20.6</c:v>
                </c:pt>
                <c:pt idx="218">
                  <c:v>20.65</c:v>
                </c:pt>
                <c:pt idx="219">
                  <c:v>20.62</c:v>
                </c:pt>
                <c:pt idx="220">
                  <c:v>20.9</c:v>
                </c:pt>
                <c:pt idx="221">
                  <c:v>21</c:v>
                </c:pt>
                <c:pt idx="222">
                  <c:v>21</c:v>
                </c:pt>
                <c:pt idx="223">
                  <c:v>21.5</c:v>
                </c:pt>
                <c:pt idx="224">
                  <c:v>21.51</c:v>
                </c:pt>
                <c:pt idx="225">
                  <c:v>21.5</c:v>
                </c:pt>
                <c:pt idx="226">
                  <c:v>21.5</c:v>
                </c:pt>
                <c:pt idx="227">
                  <c:v>21.6</c:v>
                </c:pt>
                <c:pt idx="228">
                  <c:v>21</c:v>
                </c:pt>
                <c:pt idx="229">
                  <c:v>22.01</c:v>
                </c:pt>
                <c:pt idx="230">
                  <c:v>23</c:v>
                </c:pt>
                <c:pt idx="231">
                  <c:v>22.08</c:v>
                </c:pt>
                <c:pt idx="232">
                  <c:v>21.94</c:v>
                </c:pt>
                <c:pt idx="233">
                  <c:v>21.9</c:v>
                </c:pt>
                <c:pt idx="234">
                  <c:v>22</c:v>
                </c:pt>
                <c:pt idx="235">
                  <c:v>21.47</c:v>
                </c:pt>
                <c:pt idx="236">
                  <c:v>21.37</c:v>
                </c:pt>
                <c:pt idx="237">
                  <c:v>21.2</c:v>
                </c:pt>
                <c:pt idx="238">
                  <c:v>20.89</c:v>
                </c:pt>
                <c:pt idx="239">
                  <c:v>20</c:v>
                </c:pt>
                <c:pt idx="240">
                  <c:v>19</c:v>
                </c:pt>
                <c:pt idx="241">
                  <c:v>19</c:v>
                </c:pt>
                <c:pt idx="242">
                  <c:v>17.899999999999999</c:v>
                </c:pt>
                <c:pt idx="243">
                  <c:v>18</c:v>
                </c:pt>
                <c:pt idx="244">
                  <c:v>18.5</c:v>
                </c:pt>
                <c:pt idx="245">
                  <c:v>18.45</c:v>
                </c:pt>
                <c:pt idx="246">
                  <c:v>18.88</c:v>
                </c:pt>
                <c:pt idx="247">
                  <c:v>18</c:v>
                </c:pt>
                <c:pt idx="248">
                  <c:v>18.18</c:v>
                </c:pt>
                <c:pt idx="249">
                  <c:v>17</c:v>
                </c:pt>
                <c:pt idx="250">
                  <c:v>18.399999999999999</c:v>
                </c:pt>
                <c:pt idx="251">
                  <c:v>17.38</c:v>
                </c:pt>
                <c:pt idx="252">
                  <c:v>17.72</c:v>
                </c:pt>
                <c:pt idx="253">
                  <c:v>17.72</c:v>
                </c:pt>
                <c:pt idx="254">
                  <c:v>18</c:v>
                </c:pt>
                <c:pt idx="255">
                  <c:v>17.899999999999999</c:v>
                </c:pt>
                <c:pt idx="256">
                  <c:v>16.95</c:v>
                </c:pt>
                <c:pt idx="257">
                  <c:v>16.54</c:v>
                </c:pt>
                <c:pt idx="258">
                  <c:v>16.760000000000002</c:v>
                </c:pt>
                <c:pt idx="259">
                  <c:v>16.5</c:v>
                </c:pt>
                <c:pt idx="260">
                  <c:v>15</c:v>
                </c:pt>
                <c:pt idx="261">
                  <c:v>15.11</c:v>
                </c:pt>
                <c:pt idx="262">
                  <c:v>15.04</c:v>
                </c:pt>
                <c:pt idx="263">
                  <c:v>15.8</c:v>
                </c:pt>
                <c:pt idx="264">
                  <c:v>15.74</c:v>
                </c:pt>
                <c:pt idx="265">
                  <c:v>15.29</c:v>
                </c:pt>
                <c:pt idx="266">
                  <c:v>15</c:v>
                </c:pt>
                <c:pt idx="267">
                  <c:v>15.3</c:v>
                </c:pt>
                <c:pt idx="268">
                  <c:v>15.3</c:v>
                </c:pt>
                <c:pt idx="269">
                  <c:v>15.46</c:v>
                </c:pt>
                <c:pt idx="270">
                  <c:v>15</c:v>
                </c:pt>
                <c:pt idx="271">
                  <c:v>14.26</c:v>
                </c:pt>
                <c:pt idx="272">
                  <c:v>15</c:v>
                </c:pt>
                <c:pt idx="273">
                  <c:v>14.95</c:v>
                </c:pt>
                <c:pt idx="274">
                  <c:v>14.95</c:v>
                </c:pt>
                <c:pt idx="275">
                  <c:v>14.95</c:v>
                </c:pt>
                <c:pt idx="276">
                  <c:v>14.7</c:v>
                </c:pt>
                <c:pt idx="277">
                  <c:v>14.5</c:v>
                </c:pt>
                <c:pt idx="278">
                  <c:v>13.16</c:v>
                </c:pt>
                <c:pt idx="279">
                  <c:v>11</c:v>
                </c:pt>
                <c:pt idx="280">
                  <c:v>11</c:v>
                </c:pt>
                <c:pt idx="281">
                  <c:v>11.1</c:v>
                </c:pt>
                <c:pt idx="282">
                  <c:v>10.37</c:v>
                </c:pt>
                <c:pt idx="283">
                  <c:v>10.5</c:v>
                </c:pt>
                <c:pt idx="284">
                  <c:v>10.5</c:v>
                </c:pt>
                <c:pt idx="285">
                  <c:v>10.25</c:v>
                </c:pt>
                <c:pt idx="286">
                  <c:v>10.25</c:v>
                </c:pt>
                <c:pt idx="287">
                  <c:v>9.99</c:v>
                </c:pt>
                <c:pt idx="288">
                  <c:v>10.41</c:v>
                </c:pt>
                <c:pt idx="289">
                  <c:v>10.26</c:v>
                </c:pt>
                <c:pt idx="290">
                  <c:v>10.25</c:v>
                </c:pt>
                <c:pt idx="291">
                  <c:v>10.25</c:v>
                </c:pt>
                <c:pt idx="292">
                  <c:v>10.49</c:v>
                </c:pt>
                <c:pt idx="293">
                  <c:v>12</c:v>
                </c:pt>
                <c:pt idx="294">
                  <c:v>9.67</c:v>
                </c:pt>
                <c:pt idx="295">
                  <c:v>10.199999999999999</c:v>
                </c:pt>
                <c:pt idx="296">
                  <c:v>9.9499999999999993</c:v>
                </c:pt>
                <c:pt idx="297">
                  <c:v>9.9</c:v>
                </c:pt>
                <c:pt idx="298">
                  <c:v>7</c:v>
                </c:pt>
                <c:pt idx="299">
                  <c:v>5.5</c:v>
                </c:pt>
                <c:pt idx="300">
                  <c:v>4.7</c:v>
                </c:pt>
                <c:pt idx="301">
                  <c:v>5</c:v>
                </c:pt>
                <c:pt idx="302">
                  <c:v>4.3099999999999996</c:v>
                </c:pt>
                <c:pt idx="303">
                  <c:v>3.72</c:v>
                </c:pt>
                <c:pt idx="304">
                  <c:v>4.0999999999999996</c:v>
                </c:pt>
                <c:pt idx="305">
                  <c:v>3.53</c:v>
                </c:pt>
                <c:pt idx="306">
                  <c:v>5.14</c:v>
                </c:pt>
                <c:pt idx="307">
                  <c:v>4.75</c:v>
                </c:pt>
                <c:pt idx="308">
                  <c:v>4.9800000000000004</c:v>
                </c:pt>
                <c:pt idx="309">
                  <c:v>5.4</c:v>
                </c:pt>
                <c:pt idx="310">
                  <c:v>6</c:v>
                </c:pt>
                <c:pt idx="311">
                  <c:v>5.45</c:v>
                </c:pt>
                <c:pt idx="312">
                  <c:v>4.84</c:v>
                </c:pt>
                <c:pt idx="313">
                  <c:v>4</c:v>
                </c:pt>
                <c:pt idx="314">
                  <c:v>4.5</c:v>
                </c:pt>
                <c:pt idx="315">
                  <c:v>3.93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B0-46BD-AF7A-74106EE58D8B}"/>
            </c:ext>
          </c:extLst>
        </c:ser>
        <c:ser>
          <c:idx val="5"/>
          <c:order val="5"/>
          <c:tx>
            <c:strRef>
              <c:f>'3.2.5-график'!$H$4</c:f>
              <c:strCache>
                <c:ptCount val="1"/>
                <c:pt idx="0">
                  <c:v>Kazakhstan Kagazy Plc</c:v>
                </c:pt>
              </c:strCache>
            </c:strRef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val>
            <c:numRef>
              <c:f>'3.2.5-график'!$H$5:$H$323</c:f>
              <c:numCache>
                <c:formatCode>General</c:formatCode>
                <c:ptCount val="319"/>
                <c:pt idx="0">
                  <c:v>5.3</c:v>
                </c:pt>
                <c:pt idx="1">
                  <c:v>5.4</c:v>
                </c:pt>
                <c:pt idx="2">
                  <c:v>5.3</c:v>
                </c:pt>
                <c:pt idx="3">
                  <c:v>5.22</c:v>
                </c:pt>
                <c:pt idx="4">
                  <c:v>5.2</c:v>
                </c:pt>
                <c:pt idx="5">
                  <c:v>5.25</c:v>
                </c:pt>
                <c:pt idx="6">
                  <c:v>5</c:v>
                </c:pt>
                <c:pt idx="7">
                  <c:v>5</c:v>
                </c:pt>
                <c:pt idx="8">
                  <c:v>4.25</c:v>
                </c:pt>
                <c:pt idx="9">
                  <c:v>5.0999999999999996</c:v>
                </c:pt>
                <c:pt idx="10">
                  <c:v>5</c:v>
                </c:pt>
                <c:pt idx="11">
                  <c:v>5.5</c:v>
                </c:pt>
                <c:pt idx="12">
                  <c:v>5.05</c:v>
                </c:pt>
                <c:pt idx="13">
                  <c:v>5.15</c:v>
                </c:pt>
                <c:pt idx="14">
                  <c:v>5.15</c:v>
                </c:pt>
                <c:pt idx="15">
                  <c:v>5.15</c:v>
                </c:pt>
                <c:pt idx="16">
                  <c:v>5.15</c:v>
                </c:pt>
                <c:pt idx="17">
                  <c:v>5.15</c:v>
                </c:pt>
                <c:pt idx="18">
                  <c:v>5.08</c:v>
                </c:pt>
                <c:pt idx="19">
                  <c:v>5.05</c:v>
                </c:pt>
                <c:pt idx="20">
                  <c:v>5.15</c:v>
                </c:pt>
                <c:pt idx="21">
                  <c:v>5.08</c:v>
                </c:pt>
                <c:pt idx="22">
                  <c:v>5.08</c:v>
                </c:pt>
                <c:pt idx="23">
                  <c:v>5.05</c:v>
                </c:pt>
                <c:pt idx="24">
                  <c:v>5.05</c:v>
                </c:pt>
                <c:pt idx="25">
                  <c:v>5</c:v>
                </c:pt>
                <c:pt idx="26">
                  <c:v>4.9000000000000004</c:v>
                </c:pt>
                <c:pt idx="27">
                  <c:v>4.95</c:v>
                </c:pt>
                <c:pt idx="28">
                  <c:v>5</c:v>
                </c:pt>
                <c:pt idx="29">
                  <c:v>5.0999999999999996</c:v>
                </c:pt>
                <c:pt idx="30">
                  <c:v>4.05</c:v>
                </c:pt>
                <c:pt idx="31">
                  <c:v>4.95</c:v>
                </c:pt>
                <c:pt idx="32">
                  <c:v>4.9000000000000004</c:v>
                </c:pt>
                <c:pt idx="33">
                  <c:v>4.8</c:v>
                </c:pt>
                <c:pt idx="34">
                  <c:v>5</c:v>
                </c:pt>
                <c:pt idx="35">
                  <c:v>4.8</c:v>
                </c:pt>
                <c:pt idx="36">
                  <c:v>4.75</c:v>
                </c:pt>
                <c:pt idx="37">
                  <c:v>4.83</c:v>
                </c:pt>
                <c:pt idx="38">
                  <c:v>4.9000000000000004</c:v>
                </c:pt>
                <c:pt idx="39">
                  <c:v>4.8</c:v>
                </c:pt>
                <c:pt idx="40">
                  <c:v>4.6500000000000004</c:v>
                </c:pt>
                <c:pt idx="41">
                  <c:v>4.67</c:v>
                </c:pt>
                <c:pt idx="42">
                  <c:v>4.6900000000000004</c:v>
                </c:pt>
                <c:pt idx="43">
                  <c:v>4.93</c:v>
                </c:pt>
                <c:pt idx="44">
                  <c:v>4.6500000000000004</c:v>
                </c:pt>
                <c:pt idx="45">
                  <c:v>4.63</c:v>
                </c:pt>
                <c:pt idx="46">
                  <c:v>4.6500000000000004</c:v>
                </c:pt>
                <c:pt idx="47">
                  <c:v>4.7</c:v>
                </c:pt>
                <c:pt idx="48">
                  <c:v>4.9000000000000004</c:v>
                </c:pt>
                <c:pt idx="49">
                  <c:v>4.8</c:v>
                </c:pt>
                <c:pt idx="50">
                  <c:v>4.8</c:v>
                </c:pt>
                <c:pt idx="51">
                  <c:v>5.15</c:v>
                </c:pt>
                <c:pt idx="52">
                  <c:v>4.75</c:v>
                </c:pt>
                <c:pt idx="53">
                  <c:v>4.63</c:v>
                </c:pt>
                <c:pt idx="54">
                  <c:v>4.68</c:v>
                </c:pt>
                <c:pt idx="55">
                  <c:v>4.63</c:v>
                </c:pt>
                <c:pt idx="56">
                  <c:v>4.6399999999999997</c:v>
                </c:pt>
                <c:pt idx="57">
                  <c:v>4.6500000000000004</c:v>
                </c:pt>
                <c:pt idx="58">
                  <c:v>4.5999999999999996</c:v>
                </c:pt>
                <c:pt idx="59">
                  <c:v>4.75</c:v>
                </c:pt>
                <c:pt idx="60">
                  <c:v>5.13</c:v>
                </c:pt>
                <c:pt idx="61">
                  <c:v>4.88</c:v>
                </c:pt>
                <c:pt idx="62">
                  <c:v>4.95</c:v>
                </c:pt>
                <c:pt idx="63">
                  <c:v>5.35</c:v>
                </c:pt>
                <c:pt idx="64">
                  <c:v>5</c:v>
                </c:pt>
                <c:pt idx="65">
                  <c:v>5.5</c:v>
                </c:pt>
                <c:pt idx="66">
                  <c:v>5.55</c:v>
                </c:pt>
                <c:pt idx="67">
                  <c:v>5.3</c:v>
                </c:pt>
                <c:pt idx="68">
                  <c:v>5.15</c:v>
                </c:pt>
                <c:pt idx="69">
                  <c:v>5.45</c:v>
                </c:pt>
                <c:pt idx="70">
                  <c:v>5.6</c:v>
                </c:pt>
                <c:pt idx="71">
                  <c:v>5.38</c:v>
                </c:pt>
                <c:pt idx="72">
                  <c:v>5.45</c:v>
                </c:pt>
                <c:pt idx="73">
                  <c:v>5.45</c:v>
                </c:pt>
                <c:pt idx="74">
                  <c:v>5.43</c:v>
                </c:pt>
                <c:pt idx="75">
                  <c:v>5.5</c:v>
                </c:pt>
                <c:pt idx="76">
                  <c:v>5.38</c:v>
                </c:pt>
                <c:pt idx="77">
                  <c:v>5.28</c:v>
                </c:pt>
                <c:pt idx="78">
                  <c:v>5.25</c:v>
                </c:pt>
                <c:pt idx="79">
                  <c:v>5.14</c:v>
                </c:pt>
                <c:pt idx="80">
                  <c:v>5.15</c:v>
                </c:pt>
                <c:pt idx="81">
                  <c:v>5.15</c:v>
                </c:pt>
                <c:pt idx="82">
                  <c:v>5.25</c:v>
                </c:pt>
                <c:pt idx="83">
                  <c:v>5.2</c:v>
                </c:pt>
                <c:pt idx="84">
                  <c:v>5.0999999999999996</c:v>
                </c:pt>
                <c:pt idx="85">
                  <c:v>5.2</c:v>
                </c:pt>
                <c:pt idx="86">
                  <c:v>5.2</c:v>
                </c:pt>
                <c:pt idx="87">
                  <c:v>5.13</c:v>
                </c:pt>
                <c:pt idx="88">
                  <c:v>5</c:v>
                </c:pt>
                <c:pt idx="89">
                  <c:v>5.2</c:v>
                </c:pt>
                <c:pt idx="90">
                  <c:v>5.4</c:v>
                </c:pt>
                <c:pt idx="91">
                  <c:v>5.3</c:v>
                </c:pt>
                <c:pt idx="92">
                  <c:v>5.4</c:v>
                </c:pt>
                <c:pt idx="93">
                  <c:v>5.2</c:v>
                </c:pt>
                <c:pt idx="94">
                  <c:v>5.25</c:v>
                </c:pt>
                <c:pt idx="95">
                  <c:v>5.23</c:v>
                </c:pt>
                <c:pt idx="96">
                  <c:v>5.0999999999999996</c:v>
                </c:pt>
                <c:pt idx="97">
                  <c:v>5.2</c:v>
                </c:pt>
                <c:pt idx="98">
                  <c:v>5.15</c:v>
                </c:pt>
                <c:pt idx="99">
                  <c:v>5.15</c:v>
                </c:pt>
                <c:pt idx="100">
                  <c:v>5.2</c:v>
                </c:pt>
                <c:pt idx="101">
                  <c:v>5.13</c:v>
                </c:pt>
                <c:pt idx="102">
                  <c:v>5.05</c:v>
                </c:pt>
                <c:pt idx="103">
                  <c:v>5.15</c:v>
                </c:pt>
                <c:pt idx="104">
                  <c:v>5.23</c:v>
                </c:pt>
                <c:pt idx="105">
                  <c:v>5.25</c:v>
                </c:pt>
                <c:pt idx="106">
                  <c:v>5.13</c:v>
                </c:pt>
                <c:pt idx="107">
                  <c:v>5.15</c:v>
                </c:pt>
                <c:pt idx="108">
                  <c:v>5.18</c:v>
                </c:pt>
                <c:pt idx="109">
                  <c:v>5.01</c:v>
                </c:pt>
                <c:pt idx="110">
                  <c:v>5.13</c:v>
                </c:pt>
                <c:pt idx="111">
                  <c:v>5</c:v>
                </c:pt>
                <c:pt idx="112">
                  <c:v>4.58</c:v>
                </c:pt>
                <c:pt idx="113">
                  <c:v>5.0199999999999996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4.9000000000000004</c:v>
                </c:pt>
                <c:pt idx="124">
                  <c:v>5</c:v>
                </c:pt>
                <c:pt idx="125">
                  <c:v>5</c:v>
                </c:pt>
                <c:pt idx="126">
                  <c:v>4.99</c:v>
                </c:pt>
                <c:pt idx="127">
                  <c:v>5</c:v>
                </c:pt>
                <c:pt idx="128">
                  <c:v>5</c:v>
                </c:pt>
                <c:pt idx="129">
                  <c:v>4.99</c:v>
                </c:pt>
                <c:pt idx="130">
                  <c:v>4.8899999999999997</c:v>
                </c:pt>
                <c:pt idx="131">
                  <c:v>4.9000000000000004</c:v>
                </c:pt>
                <c:pt idx="132">
                  <c:v>4.9000000000000004</c:v>
                </c:pt>
                <c:pt idx="133">
                  <c:v>4.9000000000000004</c:v>
                </c:pt>
                <c:pt idx="134">
                  <c:v>4.9000000000000004</c:v>
                </c:pt>
                <c:pt idx="135">
                  <c:v>4.5999999999999996</c:v>
                </c:pt>
                <c:pt idx="136">
                  <c:v>4.79</c:v>
                </c:pt>
                <c:pt idx="137">
                  <c:v>4.78</c:v>
                </c:pt>
                <c:pt idx="138">
                  <c:v>4.6900000000000004</c:v>
                </c:pt>
                <c:pt idx="139">
                  <c:v>4.79</c:v>
                </c:pt>
                <c:pt idx="140">
                  <c:v>4.79</c:v>
                </c:pt>
                <c:pt idx="141">
                  <c:v>4.79</c:v>
                </c:pt>
                <c:pt idx="142">
                  <c:v>4.5</c:v>
                </c:pt>
                <c:pt idx="143">
                  <c:v>4.5</c:v>
                </c:pt>
                <c:pt idx="144">
                  <c:v>4.75</c:v>
                </c:pt>
                <c:pt idx="145">
                  <c:v>4.7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4.25</c:v>
                </c:pt>
                <c:pt idx="150">
                  <c:v>4.25</c:v>
                </c:pt>
                <c:pt idx="151">
                  <c:v>4.25</c:v>
                </c:pt>
                <c:pt idx="152">
                  <c:v>4.25</c:v>
                </c:pt>
                <c:pt idx="153">
                  <c:v>4.25</c:v>
                </c:pt>
                <c:pt idx="154">
                  <c:v>4.25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4.5</c:v>
                </c:pt>
                <c:pt idx="163">
                  <c:v>4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3.82</c:v>
                </c:pt>
                <c:pt idx="171">
                  <c:v>3.89</c:v>
                </c:pt>
                <c:pt idx="172">
                  <c:v>3.88</c:v>
                </c:pt>
                <c:pt idx="173">
                  <c:v>3.88</c:v>
                </c:pt>
                <c:pt idx="174">
                  <c:v>3.88</c:v>
                </c:pt>
                <c:pt idx="175">
                  <c:v>3.88</c:v>
                </c:pt>
                <c:pt idx="176">
                  <c:v>3.88</c:v>
                </c:pt>
                <c:pt idx="177">
                  <c:v>3.85</c:v>
                </c:pt>
                <c:pt idx="178">
                  <c:v>3.85</c:v>
                </c:pt>
                <c:pt idx="179">
                  <c:v>3.85</c:v>
                </c:pt>
                <c:pt idx="180">
                  <c:v>3.85</c:v>
                </c:pt>
                <c:pt idx="181">
                  <c:v>3.85</c:v>
                </c:pt>
                <c:pt idx="182">
                  <c:v>3.88</c:v>
                </c:pt>
                <c:pt idx="183">
                  <c:v>3.85</c:v>
                </c:pt>
                <c:pt idx="184">
                  <c:v>3.99</c:v>
                </c:pt>
                <c:pt idx="185">
                  <c:v>3.99</c:v>
                </c:pt>
                <c:pt idx="186">
                  <c:v>3.99</c:v>
                </c:pt>
                <c:pt idx="187">
                  <c:v>3.97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3.9</c:v>
                </c:pt>
                <c:pt idx="198">
                  <c:v>3.88</c:v>
                </c:pt>
                <c:pt idx="199">
                  <c:v>3.78</c:v>
                </c:pt>
                <c:pt idx="200">
                  <c:v>3.73</c:v>
                </c:pt>
                <c:pt idx="201">
                  <c:v>3.73</c:v>
                </c:pt>
                <c:pt idx="202">
                  <c:v>3.78</c:v>
                </c:pt>
                <c:pt idx="203">
                  <c:v>3.73</c:v>
                </c:pt>
                <c:pt idx="204">
                  <c:v>3.8</c:v>
                </c:pt>
                <c:pt idx="205">
                  <c:v>3.75</c:v>
                </c:pt>
                <c:pt idx="206">
                  <c:v>3.75</c:v>
                </c:pt>
                <c:pt idx="207">
                  <c:v>3.75</c:v>
                </c:pt>
                <c:pt idx="208">
                  <c:v>3.75</c:v>
                </c:pt>
                <c:pt idx="209">
                  <c:v>3.75</c:v>
                </c:pt>
                <c:pt idx="210">
                  <c:v>5</c:v>
                </c:pt>
                <c:pt idx="211">
                  <c:v>3.75</c:v>
                </c:pt>
                <c:pt idx="212">
                  <c:v>3.8</c:v>
                </c:pt>
                <c:pt idx="213">
                  <c:v>3.8</c:v>
                </c:pt>
                <c:pt idx="214">
                  <c:v>3.8</c:v>
                </c:pt>
                <c:pt idx="215">
                  <c:v>3.5</c:v>
                </c:pt>
                <c:pt idx="216">
                  <c:v>3.65</c:v>
                </c:pt>
                <c:pt idx="217">
                  <c:v>3.6</c:v>
                </c:pt>
                <c:pt idx="218">
                  <c:v>3.5</c:v>
                </c:pt>
                <c:pt idx="219">
                  <c:v>3.7</c:v>
                </c:pt>
                <c:pt idx="220">
                  <c:v>3.7</c:v>
                </c:pt>
                <c:pt idx="221">
                  <c:v>3.7</c:v>
                </c:pt>
                <c:pt idx="222">
                  <c:v>3.54</c:v>
                </c:pt>
                <c:pt idx="223">
                  <c:v>3.53</c:v>
                </c:pt>
                <c:pt idx="224">
                  <c:v>3.35</c:v>
                </c:pt>
                <c:pt idx="225">
                  <c:v>3.35</c:v>
                </c:pt>
                <c:pt idx="226">
                  <c:v>3.5</c:v>
                </c:pt>
                <c:pt idx="227">
                  <c:v>3.33</c:v>
                </c:pt>
                <c:pt idx="228">
                  <c:v>3.39</c:v>
                </c:pt>
                <c:pt idx="229">
                  <c:v>3.18</c:v>
                </c:pt>
                <c:pt idx="230">
                  <c:v>3.48</c:v>
                </c:pt>
                <c:pt idx="231">
                  <c:v>3.25</c:v>
                </c:pt>
                <c:pt idx="232">
                  <c:v>3.18</c:v>
                </c:pt>
                <c:pt idx="233">
                  <c:v>3.3</c:v>
                </c:pt>
                <c:pt idx="234">
                  <c:v>3.25</c:v>
                </c:pt>
                <c:pt idx="235">
                  <c:v>3.5</c:v>
                </c:pt>
                <c:pt idx="236">
                  <c:v>3.25</c:v>
                </c:pt>
                <c:pt idx="237">
                  <c:v>3.25</c:v>
                </c:pt>
                <c:pt idx="238">
                  <c:v>3.25</c:v>
                </c:pt>
                <c:pt idx="239">
                  <c:v>3.25</c:v>
                </c:pt>
                <c:pt idx="240">
                  <c:v>3.25</c:v>
                </c:pt>
                <c:pt idx="241">
                  <c:v>3.25</c:v>
                </c:pt>
                <c:pt idx="242">
                  <c:v>3.25</c:v>
                </c:pt>
                <c:pt idx="243">
                  <c:v>3.25</c:v>
                </c:pt>
                <c:pt idx="244">
                  <c:v>3.2</c:v>
                </c:pt>
                <c:pt idx="245">
                  <c:v>3.25</c:v>
                </c:pt>
                <c:pt idx="246">
                  <c:v>3.19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2.75</c:v>
                </c:pt>
                <c:pt idx="252">
                  <c:v>2.75</c:v>
                </c:pt>
                <c:pt idx="253">
                  <c:v>2.99</c:v>
                </c:pt>
                <c:pt idx="254">
                  <c:v>2.95</c:v>
                </c:pt>
                <c:pt idx="255">
                  <c:v>2.85</c:v>
                </c:pt>
                <c:pt idx="256">
                  <c:v>2.85</c:v>
                </c:pt>
                <c:pt idx="257">
                  <c:v>2.85</c:v>
                </c:pt>
                <c:pt idx="258">
                  <c:v>2.65</c:v>
                </c:pt>
                <c:pt idx="259">
                  <c:v>2.65</c:v>
                </c:pt>
                <c:pt idx="260">
                  <c:v>2.6</c:v>
                </c:pt>
                <c:pt idx="261">
                  <c:v>2.5</c:v>
                </c:pt>
                <c:pt idx="262">
                  <c:v>2.2999999999999998</c:v>
                </c:pt>
                <c:pt idx="263">
                  <c:v>2.35</c:v>
                </c:pt>
                <c:pt idx="264">
                  <c:v>2.2999999999999998</c:v>
                </c:pt>
                <c:pt idx="265">
                  <c:v>2.65</c:v>
                </c:pt>
                <c:pt idx="266">
                  <c:v>2.64</c:v>
                </c:pt>
                <c:pt idx="267">
                  <c:v>2.65</c:v>
                </c:pt>
                <c:pt idx="268">
                  <c:v>2.65</c:v>
                </c:pt>
                <c:pt idx="269">
                  <c:v>2.65</c:v>
                </c:pt>
                <c:pt idx="270">
                  <c:v>3.13</c:v>
                </c:pt>
                <c:pt idx="271">
                  <c:v>2.65</c:v>
                </c:pt>
                <c:pt idx="272">
                  <c:v>2.5499999999999998</c:v>
                </c:pt>
                <c:pt idx="273">
                  <c:v>2.4500000000000002</c:v>
                </c:pt>
                <c:pt idx="274">
                  <c:v>2.5299999999999998</c:v>
                </c:pt>
                <c:pt idx="275">
                  <c:v>2.4</c:v>
                </c:pt>
                <c:pt idx="276">
                  <c:v>2.4</c:v>
                </c:pt>
                <c:pt idx="277">
                  <c:v>2.4</c:v>
                </c:pt>
                <c:pt idx="278">
                  <c:v>2.4</c:v>
                </c:pt>
                <c:pt idx="279">
                  <c:v>2.4</c:v>
                </c:pt>
                <c:pt idx="280">
                  <c:v>2.4</c:v>
                </c:pt>
                <c:pt idx="281">
                  <c:v>2.15</c:v>
                </c:pt>
                <c:pt idx="282">
                  <c:v>2.2999999999999998</c:v>
                </c:pt>
                <c:pt idx="283">
                  <c:v>2.25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1.84</c:v>
                </c:pt>
                <c:pt idx="288">
                  <c:v>2.2999999999999998</c:v>
                </c:pt>
                <c:pt idx="289">
                  <c:v>2</c:v>
                </c:pt>
                <c:pt idx="290">
                  <c:v>2.38</c:v>
                </c:pt>
                <c:pt idx="291">
                  <c:v>1.5</c:v>
                </c:pt>
                <c:pt idx="292">
                  <c:v>1.84</c:v>
                </c:pt>
                <c:pt idx="293">
                  <c:v>1.84</c:v>
                </c:pt>
                <c:pt idx="294">
                  <c:v>1.77</c:v>
                </c:pt>
                <c:pt idx="295">
                  <c:v>1.77</c:v>
                </c:pt>
                <c:pt idx="296">
                  <c:v>1.42</c:v>
                </c:pt>
                <c:pt idx="297">
                  <c:v>1.84</c:v>
                </c:pt>
                <c:pt idx="298">
                  <c:v>1.84</c:v>
                </c:pt>
                <c:pt idx="299">
                  <c:v>1.8</c:v>
                </c:pt>
                <c:pt idx="300">
                  <c:v>1.84</c:v>
                </c:pt>
                <c:pt idx="301">
                  <c:v>1.5</c:v>
                </c:pt>
                <c:pt idx="302">
                  <c:v>1.25</c:v>
                </c:pt>
                <c:pt idx="303">
                  <c:v>1.25</c:v>
                </c:pt>
                <c:pt idx="304">
                  <c:v>0.875</c:v>
                </c:pt>
                <c:pt idx="305">
                  <c:v>0.7</c:v>
                </c:pt>
                <c:pt idx="306">
                  <c:v>0.6</c:v>
                </c:pt>
                <c:pt idx="307">
                  <c:v>0.4</c:v>
                </c:pt>
                <c:pt idx="308">
                  <c:v>0.4</c:v>
                </c:pt>
                <c:pt idx="309">
                  <c:v>0.32500000000000001</c:v>
                </c:pt>
                <c:pt idx="310">
                  <c:v>0.35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1.2</c:v>
                </c:pt>
                <c:pt idx="315">
                  <c:v>0.75</c:v>
                </c:pt>
                <c:pt idx="316">
                  <c:v>0.49</c:v>
                </c:pt>
                <c:pt idx="317">
                  <c:v>0.5</c:v>
                </c:pt>
                <c:pt idx="318">
                  <c:v>0.41499999999999998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B0-46BD-AF7A-74106EE58D8B}"/>
            </c:ext>
          </c:extLst>
        </c:ser>
        <c:ser>
          <c:idx val="6"/>
          <c:order val="6"/>
          <c:tx>
            <c:strRef>
              <c:f>'3.2.5-график'!$I$4</c:f>
              <c:strCache>
                <c:ptCount val="1"/>
                <c:pt idx="0">
                  <c:v>Aliyans Bank - USD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'3.2.5-график'!$I$5:$I$323</c:f>
              <c:numCache>
                <c:formatCode>General</c:formatCode>
                <c:ptCount val="319"/>
                <c:pt idx="0">
                  <c:v>12.43</c:v>
                </c:pt>
                <c:pt idx="1">
                  <c:v>12.1</c:v>
                </c:pt>
                <c:pt idx="2">
                  <c:v>11</c:v>
                </c:pt>
                <c:pt idx="3">
                  <c:v>9.9</c:v>
                </c:pt>
                <c:pt idx="4">
                  <c:v>10.1</c:v>
                </c:pt>
                <c:pt idx="5">
                  <c:v>9.5</c:v>
                </c:pt>
                <c:pt idx="6">
                  <c:v>9.2799999999999994</c:v>
                </c:pt>
                <c:pt idx="7">
                  <c:v>9.75</c:v>
                </c:pt>
                <c:pt idx="8">
                  <c:v>9.6999999999999993</c:v>
                </c:pt>
                <c:pt idx="9">
                  <c:v>9.4499999999999993</c:v>
                </c:pt>
                <c:pt idx="10">
                  <c:v>8.25</c:v>
                </c:pt>
                <c:pt idx="11">
                  <c:v>8.5</c:v>
                </c:pt>
                <c:pt idx="12">
                  <c:v>9.1</c:v>
                </c:pt>
                <c:pt idx="13">
                  <c:v>8.9499999999999993</c:v>
                </c:pt>
                <c:pt idx="14">
                  <c:v>9.4</c:v>
                </c:pt>
                <c:pt idx="15">
                  <c:v>8.8000000000000007</c:v>
                </c:pt>
                <c:pt idx="16">
                  <c:v>8.58</c:v>
                </c:pt>
                <c:pt idx="17">
                  <c:v>8.8000000000000007</c:v>
                </c:pt>
                <c:pt idx="18">
                  <c:v>8.8000000000000007</c:v>
                </c:pt>
                <c:pt idx="19">
                  <c:v>8.65</c:v>
                </c:pt>
                <c:pt idx="20">
                  <c:v>8.3000000000000007</c:v>
                </c:pt>
                <c:pt idx="21">
                  <c:v>8.57</c:v>
                </c:pt>
                <c:pt idx="22">
                  <c:v>8.5500000000000007</c:v>
                </c:pt>
                <c:pt idx="23">
                  <c:v>8.75</c:v>
                </c:pt>
                <c:pt idx="24">
                  <c:v>8.75</c:v>
                </c:pt>
                <c:pt idx="25">
                  <c:v>8.85</c:v>
                </c:pt>
                <c:pt idx="26">
                  <c:v>8.93</c:v>
                </c:pt>
                <c:pt idx="27">
                  <c:v>8.93</c:v>
                </c:pt>
                <c:pt idx="28">
                  <c:v>9.0500000000000007</c:v>
                </c:pt>
                <c:pt idx="29">
                  <c:v>9.1999999999999993</c:v>
                </c:pt>
                <c:pt idx="30">
                  <c:v>9.0500000000000007</c:v>
                </c:pt>
                <c:pt idx="31">
                  <c:v>8.85</c:v>
                </c:pt>
                <c:pt idx="32">
                  <c:v>8.7799999999999994</c:v>
                </c:pt>
                <c:pt idx="33">
                  <c:v>8.9</c:v>
                </c:pt>
                <c:pt idx="34">
                  <c:v>8.6</c:v>
                </c:pt>
                <c:pt idx="35">
                  <c:v>8.6999999999999993</c:v>
                </c:pt>
                <c:pt idx="36">
                  <c:v>8.75</c:v>
                </c:pt>
                <c:pt idx="37">
                  <c:v>8.58</c:v>
                </c:pt>
                <c:pt idx="38">
                  <c:v>8.6</c:v>
                </c:pt>
                <c:pt idx="39">
                  <c:v>8.6</c:v>
                </c:pt>
                <c:pt idx="40">
                  <c:v>8.25</c:v>
                </c:pt>
                <c:pt idx="41">
                  <c:v>8</c:v>
                </c:pt>
                <c:pt idx="42">
                  <c:v>7.5</c:v>
                </c:pt>
                <c:pt idx="43">
                  <c:v>6.65</c:v>
                </c:pt>
                <c:pt idx="44">
                  <c:v>6.55</c:v>
                </c:pt>
                <c:pt idx="45">
                  <c:v>6.21</c:v>
                </c:pt>
                <c:pt idx="46">
                  <c:v>6.81</c:v>
                </c:pt>
                <c:pt idx="47">
                  <c:v>7.1</c:v>
                </c:pt>
                <c:pt idx="48">
                  <c:v>7.3</c:v>
                </c:pt>
                <c:pt idx="49">
                  <c:v>7.5</c:v>
                </c:pt>
                <c:pt idx="50">
                  <c:v>7.95</c:v>
                </c:pt>
                <c:pt idx="51">
                  <c:v>7.8</c:v>
                </c:pt>
                <c:pt idx="52">
                  <c:v>7.2</c:v>
                </c:pt>
                <c:pt idx="53">
                  <c:v>7.3</c:v>
                </c:pt>
                <c:pt idx="54">
                  <c:v>7.04</c:v>
                </c:pt>
                <c:pt idx="55">
                  <c:v>6.92</c:v>
                </c:pt>
                <c:pt idx="56">
                  <c:v>6.88</c:v>
                </c:pt>
                <c:pt idx="57">
                  <c:v>6.92</c:v>
                </c:pt>
                <c:pt idx="58">
                  <c:v>6.7</c:v>
                </c:pt>
                <c:pt idx="59">
                  <c:v>6.9</c:v>
                </c:pt>
                <c:pt idx="60">
                  <c:v>6.8</c:v>
                </c:pt>
                <c:pt idx="61">
                  <c:v>6.9</c:v>
                </c:pt>
                <c:pt idx="62">
                  <c:v>6.95</c:v>
                </c:pt>
                <c:pt idx="63">
                  <c:v>7</c:v>
                </c:pt>
                <c:pt idx="64">
                  <c:v>6.7</c:v>
                </c:pt>
                <c:pt idx="65">
                  <c:v>6.74</c:v>
                </c:pt>
                <c:pt idx="66">
                  <c:v>6.5</c:v>
                </c:pt>
                <c:pt idx="67">
                  <c:v>7.1</c:v>
                </c:pt>
                <c:pt idx="68">
                  <c:v>7</c:v>
                </c:pt>
                <c:pt idx="69">
                  <c:v>6.93</c:v>
                </c:pt>
                <c:pt idx="70">
                  <c:v>6.95</c:v>
                </c:pt>
                <c:pt idx="71">
                  <c:v>6.9</c:v>
                </c:pt>
                <c:pt idx="72">
                  <c:v>6.95</c:v>
                </c:pt>
                <c:pt idx="73">
                  <c:v>7.05</c:v>
                </c:pt>
                <c:pt idx="74">
                  <c:v>6.8</c:v>
                </c:pt>
                <c:pt idx="75">
                  <c:v>6.8</c:v>
                </c:pt>
                <c:pt idx="76">
                  <c:v>6.68</c:v>
                </c:pt>
                <c:pt idx="77">
                  <c:v>6.63</c:v>
                </c:pt>
                <c:pt idx="78">
                  <c:v>6.45</c:v>
                </c:pt>
                <c:pt idx="79">
                  <c:v>6.4</c:v>
                </c:pt>
                <c:pt idx="80">
                  <c:v>6.75</c:v>
                </c:pt>
                <c:pt idx="81">
                  <c:v>6.8</c:v>
                </c:pt>
                <c:pt idx="82">
                  <c:v>6.65</c:v>
                </c:pt>
                <c:pt idx="83">
                  <c:v>6.6</c:v>
                </c:pt>
                <c:pt idx="84">
                  <c:v>6.6</c:v>
                </c:pt>
                <c:pt idx="85">
                  <c:v>6.45</c:v>
                </c:pt>
                <c:pt idx="86">
                  <c:v>6.6</c:v>
                </c:pt>
                <c:pt idx="87">
                  <c:v>6.4</c:v>
                </c:pt>
                <c:pt idx="88">
                  <c:v>6.34</c:v>
                </c:pt>
                <c:pt idx="89">
                  <c:v>6.3</c:v>
                </c:pt>
                <c:pt idx="90">
                  <c:v>6.29</c:v>
                </c:pt>
                <c:pt idx="91">
                  <c:v>6.1</c:v>
                </c:pt>
                <c:pt idx="92">
                  <c:v>5.94</c:v>
                </c:pt>
                <c:pt idx="93">
                  <c:v>5.9</c:v>
                </c:pt>
                <c:pt idx="94">
                  <c:v>5.83</c:v>
                </c:pt>
                <c:pt idx="95">
                  <c:v>5.75</c:v>
                </c:pt>
                <c:pt idx="96">
                  <c:v>5.7</c:v>
                </c:pt>
                <c:pt idx="97">
                  <c:v>5.55</c:v>
                </c:pt>
                <c:pt idx="98">
                  <c:v>5.55</c:v>
                </c:pt>
                <c:pt idx="99">
                  <c:v>5.5</c:v>
                </c:pt>
                <c:pt idx="100">
                  <c:v>5.35</c:v>
                </c:pt>
                <c:pt idx="101">
                  <c:v>5.68</c:v>
                </c:pt>
                <c:pt idx="102">
                  <c:v>5.4</c:v>
                </c:pt>
                <c:pt idx="103">
                  <c:v>5.15</c:v>
                </c:pt>
                <c:pt idx="104">
                  <c:v>5</c:v>
                </c:pt>
                <c:pt idx="105">
                  <c:v>5.3</c:v>
                </c:pt>
                <c:pt idx="106">
                  <c:v>5.39</c:v>
                </c:pt>
                <c:pt idx="107">
                  <c:v>5.0999999999999996</c:v>
                </c:pt>
                <c:pt idx="108">
                  <c:v>5.3</c:v>
                </c:pt>
                <c:pt idx="109">
                  <c:v>5</c:v>
                </c:pt>
                <c:pt idx="110">
                  <c:v>5.5</c:v>
                </c:pt>
                <c:pt idx="111">
                  <c:v>5.43</c:v>
                </c:pt>
                <c:pt idx="112">
                  <c:v>5.78</c:v>
                </c:pt>
                <c:pt idx="113">
                  <c:v>5.63</c:v>
                </c:pt>
                <c:pt idx="114">
                  <c:v>5.5</c:v>
                </c:pt>
                <c:pt idx="115">
                  <c:v>5.77</c:v>
                </c:pt>
                <c:pt idx="116">
                  <c:v>5.85</c:v>
                </c:pt>
                <c:pt idx="117">
                  <c:v>5.75</c:v>
                </c:pt>
                <c:pt idx="118">
                  <c:v>5.65</c:v>
                </c:pt>
                <c:pt idx="119">
                  <c:v>5.65</c:v>
                </c:pt>
                <c:pt idx="120">
                  <c:v>5.45</c:v>
                </c:pt>
                <c:pt idx="121">
                  <c:v>5.38</c:v>
                </c:pt>
                <c:pt idx="122">
                  <c:v>5.23</c:v>
                </c:pt>
                <c:pt idx="123">
                  <c:v>5.3</c:v>
                </c:pt>
                <c:pt idx="124">
                  <c:v>5.35</c:v>
                </c:pt>
                <c:pt idx="125">
                  <c:v>5.5</c:v>
                </c:pt>
                <c:pt idx="126">
                  <c:v>5.5</c:v>
                </c:pt>
                <c:pt idx="127">
                  <c:v>5.25</c:v>
                </c:pt>
                <c:pt idx="128">
                  <c:v>5.15</c:v>
                </c:pt>
                <c:pt idx="129">
                  <c:v>5.0999999999999996</c:v>
                </c:pt>
                <c:pt idx="130">
                  <c:v>5.05</c:v>
                </c:pt>
                <c:pt idx="131">
                  <c:v>5.2</c:v>
                </c:pt>
                <c:pt idx="132">
                  <c:v>5.89</c:v>
                </c:pt>
                <c:pt idx="133">
                  <c:v>6</c:v>
                </c:pt>
                <c:pt idx="134">
                  <c:v>5.9</c:v>
                </c:pt>
                <c:pt idx="135">
                  <c:v>5.95</c:v>
                </c:pt>
                <c:pt idx="136">
                  <c:v>6</c:v>
                </c:pt>
                <c:pt idx="137">
                  <c:v>6.6</c:v>
                </c:pt>
                <c:pt idx="138">
                  <c:v>6.6</c:v>
                </c:pt>
                <c:pt idx="139">
                  <c:v>6.5</c:v>
                </c:pt>
                <c:pt idx="140">
                  <c:v>6.55</c:v>
                </c:pt>
                <c:pt idx="141">
                  <c:v>7.1</c:v>
                </c:pt>
                <c:pt idx="142">
                  <c:v>7.26</c:v>
                </c:pt>
                <c:pt idx="143">
                  <c:v>7.13</c:v>
                </c:pt>
                <c:pt idx="144">
                  <c:v>7.1</c:v>
                </c:pt>
                <c:pt idx="145">
                  <c:v>7.03</c:v>
                </c:pt>
                <c:pt idx="146">
                  <c:v>6.52</c:v>
                </c:pt>
                <c:pt idx="147">
                  <c:v>6.5</c:v>
                </c:pt>
                <c:pt idx="148">
                  <c:v>6.4</c:v>
                </c:pt>
                <c:pt idx="149">
                  <c:v>6.32</c:v>
                </c:pt>
                <c:pt idx="150">
                  <c:v>6.25</c:v>
                </c:pt>
                <c:pt idx="151">
                  <c:v>6</c:v>
                </c:pt>
                <c:pt idx="152">
                  <c:v>5.88</c:v>
                </c:pt>
                <c:pt idx="153">
                  <c:v>5.85</c:v>
                </c:pt>
                <c:pt idx="154">
                  <c:v>5.9</c:v>
                </c:pt>
                <c:pt idx="155">
                  <c:v>5.9</c:v>
                </c:pt>
                <c:pt idx="156">
                  <c:v>5.8</c:v>
                </c:pt>
                <c:pt idx="157">
                  <c:v>5.55</c:v>
                </c:pt>
                <c:pt idx="158">
                  <c:v>5.7</c:v>
                </c:pt>
                <c:pt idx="159">
                  <c:v>5.55</c:v>
                </c:pt>
                <c:pt idx="160">
                  <c:v>5.45</c:v>
                </c:pt>
                <c:pt idx="161">
                  <c:v>5.45</c:v>
                </c:pt>
                <c:pt idx="162">
                  <c:v>5.6</c:v>
                </c:pt>
                <c:pt idx="163">
                  <c:v>5.4</c:v>
                </c:pt>
                <c:pt idx="164">
                  <c:v>5.4</c:v>
                </c:pt>
                <c:pt idx="165">
                  <c:v>5.5</c:v>
                </c:pt>
                <c:pt idx="166">
                  <c:v>5.3</c:v>
                </c:pt>
                <c:pt idx="167">
                  <c:v>5.4</c:v>
                </c:pt>
                <c:pt idx="168">
                  <c:v>5.35</c:v>
                </c:pt>
                <c:pt idx="169">
                  <c:v>5.5</c:v>
                </c:pt>
                <c:pt idx="170">
                  <c:v>5.35</c:v>
                </c:pt>
                <c:pt idx="171">
                  <c:v>5.25</c:v>
                </c:pt>
                <c:pt idx="172">
                  <c:v>5.5</c:v>
                </c:pt>
                <c:pt idx="173">
                  <c:v>5.45</c:v>
                </c:pt>
                <c:pt idx="174">
                  <c:v>5.38</c:v>
                </c:pt>
                <c:pt idx="175">
                  <c:v>5.35</c:v>
                </c:pt>
                <c:pt idx="176">
                  <c:v>5.2</c:v>
                </c:pt>
                <c:pt idx="177">
                  <c:v>5.15</c:v>
                </c:pt>
                <c:pt idx="178">
                  <c:v>5.13</c:v>
                </c:pt>
                <c:pt idx="179">
                  <c:v>5.08</c:v>
                </c:pt>
                <c:pt idx="180">
                  <c:v>4.96</c:v>
                </c:pt>
                <c:pt idx="181">
                  <c:v>4.9000000000000004</c:v>
                </c:pt>
                <c:pt idx="182">
                  <c:v>4.95</c:v>
                </c:pt>
                <c:pt idx="183">
                  <c:v>5.15</c:v>
                </c:pt>
                <c:pt idx="184">
                  <c:v>4.93</c:v>
                </c:pt>
                <c:pt idx="185">
                  <c:v>4.95</c:v>
                </c:pt>
                <c:pt idx="186">
                  <c:v>4.8499999999999996</c:v>
                </c:pt>
                <c:pt idx="187">
                  <c:v>4.8499999999999996</c:v>
                </c:pt>
                <c:pt idx="188">
                  <c:v>5.05</c:v>
                </c:pt>
                <c:pt idx="189">
                  <c:v>4.8499999999999996</c:v>
                </c:pt>
                <c:pt idx="190">
                  <c:v>4.68</c:v>
                </c:pt>
                <c:pt idx="191">
                  <c:v>4.75</c:v>
                </c:pt>
                <c:pt idx="192">
                  <c:v>4.72</c:v>
                </c:pt>
                <c:pt idx="193">
                  <c:v>4.75</c:v>
                </c:pt>
                <c:pt idx="194">
                  <c:v>4.7</c:v>
                </c:pt>
                <c:pt idx="195">
                  <c:v>4.5999999999999996</c:v>
                </c:pt>
                <c:pt idx="196">
                  <c:v>4.6500000000000004</c:v>
                </c:pt>
                <c:pt idx="197">
                  <c:v>4.78</c:v>
                </c:pt>
                <c:pt idx="198">
                  <c:v>4.7</c:v>
                </c:pt>
                <c:pt idx="199">
                  <c:v>4.71</c:v>
                </c:pt>
                <c:pt idx="200">
                  <c:v>4.83</c:v>
                </c:pt>
                <c:pt idx="201">
                  <c:v>5.25</c:v>
                </c:pt>
                <c:pt idx="202">
                  <c:v>4.9000000000000004</c:v>
                </c:pt>
                <c:pt idx="203">
                  <c:v>5.14</c:v>
                </c:pt>
                <c:pt idx="204">
                  <c:v>5.19</c:v>
                </c:pt>
                <c:pt idx="205">
                  <c:v>5.26</c:v>
                </c:pt>
                <c:pt idx="206">
                  <c:v>5.43</c:v>
                </c:pt>
                <c:pt idx="207">
                  <c:v>5.4</c:v>
                </c:pt>
                <c:pt idx="208">
                  <c:v>5.55</c:v>
                </c:pt>
                <c:pt idx="209">
                  <c:v>5.28</c:v>
                </c:pt>
                <c:pt idx="210">
                  <c:v>5.5</c:v>
                </c:pt>
                <c:pt idx="211">
                  <c:v>5.49</c:v>
                </c:pt>
                <c:pt idx="212">
                  <c:v>5.15</c:v>
                </c:pt>
                <c:pt idx="213">
                  <c:v>5.3</c:v>
                </c:pt>
                <c:pt idx="214">
                  <c:v>5.38</c:v>
                </c:pt>
                <c:pt idx="215">
                  <c:v>5.3</c:v>
                </c:pt>
                <c:pt idx="216">
                  <c:v>5.23</c:v>
                </c:pt>
                <c:pt idx="217">
                  <c:v>5.31</c:v>
                </c:pt>
                <c:pt idx="218">
                  <c:v>5.49</c:v>
                </c:pt>
                <c:pt idx="219">
                  <c:v>5.13</c:v>
                </c:pt>
                <c:pt idx="220">
                  <c:v>5.24</c:v>
                </c:pt>
                <c:pt idx="221">
                  <c:v>5.0999999999999996</c:v>
                </c:pt>
                <c:pt idx="222">
                  <c:v>5.4</c:v>
                </c:pt>
                <c:pt idx="223">
                  <c:v>5.0999999999999996</c:v>
                </c:pt>
                <c:pt idx="224">
                  <c:v>4.95</c:v>
                </c:pt>
                <c:pt idx="225">
                  <c:v>5</c:v>
                </c:pt>
                <c:pt idx="226">
                  <c:v>5.13</c:v>
                </c:pt>
                <c:pt idx="227">
                  <c:v>5.17</c:v>
                </c:pt>
                <c:pt idx="228">
                  <c:v>5.13</c:v>
                </c:pt>
                <c:pt idx="229">
                  <c:v>5.23</c:v>
                </c:pt>
                <c:pt idx="230">
                  <c:v>5.38</c:v>
                </c:pt>
                <c:pt idx="231">
                  <c:v>5.12</c:v>
                </c:pt>
                <c:pt idx="232">
                  <c:v>4.95</c:v>
                </c:pt>
                <c:pt idx="233">
                  <c:v>5.0999999999999996</c:v>
                </c:pt>
                <c:pt idx="234">
                  <c:v>5</c:v>
                </c:pt>
                <c:pt idx="235">
                  <c:v>5.03</c:v>
                </c:pt>
                <c:pt idx="236">
                  <c:v>4.95</c:v>
                </c:pt>
                <c:pt idx="237">
                  <c:v>4.93</c:v>
                </c:pt>
                <c:pt idx="238">
                  <c:v>5.08</c:v>
                </c:pt>
                <c:pt idx="239">
                  <c:v>5</c:v>
                </c:pt>
                <c:pt idx="240">
                  <c:v>4.8499999999999996</c:v>
                </c:pt>
                <c:pt idx="241">
                  <c:v>4.8499999999999996</c:v>
                </c:pt>
                <c:pt idx="242">
                  <c:v>4.8499999999999996</c:v>
                </c:pt>
                <c:pt idx="243">
                  <c:v>4.88</c:v>
                </c:pt>
                <c:pt idx="244">
                  <c:v>5</c:v>
                </c:pt>
                <c:pt idx="245">
                  <c:v>5.0199999999999996</c:v>
                </c:pt>
                <c:pt idx="246">
                  <c:v>5.04</c:v>
                </c:pt>
                <c:pt idx="247">
                  <c:v>4.8600000000000003</c:v>
                </c:pt>
                <c:pt idx="248">
                  <c:v>5.05</c:v>
                </c:pt>
                <c:pt idx="249">
                  <c:v>5.75</c:v>
                </c:pt>
                <c:pt idx="250">
                  <c:v>5.5</c:v>
                </c:pt>
                <c:pt idx="251">
                  <c:v>5.5</c:v>
                </c:pt>
                <c:pt idx="252">
                  <c:v>5.47</c:v>
                </c:pt>
                <c:pt idx="253">
                  <c:v>5.28</c:v>
                </c:pt>
                <c:pt idx="254">
                  <c:v>5.3</c:v>
                </c:pt>
                <c:pt idx="255">
                  <c:v>5.23</c:v>
                </c:pt>
                <c:pt idx="256">
                  <c:v>4.95</c:v>
                </c:pt>
                <c:pt idx="257">
                  <c:v>4.6100000000000003</c:v>
                </c:pt>
                <c:pt idx="258">
                  <c:v>3.96</c:v>
                </c:pt>
                <c:pt idx="259">
                  <c:v>4.1500000000000004</c:v>
                </c:pt>
                <c:pt idx="260">
                  <c:v>4.26</c:v>
                </c:pt>
                <c:pt idx="261">
                  <c:v>4.53</c:v>
                </c:pt>
                <c:pt idx="262">
                  <c:v>4.46</c:v>
                </c:pt>
                <c:pt idx="263">
                  <c:v>4.38</c:v>
                </c:pt>
                <c:pt idx="264">
                  <c:v>4.3</c:v>
                </c:pt>
                <c:pt idx="265">
                  <c:v>4.08</c:v>
                </c:pt>
                <c:pt idx="266">
                  <c:v>4.3</c:v>
                </c:pt>
                <c:pt idx="267">
                  <c:v>4.5999999999999996</c:v>
                </c:pt>
                <c:pt idx="268">
                  <c:v>4.55</c:v>
                </c:pt>
                <c:pt idx="269">
                  <c:v>4.5</c:v>
                </c:pt>
                <c:pt idx="270">
                  <c:v>4.3499999999999996</c:v>
                </c:pt>
                <c:pt idx="271">
                  <c:v>4.53</c:v>
                </c:pt>
                <c:pt idx="272">
                  <c:v>4.6500000000000004</c:v>
                </c:pt>
                <c:pt idx="273">
                  <c:v>4.5</c:v>
                </c:pt>
                <c:pt idx="274">
                  <c:v>4.45</c:v>
                </c:pt>
                <c:pt idx="275">
                  <c:v>4.4800000000000004</c:v>
                </c:pt>
                <c:pt idx="276">
                  <c:v>4.45</c:v>
                </c:pt>
                <c:pt idx="277">
                  <c:v>3.85</c:v>
                </c:pt>
                <c:pt idx="278">
                  <c:v>3</c:v>
                </c:pt>
                <c:pt idx="279">
                  <c:v>2.75</c:v>
                </c:pt>
                <c:pt idx="280">
                  <c:v>3.19</c:v>
                </c:pt>
                <c:pt idx="281">
                  <c:v>2.98</c:v>
                </c:pt>
                <c:pt idx="282">
                  <c:v>1.25</c:v>
                </c:pt>
                <c:pt idx="283">
                  <c:v>1.21</c:v>
                </c:pt>
                <c:pt idx="284">
                  <c:v>1.1000000000000001</c:v>
                </c:pt>
                <c:pt idx="285">
                  <c:v>2</c:v>
                </c:pt>
                <c:pt idx="286">
                  <c:v>2.2000000000000002</c:v>
                </c:pt>
                <c:pt idx="287">
                  <c:v>2.7</c:v>
                </c:pt>
                <c:pt idx="288">
                  <c:v>2.98</c:v>
                </c:pt>
                <c:pt idx="289">
                  <c:v>3.09</c:v>
                </c:pt>
                <c:pt idx="290">
                  <c:v>2.99</c:v>
                </c:pt>
                <c:pt idx="291">
                  <c:v>2.7</c:v>
                </c:pt>
                <c:pt idx="292">
                  <c:v>3.1</c:v>
                </c:pt>
                <c:pt idx="293">
                  <c:v>2.95</c:v>
                </c:pt>
                <c:pt idx="294">
                  <c:v>2.76</c:v>
                </c:pt>
                <c:pt idx="295">
                  <c:v>2.5</c:v>
                </c:pt>
                <c:pt idx="296">
                  <c:v>2.2599999999999998</c:v>
                </c:pt>
                <c:pt idx="297">
                  <c:v>2.1</c:v>
                </c:pt>
                <c:pt idx="298">
                  <c:v>2.1</c:v>
                </c:pt>
                <c:pt idx="299">
                  <c:v>2.13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1.78</c:v>
                </c:pt>
                <c:pt idx="304">
                  <c:v>1.78</c:v>
                </c:pt>
                <c:pt idx="305">
                  <c:v>1.77</c:v>
                </c:pt>
                <c:pt idx="306">
                  <c:v>1.77</c:v>
                </c:pt>
                <c:pt idx="307">
                  <c:v>1.68</c:v>
                </c:pt>
                <c:pt idx="308">
                  <c:v>1.49</c:v>
                </c:pt>
                <c:pt idx="309">
                  <c:v>1.6</c:v>
                </c:pt>
                <c:pt idx="310">
                  <c:v>1.48</c:v>
                </c:pt>
                <c:pt idx="311">
                  <c:v>1.49</c:v>
                </c:pt>
                <c:pt idx="312">
                  <c:v>1.6</c:v>
                </c:pt>
                <c:pt idx="313">
                  <c:v>2</c:v>
                </c:pt>
                <c:pt idx="314">
                  <c:v>2.7</c:v>
                </c:pt>
                <c:pt idx="315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0B0-46BD-AF7A-74106EE5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102000"/>
        <c:axId val="1"/>
      </c:lineChart>
      <c:lineChart>
        <c:grouping val="standard"/>
        <c:varyColors val="0"/>
        <c:ser>
          <c:idx val="1"/>
          <c:order val="1"/>
          <c:tx>
            <c:strRef>
              <c:f>'3.2.5-график'!$D$4</c:f>
              <c:strCache>
                <c:ptCount val="1"/>
                <c:pt idx="0">
                  <c:v>Kazakhmys Plc-GBX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'3.2.5-график'!$D$5:$D$323</c:f>
              <c:numCache>
                <c:formatCode>General</c:formatCode>
                <c:ptCount val="319"/>
                <c:pt idx="0">
                  <c:v>1222.68</c:v>
                </c:pt>
                <c:pt idx="1">
                  <c:v>1225.6300000000001</c:v>
                </c:pt>
                <c:pt idx="2">
                  <c:v>1206.98</c:v>
                </c:pt>
                <c:pt idx="3">
                  <c:v>1171.6600000000001</c:v>
                </c:pt>
                <c:pt idx="4">
                  <c:v>1203.06</c:v>
                </c:pt>
                <c:pt idx="5">
                  <c:v>1184.4100000000001</c:v>
                </c:pt>
                <c:pt idx="6">
                  <c:v>1103.95</c:v>
                </c:pt>
                <c:pt idx="7">
                  <c:v>1061.75</c:v>
                </c:pt>
                <c:pt idx="8">
                  <c:v>1172.6400000000001</c:v>
                </c:pt>
                <c:pt idx="9">
                  <c:v>1145.1600000000001</c:v>
                </c:pt>
                <c:pt idx="10">
                  <c:v>1148.0999999999999</c:v>
                </c:pt>
                <c:pt idx="11">
                  <c:v>1050.96</c:v>
                </c:pt>
                <c:pt idx="12">
                  <c:v>1103.95</c:v>
                </c:pt>
                <c:pt idx="13">
                  <c:v>1148.0999999999999</c:v>
                </c:pt>
                <c:pt idx="14">
                  <c:v>1155.96</c:v>
                </c:pt>
                <c:pt idx="15">
                  <c:v>1226.6099999999999</c:v>
                </c:pt>
                <c:pt idx="16">
                  <c:v>1230.53</c:v>
                </c:pt>
                <c:pt idx="17">
                  <c:v>1225.6300000000001</c:v>
                </c:pt>
                <c:pt idx="18">
                  <c:v>1211.8900000000001</c:v>
                </c:pt>
                <c:pt idx="19">
                  <c:v>1221.7</c:v>
                </c:pt>
                <c:pt idx="20">
                  <c:v>1224.6500000000001</c:v>
                </c:pt>
                <c:pt idx="21">
                  <c:v>1245.25</c:v>
                </c:pt>
                <c:pt idx="22">
                  <c:v>1274.69</c:v>
                </c:pt>
                <c:pt idx="23">
                  <c:v>1308.05</c:v>
                </c:pt>
                <c:pt idx="24">
                  <c:v>1289.4100000000001</c:v>
                </c:pt>
                <c:pt idx="25">
                  <c:v>1324.74</c:v>
                </c:pt>
                <c:pt idx="26">
                  <c:v>1264.8800000000001</c:v>
                </c:pt>
                <c:pt idx="27">
                  <c:v>1250.1600000000001</c:v>
                </c:pt>
                <c:pt idx="28">
                  <c:v>1291.3699999999999</c:v>
                </c:pt>
                <c:pt idx="29">
                  <c:v>1317</c:v>
                </c:pt>
                <c:pt idx="30">
                  <c:v>1349</c:v>
                </c:pt>
                <c:pt idx="31">
                  <c:v>1304</c:v>
                </c:pt>
                <c:pt idx="32">
                  <c:v>1293</c:v>
                </c:pt>
                <c:pt idx="33">
                  <c:v>1329</c:v>
                </c:pt>
                <c:pt idx="34">
                  <c:v>1423</c:v>
                </c:pt>
                <c:pt idx="35">
                  <c:v>1450</c:v>
                </c:pt>
                <c:pt idx="36">
                  <c:v>1464</c:v>
                </c:pt>
                <c:pt idx="37">
                  <c:v>1505</c:v>
                </c:pt>
                <c:pt idx="38">
                  <c:v>1449</c:v>
                </c:pt>
                <c:pt idx="39">
                  <c:v>1480</c:v>
                </c:pt>
                <c:pt idx="40">
                  <c:v>1455</c:v>
                </c:pt>
                <c:pt idx="41">
                  <c:v>1405</c:v>
                </c:pt>
                <c:pt idx="42">
                  <c:v>1505</c:v>
                </c:pt>
                <c:pt idx="43">
                  <c:v>1495</c:v>
                </c:pt>
                <c:pt idx="44">
                  <c:v>1529</c:v>
                </c:pt>
                <c:pt idx="45">
                  <c:v>1526</c:v>
                </c:pt>
                <c:pt idx="46">
                  <c:v>1596</c:v>
                </c:pt>
                <c:pt idx="47">
                  <c:v>1502</c:v>
                </c:pt>
                <c:pt idx="48">
                  <c:v>1463</c:v>
                </c:pt>
                <c:pt idx="49">
                  <c:v>1524</c:v>
                </c:pt>
                <c:pt idx="50">
                  <c:v>1589</c:v>
                </c:pt>
                <c:pt idx="51">
                  <c:v>1584</c:v>
                </c:pt>
                <c:pt idx="52">
                  <c:v>1554</c:v>
                </c:pt>
                <c:pt idx="53">
                  <c:v>1521</c:v>
                </c:pt>
                <c:pt idx="54">
                  <c:v>1562</c:v>
                </c:pt>
                <c:pt idx="55">
                  <c:v>1556</c:v>
                </c:pt>
                <c:pt idx="56">
                  <c:v>1534</c:v>
                </c:pt>
                <c:pt idx="57">
                  <c:v>1455</c:v>
                </c:pt>
                <c:pt idx="58">
                  <c:v>1485</c:v>
                </c:pt>
                <c:pt idx="59">
                  <c:v>1377</c:v>
                </c:pt>
                <c:pt idx="60">
                  <c:v>1424</c:v>
                </c:pt>
                <c:pt idx="61">
                  <c:v>1464</c:v>
                </c:pt>
                <c:pt idx="62">
                  <c:v>1514</c:v>
                </c:pt>
                <c:pt idx="63">
                  <c:v>1485</c:v>
                </c:pt>
                <c:pt idx="64">
                  <c:v>1474</c:v>
                </c:pt>
                <c:pt idx="65">
                  <c:v>1419</c:v>
                </c:pt>
                <c:pt idx="66">
                  <c:v>1406</c:v>
                </c:pt>
                <c:pt idx="67">
                  <c:v>1376</c:v>
                </c:pt>
                <c:pt idx="68">
                  <c:v>1409</c:v>
                </c:pt>
                <c:pt idx="69">
                  <c:v>1398</c:v>
                </c:pt>
                <c:pt idx="70">
                  <c:v>1427</c:v>
                </c:pt>
                <c:pt idx="71">
                  <c:v>1391</c:v>
                </c:pt>
                <c:pt idx="72">
                  <c:v>1316</c:v>
                </c:pt>
                <c:pt idx="73">
                  <c:v>1363</c:v>
                </c:pt>
                <c:pt idx="74">
                  <c:v>1459</c:v>
                </c:pt>
                <c:pt idx="75">
                  <c:v>1425</c:v>
                </c:pt>
                <c:pt idx="76">
                  <c:v>1399</c:v>
                </c:pt>
                <c:pt idx="77">
                  <c:v>1323</c:v>
                </c:pt>
                <c:pt idx="78">
                  <c:v>1341</c:v>
                </c:pt>
                <c:pt idx="79">
                  <c:v>1254</c:v>
                </c:pt>
                <c:pt idx="80">
                  <c:v>1245</c:v>
                </c:pt>
                <c:pt idx="81">
                  <c:v>1282</c:v>
                </c:pt>
                <c:pt idx="82">
                  <c:v>1290</c:v>
                </c:pt>
                <c:pt idx="83">
                  <c:v>1260</c:v>
                </c:pt>
                <c:pt idx="84">
                  <c:v>1310</c:v>
                </c:pt>
                <c:pt idx="85">
                  <c:v>1348</c:v>
                </c:pt>
                <c:pt idx="86">
                  <c:v>1345</c:v>
                </c:pt>
                <c:pt idx="87">
                  <c:v>1345</c:v>
                </c:pt>
                <c:pt idx="88">
                  <c:v>1300</c:v>
                </c:pt>
                <c:pt idx="89">
                  <c:v>1336</c:v>
                </c:pt>
                <c:pt idx="90">
                  <c:v>1327</c:v>
                </c:pt>
                <c:pt idx="91">
                  <c:v>1360</c:v>
                </c:pt>
                <c:pt idx="92">
                  <c:v>1380</c:v>
                </c:pt>
                <c:pt idx="93">
                  <c:v>1406</c:v>
                </c:pt>
                <c:pt idx="94">
                  <c:v>1383</c:v>
                </c:pt>
                <c:pt idx="95">
                  <c:v>1316</c:v>
                </c:pt>
                <c:pt idx="96">
                  <c:v>1310</c:v>
                </c:pt>
                <c:pt idx="97">
                  <c:v>1250</c:v>
                </c:pt>
                <c:pt idx="98">
                  <c:v>1274</c:v>
                </c:pt>
                <c:pt idx="99">
                  <c:v>1283</c:v>
                </c:pt>
                <c:pt idx="100">
                  <c:v>1296</c:v>
                </c:pt>
                <c:pt idx="101">
                  <c:v>1347</c:v>
                </c:pt>
                <c:pt idx="102">
                  <c:v>1365</c:v>
                </c:pt>
                <c:pt idx="103">
                  <c:v>1379</c:v>
                </c:pt>
                <c:pt idx="104">
                  <c:v>1368</c:v>
                </c:pt>
                <c:pt idx="105">
                  <c:v>1371</c:v>
                </c:pt>
                <c:pt idx="106">
                  <c:v>1343</c:v>
                </c:pt>
                <c:pt idx="107">
                  <c:v>1375</c:v>
                </c:pt>
                <c:pt idx="108">
                  <c:v>1324</c:v>
                </c:pt>
                <c:pt idx="109">
                  <c:v>1291</c:v>
                </c:pt>
                <c:pt idx="110">
                  <c:v>1335</c:v>
                </c:pt>
                <c:pt idx="111">
                  <c:v>1329</c:v>
                </c:pt>
                <c:pt idx="112">
                  <c:v>1321</c:v>
                </c:pt>
                <c:pt idx="113">
                  <c:v>1309</c:v>
                </c:pt>
                <c:pt idx="114">
                  <c:v>1333</c:v>
                </c:pt>
                <c:pt idx="115">
                  <c:v>1267</c:v>
                </c:pt>
                <c:pt idx="116">
                  <c:v>1193</c:v>
                </c:pt>
                <c:pt idx="117">
                  <c:v>1131</c:v>
                </c:pt>
                <c:pt idx="118">
                  <c:v>1155</c:v>
                </c:pt>
                <c:pt idx="119">
                  <c:v>1041</c:v>
                </c:pt>
                <c:pt idx="120">
                  <c:v>1074</c:v>
                </c:pt>
                <c:pt idx="121">
                  <c:v>1049</c:v>
                </c:pt>
                <c:pt idx="122">
                  <c:v>1106</c:v>
                </c:pt>
                <c:pt idx="123">
                  <c:v>1164</c:v>
                </c:pt>
                <c:pt idx="124">
                  <c:v>1139</c:v>
                </c:pt>
                <c:pt idx="125">
                  <c:v>1193</c:v>
                </c:pt>
                <c:pt idx="126">
                  <c:v>1202</c:v>
                </c:pt>
                <c:pt idx="127">
                  <c:v>1215</c:v>
                </c:pt>
                <c:pt idx="128">
                  <c:v>1262</c:v>
                </c:pt>
                <c:pt idx="129">
                  <c:v>1262</c:v>
                </c:pt>
                <c:pt idx="130">
                  <c:v>1224</c:v>
                </c:pt>
                <c:pt idx="131">
                  <c:v>1215</c:v>
                </c:pt>
                <c:pt idx="132">
                  <c:v>1188</c:v>
                </c:pt>
                <c:pt idx="133">
                  <c:v>1247</c:v>
                </c:pt>
                <c:pt idx="134">
                  <c:v>1257</c:v>
                </c:pt>
                <c:pt idx="135">
                  <c:v>1324</c:v>
                </c:pt>
                <c:pt idx="136">
                  <c:v>1314</c:v>
                </c:pt>
                <c:pt idx="137">
                  <c:v>1334</c:v>
                </c:pt>
                <c:pt idx="138">
                  <c:v>1365</c:v>
                </c:pt>
                <c:pt idx="139">
                  <c:v>1397</c:v>
                </c:pt>
                <c:pt idx="140">
                  <c:v>1448</c:v>
                </c:pt>
                <c:pt idx="141">
                  <c:v>1488</c:v>
                </c:pt>
                <c:pt idx="142">
                  <c:v>1522</c:v>
                </c:pt>
                <c:pt idx="143">
                  <c:v>1537</c:v>
                </c:pt>
                <c:pt idx="144">
                  <c:v>1540</c:v>
                </c:pt>
                <c:pt idx="145">
                  <c:v>1550</c:v>
                </c:pt>
                <c:pt idx="146">
                  <c:v>1589</c:v>
                </c:pt>
                <c:pt idx="147">
                  <c:v>1579</c:v>
                </c:pt>
                <c:pt idx="148">
                  <c:v>1546</c:v>
                </c:pt>
                <c:pt idx="149">
                  <c:v>1564</c:v>
                </c:pt>
                <c:pt idx="150">
                  <c:v>1645</c:v>
                </c:pt>
                <c:pt idx="151">
                  <c:v>1733</c:v>
                </c:pt>
                <c:pt idx="152">
                  <c:v>1705</c:v>
                </c:pt>
                <c:pt idx="153">
                  <c:v>1663</c:v>
                </c:pt>
                <c:pt idx="154">
                  <c:v>1551</c:v>
                </c:pt>
                <c:pt idx="155">
                  <c:v>1535</c:v>
                </c:pt>
                <c:pt idx="156">
                  <c:v>1780</c:v>
                </c:pt>
                <c:pt idx="157">
                  <c:v>1745</c:v>
                </c:pt>
                <c:pt idx="158">
                  <c:v>1790</c:v>
                </c:pt>
                <c:pt idx="159">
                  <c:v>1624</c:v>
                </c:pt>
                <c:pt idx="160">
                  <c:v>1618</c:v>
                </c:pt>
                <c:pt idx="161">
                  <c:v>1530</c:v>
                </c:pt>
                <c:pt idx="162">
                  <c:v>1435</c:v>
                </c:pt>
                <c:pt idx="163">
                  <c:v>1542</c:v>
                </c:pt>
                <c:pt idx="164">
                  <c:v>1606</c:v>
                </c:pt>
                <c:pt idx="165">
                  <c:v>1567</c:v>
                </c:pt>
                <c:pt idx="166">
                  <c:v>1557</c:v>
                </c:pt>
                <c:pt idx="167">
                  <c:v>1597</c:v>
                </c:pt>
                <c:pt idx="168">
                  <c:v>1593</c:v>
                </c:pt>
                <c:pt idx="169">
                  <c:v>1605</c:v>
                </c:pt>
                <c:pt idx="170">
                  <c:v>1589</c:v>
                </c:pt>
                <c:pt idx="171">
                  <c:v>1591</c:v>
                </c:pt>
                <c:pt idx="172">
                  <c:v>1697</c:v>
                </c:pt>
                <c:pt idx="173">
                  <c:v>1685</c:v>
                </c:pt>
                <c:pt idx="174">
                  <c:v>1683</c:v>
                </c:pt>
                <c:pt idx="175">
                  <c:v>1726</c:v>
                </c:pt>
                <c:pt idx="176">
                  <c:v>1698</c:v>
                </c:pt>
                <c:pt idx="177">
                  <c:v>1655</c:v>
                </c:pt>
                <c:pt idx="178">
                  <c:v>1674</c:v>
                </c:pt>
                <c:pt idx="179">
                  <c:v>1761</c:v>
                </c:pt>
                <c:pt idx="180">
                  <c:v>1720</c:v>
                </c:pt>
                <c:pt idx="181">
                  <c:v>1610</c:v>
                </c:pt>
                <c:pt idx="182">
                  <c:v>1632</c:v>
                </c:pt>
                <c:pt idx="183">
                  <c:v>1694</c:v>
                </c:pt>
                <c:pt idx="184">
                  <c:v>1720</c:v>
                </c:pt>
                <c:pt idx="185">
                  <c:v>1691</c:v>
                </c:pt>
                <c:pt idx="186">
                  <c:v>1664</c:v>
                </c:pt>
                <c:pt idx="187">
                  <c:v>1725</c:v>
                </c:pt>
                <c:pt idx="188">
                  <c:v>1648</c:v>
                </c:pt>
                <c:pt idx="189">
                  <c:v>1582</c:v>
                </c:pt>
                <c:pt idx="190">
                  <c:v>1615</c:v>
                </c:pt>
                <c:pt idx="191">
                  <c:v>1673</c:v>
                </c:pt>
                <c:pt idx="192">
                  <c:v>1739</c:v>
                </c:pt>
                <c:pt idx="193">
                  <c:v>1738</c:v>
                </c:pt>
                <c:pt idx="194">
                  <c:v>1914</c:v>
                </c:pt>
                <c:pt idx="195">
                  <c:v>1786</c:v>
                </c:pt>
                <c:pt idx="196">
                  <c:v>1773</c:v>
                </c:pt>
                <c:pt idx="197">
                  <c:v>1735</c:v>
                </c:pt>
                <c:pt idx="198">
                  <c:v>1809</c:v>
                </c:pt>
                <c:pt idx="199">
                  <c:v>1829</c:v>
                </c:pt>
                <c:pt idx="200">
                  <c:v>1833</c:v>
                </c:pt>
                <c:pt idx="201">
                  <c:v>1943</c:v>
                </c:pt>
                <c:pt idx="202">
                  <c:v>1792</c:v>
                </c:pt>
                <c:pt idx="203">
                  <c:v>1789</c:v>
                </c:pt>
                <c:pt idx="204">
                  <c:v>1777</c:v>
                </c:pt>
                <c:pt idx="205">
                  <c:v>1678</c:v>
                </c:pt>
                <c:pt idx="206">
                  <c:v>1678</c:v>
                </c:pt>
                <c:pt idx="207">
                  <c:v>1679</c:v>
                </c:pt>
                <c:pt idx="208">
                  <c:v>1660</c:v>
                </c:pt>
                <c:pt idx="209">
                  <c:v>1690</c:v>
                </c:pt>
                <c:pt idx="210">
                  <c:v>1709</c:v>
                </c:pt>
                <c:pt idx="211">
                  <c:v>1736</c:v>
                </c:pt>
                <c:pt idx="212">
                  <c:v>1670</c:v>
                </c:pt>
                <c:pt idx="213">
                  <c:v>1625</c:v>
                </c:pt>
                <c:pt idx="214">
                  <c:v>1628</c:v>
                </c:pt>
                <c:pt idx="215">
                  <c:v>1627</c:v>
                </c:pt>
                <c:pt idx="216">
                  <c:v>1664</c:v>
                </c:pt>
                <c:pt idx="217">
                  <c:v>1550</c:v>
                </c:pt>
                <c:pt idx="218">
                  <c:v>1597</c:v>
                </c:pt>
                <c:pt idx="219">
                  <c:v>1550</c:v>
                </c:pt>
                <c:pt idx="220">
                  <c:v>1611</c:v>
                </c:pt>
                <c:pt idx="221">
                  <c:v>1648</c:v>
                </c:pt>
                <c:pt idx="222">
                  <c:v>1629</c:v>
                </c:pt>
                <c:pt idx="223">
                  <c:v>1621</c:v>
                </c:pt>
                <c:pt idx="224">
                  <c:v>1630</c:v>
                </c:pt>
                <c:pt idx="225">
                  <c:v>1623</c:v>
                </c:pt>
                <c:pt idx="226">
                  <c:v>1605</c:v>
                </c:pt>
                <c:pt idx="227">
                  <c:v>1566</c:v>
                </c:pt>
                <c:pt idx="228">
                  <c:v>1555</c:v>
                </c:pt>
                <c:pt idx="229">
                  <c:v>1609</c:v>
                </c:pt>
                <c:pt idx="230">
                  <c:v>1592</c:v>
                </c:pt>
                <c:pt idx="231">
                  <c:v>1457</c:v>
                </c:pt>
                <c:pt idx="232">
                  <c:v>1397</c:v>
                </c:pt>
                <c:pt idx="233">
                  <c:v>1442</c:v>
                </c:pt>
                <c:pt idx="234">
                  <c:v>1422</c:v>
                </c:pt>
                <c:pt idx="235">
                  <c:v>1435</c:v>
                </c:pt>
                <c:pt idx="236">
                  <c:v>1386</c:v>
                </c:pt>
                <c:pt idx="237">
                  <c:v>1442</c:v>
                </c:pt>
                <c:pt idx="238">
                  <c:v>1410</c:v>
                </c:pt>
                <c:pt idx="239">
                  <c:v>1427</c:v>
                </c:pt>
                <c:pt idx="240">
                  <c:v>1515</c:v>
                </c:pt>
                <c:pt idx="241">
                  <c:v>1434</c:v>
                </c:pt>
                <c:pt idx="242">
                  <c:v>1389</c:v>
                </c:pt>
                <c:pt idx="243">
                  <c:v>1392</c:v>
                </c:pt>
                <c:pt idx="244">
                  <c:v>1352</c:v>
                </c:pt>
                <c:pt idx="245">
                  <c:v>1414</c:v>
                </c:pt>
                <c:pt idx="246">
                  <c:v>1391</c:v>
                </c:pt>
                <c:pt idx="247">
                  <c:v>1382</c:v>
                </c:pt>
                <c:pt idx="248">
                  <c:v>1317</c:v>
                </c:pt>
                <c:pt idx="249">
                  <c:v>1303</c:v>
                </c:pt>
                <c:pt idx="250">
                  <c:v>1363</c:v>
                </c:pt>
                <c:pt idx="251">
                  <c:v>1376</c:v>
                </c:pt>
                <c:pt idx="252">
                  <c:v>1420</c:v>
                </c:pt>
                <c:pt idx="253">
                  <c:v>1499</c:v>
                </c:pt>
                <c:pt idx="254">
                  <c:v>1423</c:v>
                </c:pt>
                <c:pt idx="255">
                  <c:v>1288</c:v>
                </c:pt>
                <c:pt idx="256">
                  <c:v>1290</c:v>
                </c:pt>
                <c:pt idx="257">
                  <c:v>1335</c:v>
                </c:pt>
                <c:pt idx="258">
                  <c:v>1334</c:v>
                </c:pt>
                <c:pt idx="259">
                  <c:v>1248</c:v>
                </c:pt>
                <c:pt idx="260">
                  <c:v>1234</c:v>
                </c:pt>
                <c:pt idx="261">
                  <c:v>1166</c:v>
                </c:pt>
                <c:pt idx="262">
                  <c:v>1205</c:v>
                </c:pt>
                <c:pt idx="263">
                  <c:v>1262</c:v>
                </c:pt>
                <c:pt idx="264">
                  <c:v>1173</c:v>
                </c:pt>
                <c:pt idx="265">
                  <c:v>1203</c:v>
                </c:pt>
                <c:pt idx="266">
                  <c:v>1181</c:v>
                </c:pt>
                <c:pt idx="267">
                  <c:v>1260</c:v>
                </c:pt>
                <c:pt idx="268">
                  <c:v>1324</c:v>
                </c:pt>
                <c:pt idx="269">
                  <c:v>1358</c:v>
                </c:pt>
                <c:pt idx="270">
                  <c:v>1311</c:v>
                </c:pt>
                <c:pt idx="271">
                  <c:v>1339</c:v>
                </c:pt>
                <c:pt idx="272">
                  <c:v>1305</c:v>
                </c:pt>
                <c:pt idx="273">
                  <c:v>1292</c:v>
                </c:pt>
                <c:pt idx="274">
                  <c:v>1217</c:v>
                </c:pt>
                <c:pt idx="275">
                  <c:v>1184</c:v>
                </c:pt>
                <c:pt idx="276">
                  <c:v>1112</c:v>
                </c:pt>
                <c:pt idx="277">
                  <c:v>1062</c:v>
                </c:pt>
                <c:pt idx="278">
                  <c:v>975.5</c:v>
                </c:pt>
                <c:pt idx="279">
                  <c:v>997</c:v>
                </c:pt>
                <c:pt idx="280">
                  <c:v>904.5</c:v>
                </c:pt>
                <c:pt idx="281">
                  <c:v>825</c:v>
                </c:pt>
                <c:pt idx="282">
                  <c:v>840.5</c:v>
                </c:pt>
                <c:pt idx="283">
                  <c:v>901.5</c:v>
                </c:pt>
                <c:pt idx="284">
                  <c:v>780</c:v>
                </c:pt>
                <c:pt idx="285">
                  <c:v>706</c:v>
                </c:pt>
                <c:pt idx="286">
                  <c:v>630</c:v>
                </c:pt>
                <c:pt idx="287">
                  <c:v>600</c:v>
                </c:pt>
                <c:pt idx="288">
                  <c:v>788.5</c:v>
                </c:pt>
                <c:pt idx="289">
                  <c:v>760</c:v>
                </c:pt>
                <c:pt idx="290">
                  <c:v>710</c:v>
                </c:pt>
                <c:pt idx="291">
                  <c:v>702.5</c:v>
                </c:pt>
                <c:pt idx="292">
                  <c:v>717.5</c:v>
                </c:pt>
                <c:pt idx="293">
                  <c:v>665</c:v>
                </c:pt>
                <c:pt idx="294">
                  <c:v>567</c:v>
                </c:pt>
                <c:pt idx="295">
                  <c:v>580</c:v>
                </c:pt>
                <c:pt idx="296">
                  <c:v>572</c:v>
                </c:pt>
                <c:pt idx="297">
                  <c:v>535.5</c:v>
                </c:pt>
                <c:pt idx="298">
                  <c:v>569</c:v>
                </c:pt>
                <c:pt idx="299">
                  <c:v>417.75</c:v>
                </c:pt>
                <c:pt idx="300">
                  <c:v>413.5</c:v>
                </c:pt>
                <c:pt idx="301">
                  <c:v>365.25</c:v>
                </c:pt>
                <c:pt idx="302">
                  <c:v>379.75</c:v>
                </c:pt>
                <c:pt idx="303">
                  <c:v>334.5</c:v>
                </c:pt>
                <c:pt idx="304">
                  <c:v>408.5</c:v>
                </c:pt>
                <c:pt idx="305">
                  <c:v>433.25</c:v>
                </c:pt>
                <c:pt idx="306">
                  <c:v>336.75</c:v>
                </c:pt>
                <c:pt idx="307">
                  <c:v>289.25</c:v>
                </c:pt>
                <c:pt idx="308">
                  <c:v>290</c:v>
                </c:pt>
                <c:pt idx="309">
                  <c:v>303</c:v>
                </c:pt>
                <c:pt idx="310">
                  <c:v>305</c:v>
                </c:pt>
                <c:pt idx="311">
                  <c:v>257.75</c:v>
                </c:pt>
                <c:pt idx="312">
                  <c:v>239</c:v>
                </c:pt>
                <c:pt idx="313">
                  <c:v>239.5</c:v>
                </c:pt>
                <c:pt idx="314">
                  <c:v>240.5</c:v>
                </c:pt>
                <c:pt idx="315">
                  <c:v>233</c:v>
                </c:pt>
                <c:pt idx="316">
                  <c:v>268.5</c:v>
                </c:pt>
                <c:pt idx="317">
                  <c:v>301.25</c:v>
                </c:pt>
                <c:pt idx="318">
                  <c:v>285.5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0B0-46BD-AF7A-74106EE5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910200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1020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713450292397657E-2"/>
          <c:y val="0.83631713554987208"/>
          <c:w val="0.86403508771929827"/>
          <c:h val="0.148337595907928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D-4535-A88F-45C5F115F0D2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D-4535-A88F-45C5F115F0D2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D-4535-A88F-45C5F115F0D2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D-4535-A88F-45C5F115F0D2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2D-4535-A88F-45C5F115F0D2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2D-4535-A88F-45C5F115F0D2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2D-4535-A88F-45C5F115F0D2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2D-4535-A88F-45C5F115F0D2}"/>
                </c:ext>
              </c:extLst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2D-4535-A88F-45C5F115F0D2}"/>
                </c:ext>
              </c:extLst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2D-4535-A88F-45C5F115F0D2}"/>
                </c:ext>
              </c:extLst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2D-4535-A88F-45C5F115F0D2}"/>
                </c:ext>
              </c:extLst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2D-4535-A88F-45C5F115F0D2}"/>
                </c:ext>
              </c:extLst>
            </c:dLbl>
            <c:dLbl>
              <c:idx val="1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2D-4535-A88F-45C5F115F0D2}"/>
                </c:ext>
              </c:extLst>
            </c:dLbl>
            <c:dLbl>
              <c:idx val="1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2D-4535-A88F-45C5F115F0D2}"/>
                </c:ext>
              </c:extLst>
            </c:dLbl>
            <c:dLbl>
              <c:idx val="1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2D-4535-A88F-45C5F115F0D2}"/>
                </c:ext>
              </c:extLst>
            </c:dLbl>
            <c:dLbl>
              <c:idx val="1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2D-4535-A88F-45C5F115F0D2}"/>
                </c:ext>
              </c:extLst>
            </c:dLbl>
            <c:dLbl>
              <c:idx val="1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2D-4535-A88F-45C5F115F0D2}"/>
                </c:ext>
              </c:extLst>
            </c:dLbl>
            <c:dLbl>
              <c:idx val="1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2D-4535-A88F-45C5F115F0D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2D-4535-A88F-45C5F115F0D2}"/>
            </c:ext>
          </c:extLst>
        </c:ser>
        <c:ser>
          <c:idx val="1"/>
          <c:order val="1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D2D-4535-A88F-45C5F115F0D2}"/>
            </c:ext>
          </c:extLst>
        </c:ser>
        <c:ser>
          <c:idx val="2"/>
          <c:order val="2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D2D-4535-A88F-45C5F115F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31108256"/>
        <c:axId val="1"/>
      </c:barChart>
      <c:catAx>
        <c:axId val="63110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страны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08256"/>
        <c:crosses val="autoZero"/>
        <c:crossBetween val="between"/>
        <c:majorUnit val="100000"/>
        <c:min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5976916366064"/>
          <c:y val="7.7399380804953566E-2"/>
          <c:w val="0.79587245093943848"/>
          <c:h val="0.56965944272445823"/>
        </c:manualLayout>
      </c:layout>
      <c:lineChart>
        <c:grouping val="standard"/>
        <c:varyColors val="0"/>
        <c:ser>
          <c:idx val="1"/>
          <c:order val="1"/>
          <c:tx>
            <c:strRef>
              <c:f>'3.2.6-график '!$B$6</c:f>
              <c:strCache>
                <c:ptCount val="1"/>
                <c:pt idx="0">
                  <c:v>Банк акцияларының орташа алынған кірістілігі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'3.2.6-график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'3.2.6-график '!$C$6:$Y$6</c:f>
              <c:numCache>
                <c:formatCode>0.0000</c:formatCode>
                <c:ptCount val="23"/>
                <c:pt idx="0">
                  <c:v>284.89880253240818</c:v>
                </c:pt>
                <c:pt idx="1">
                  <c:v>161.93686741026249</c:v>
                </c:pt>
                <c:pt idx="2">
                  <c:v>118.92381535486398</c:v>
                </c:pt>
                <c:pt idx="3">
                  <c:v>87.652876123759398</c:v>
                </c:pt>
                <c:pt idx="4">
                  <c:v>39.326275705255398</c:v>
                </c:pt>
                <c:pt idx="5">
                  <c:v>56.776403728372586</c:v>
                </c:pt>
                <c:pt idx="6">
                  <c:v>68.206596996845576</c:v>
                </c:pt>
                <c:pt idx="7">
                  <c:v>77.82543959327009</c:v>
                </c:pt>
                <c:pt idx="8">
                  <c:v>29.711300139138046</c:v>
                </c:pt>
                <c:pt idx="9">
                  <c:v>13.834678207849855</c:v>
                </c:pt>
                <c:pt idx="10" formatCode="0.00">
                  <c:v>31.79</c:v>
                </c:pt>
                <c:pt idx="11" formatCode="0.00">
                  <c:v>16.23</c:v>
                </c:pt>
                <c:pt idx="12" formatCode="0.00">
                  <c:v>0.97</c:v>
                </c:pt>
                <c:pt idx="13" formatCode="0.00">
                  <c:v>-15.84</c:v>
                </c:pt>
                <c:pt idx="14" formatCode="0.00">
                  <c:v>-7.48</c:v>
                </c:pt>
                <c:pt idx="15" formatCode="0.00">
                  <c:v>8.9700000000000006</c:v>
                </c:pt>
                <c:pt idx="16" formatCode="0.00">
                  <c:v>-6.68</c:v>
                </c:pt>
                <c:pt idx="17" formatCode="0.00">
                  <c:v>-23.95</c:v>
                </c:pt>
                <c:pt idx="18" formatCode="0.00">
                  <c:v>-21.02</c:v>
                </c:pt>
                <c:pt idx="19" formatCode="0.00">
                  <c:v>-30.41</c:v>
                </c:pt>
                <c:pt idx="20" formatCode="0.00">
                  <c:v>-31.92</c:v>
                </c:pt>
                <c:pt idx="21" formatCode="0.00">
                  <c:v>-39.716717655812097</c:v>
                </c:pt>
                <c:pt idx="22" formatCode="0.00">
                  <c:v>-46.024727224956401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601-4158-977B-4C3DDA0A8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88688"/>
        <c:axId val="1"/>
      </c:lineChart>
      <c:lineChart>
        <c:grouping val="standard"/>
        <c:varyColors val="0"/>
        <c:ser>
          <c:idx val="0"/>
          <c:order val="0"/>
          <c:tx>
            <c:strRef>
              <c:f>'3.2.6-график '!$B$5</c:f>
              <c:strCache>
                <c:ptCount val="1"/>
                <c:pt idx="0">
                  <c:v>Банк облигацияларының орташа алынған кірістілігі (оң жақ ось)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'3.2.6-график '!$C$4:$Y$4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'3.2.6-график '!$C$5:$Y$5</c:f>
              <c:numCache>
                <c:formatCode>0.0000</c:formatCode>
                <c:ptCount val="23"/>
                <c:pt idx="0">
                  <c:v>8.5967884579681719</c:v>
                </c:pt>
                <c:pt idx="1">
                  <c:v>9.0258079998879381</c:v>
                </c:pt>
                <c:pt idx="2">
                  <c:v>8.914189179181216</c:v>
                </c:pt>
                <c:pt idx="3">
                  <c:v>8.7683766062792827</c:v>
                </c:pt>
                <c:pt idx="4">
                  <c:v>9.149471522463168</c:v>
                </c:pt>
                <c:pt idx="5">
                  <c:v>9.0568455820297924</c:v>
                </c:pt>
                <c:pt idx="6">
                  <c:v>9.1785737150564586</c:v>
                </c:pt>
                <c:pt idx="7">
                  <c:v>9.1895520702553259</c:v>
                </c:pt>
                <c:pt idx="8">
                  <c:v>9.9212039238107952</c:v>
                </c:pt>
                <c:pt idx="9">
                  <c:v>10.702567720606446</c:v>
                </c:pt>
                <c:pt idx="10" formatCode="0.00">
                  <c:v>11.401488595</c:v>
                </c:pt>
                <c:pt idx="11" formatCode="0.00">
                  <c:v>12.474157698999999</c:v>
                </c:pt>
                <c:pt idx="12" formatCode="0.00">
                  <c:v>10.999663348</c:v>
                </c:pt>
                <c:pt idx="13" formatCode="0.00">
                  <c:v>11.310298521</c:v>
                </c:pt>
                <c:pt idx="14" formatCode="0.00">
                  <c:v>10.640640921999999</c:v>
                </c:pt>
                <c:pt idx="15" formatCode="0.00">
                  <c:v>11.021201415</c:v>
                </c:pt>
                <c:pt idx="16" formatCode="0.00">
                  <c:v>20.907543215</c:v>
                </c:pt>
                <c:pt idx="17" formatCode="0.00">
                  <c:v>12.7818284</c:v>
                </c:pt>
                <c:pt idx="18" formatCode="0.00">
                  <c:v>12.330897049000001</c:v>
                </c:pt>
                <c:pt idx="19" formatCode="0.00">
                  <c:v>12.869316529000001</c:v>
                </c:pt>
                <c:pt idx="20" formatCode="0.00">
                  <c:v>11.317364680000001</c:v>
                </c:pt>
                <c:pt idx="21" formatCode="0.00">
                  <c:v>13.375350191881401</c:v>
                </c:pt>
                <c:pt idx="22" formatCode="0.00">
                  <c:v>12.955726408752501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601-4158-977B-4C3DDA0A8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908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  <c:min val="-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88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7"/>
        <c:auto val="1"/>
        <c:lblAlgn val="ctr"/>
        <c:lblOffset val="100"/>
        <c:noMultiLvlLbl val="0"/>
      </c:catAx>
      <c:valAx>
        <c:axId val="4"/>
        <c:scaling>
          <c:orientation val="minMax"/>
          <c:max val="21"/>
          <c:min val="7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137614678899083"/>
          <c:y val="0.86377708978328172"/>
          <c:w val="0.69495412844036697"/>
          <c:h val="0.111455108359133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5743169608828"/>
          <c:y val="4.4585987261146494E-2"/>
          <c:w val="0.72877994140613156"/>
          <c:h val="0.54140127388535031"/>
        </c:manualLayout>
      </c:layout>
      <c:lineChart>
        <c:grouping val="standard"/>
        <c:varyColors val="0"/>
        <c:ser>
          <c:idx val="1"/>
          <c:order val="1"/>
          <c:tx>
            <c:strRef>
              <c:f>'3.2.7-график '!$B$6</c:f>
              <c:strCache>
                <c:ptCount val="1"/>
                <c:pt idx="0">
                  <c:v>Акциялар нарығын капиталдандыру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'!$C$6:$AB$6</c:f>
              <c:numCache>
                <c:formatCode>#,##0</c:formatCode>
                <c:ptCount val="23"/>
                <c:pt idx="0">
                  <c:v>7189648.1569456784</c:v>
                </c:pt>
                <c:pt idx="1">
                  <c:v>7739920.9694851097</c:v>
                </c:pt>
                <c:pt idx="2">
                  <c:v>7890400.4362285705</c:v>
                </c:pt>
                <c:pt idx="3">
                  <c:v>7958424.8606353896</c:v>
                </c:pt>
                <c:pt idx="4">
                  <c:v>7862286.7603120701</c:v>
                </c:pt>
                <c:pt idx="5">
                  <c:v>7714545.7707351325</c:v>
                </c:pt>
                <c:pt idx="6">
                  <c:v>8246362.31590694</c:v>
                </c:pt>
                <c:pt idx="7">
                  <c:v>8326269.8554144595</c:v>
                </c:pt>
                <c:pt idx="8">
                  <c:v>7524586.81337089</c:v>
                </c:pt>
                <c:pt idx="9">
                  <c:v>6980729.2864397382</c:v>
                </c:pt>
                <c:pt idx="10">
                  <c:v>6883384.0674099447</c:v>
                </c:pt>
                <c:pt idx="11">
                  <c:v>6526753.8719637925</c:v>
                </c:pt>
                <c:pt idx="12">
                  <c:v>6475828.782253826</c:v>
                </c:pt>
                <c:pt idx="13">
                  <c:v>6300828.4181701811</c:v>
                </c:pt>
                <c:pt idx="14">
                  <c:v>6748768.9589882717</c:v>
                </c:pt>
                <c:pt idx="15">
                  <c:v>6660819.5344838351</c:v>
                </c:pt>
                <c:pt idx="16">
                  <c:v>10752102.637838267</c:v>
                </c:pt>
                <c:pt idx="17">
                  <c:v>11630434.095852083</c:v>
                </c:pt>
                <c:pt idx="18">
                  <c:v>11495710.250001483</c:v>
                </c:pt>
                <c:pt idx="19">
                  <c:v>9821130.0613512192</c:v>
                </c:pt>
                <c:pt idx="20">
                  <c:v>8563146.7219446115</c:v>
                </c:pt>
                <c:pt idx="21">
                  <c:v>5544606.2509841919</c:v>
                </c:pt>
                <c:pt idx="22">
                  <c:v>3840550.4616957926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D7-4B00-8EED-01E97B311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82864"/>
        <c:axId val="1"/>
      </c:lineChart>
      <c:lineChart>
        <c:grouping val="standard"/>
        <c:varyColors val="0"/>
        <c:ser>
          <c:idx val="0"/>
          <c:order val="0"/>
          <c:tx>
            <c:strRef>
              <c:f>'3.2.7-график '!$B$5</c:f>
              <c:strCache>
                <c:ptCount val="1"/>
                <c:pt idx="0">
                  <c:v>МБҚ капиталдандыру (оң жақ ось)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'!$C$5:$AB$5</c:f>
              <c:numCache>
                <c:formatCode>#,##0</c:formatCode>
                <c:ptCount val="23"/>
                <c:pt idx="0">
                  <c:v>961623.61560511298</c:v>
                </c:pt>
                <c:pt idx="1">
                  <c:v>1282970.3259441699</c:v>
                </c:pt>
                <c:pt idx="2">
                  <c:v>1278777.4794005</c:v>
                </c:pt>
                <c:pt idx="3">
                  <c:v>1292776.57132014</c:v>
                </c:pt>
                <c:pt idx="4">
                  <c:v>1255207.2070585501</c:v>
                </c:pt>
                <c:pt idx="5">
                  <c:v>1245100.2305079</c:v>
                </c:pt>
                <c:pt idx="6">
                  <c:v>1327967.0854903599</c:v>
                </c:pt>
                <c:pt idx="7">
                  <c:v>1319088.2554468999</c:v>
                </c:pt>
                <c:pt idx="8">
                  <c:v>1121311.77271404</c:v>
                </c:pt>
                <c:pt idx="9">
                  <c:v>813010.79017263302</c:v>
                </c:pt>
                <c:pt idx="10">
                  <c:v>795724.07746697497</c:v>
                </c:pt>
                <c:pt idx="11">
                  <c:v>809940.70609194203</c:v>
                </c:pt>
                <c:pt idx="12">
                  <c:v>752915.02242563001</c:v>
                </c:pt>
                <c:pt idx="13">
                  <c:v>738930.93435099104</c:v>
                </c:pt>
                <c:pt idx="14">
                  <c:v>794661.011691942</c:v>
                </c:pt>
                <c:pt idx="15">
                  <c:v>849612.20564214</c:v>
                </c:pt>
                <c:pt idx="16">
                  <c:v>837103.63009246998</c:v>
                </c:pt>
                <c:pt idx="17">
                  <c:v>838282.90560000006</c:v>
                </c:pt>
                <c:pt idx="18">
                  <c:v>954272.23069999996</c:v>
                </c:pt>
                <c:pt idx="19">
                  <c:v>978786.67200000002</c:v>
                </c:pt>
                <c:pt idx="20">
                  <c:v>1135814.8899999999</c:v>
                </c:pt>
                <c:pt idx="21">
                  <c:v>1221292.3733999999</c:v>
                </c:pt>
                <c:pt idx="22">
                  <c:v>1095772.9003999999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7D7-4B00-8EED-01E97B311026}"/>
            </c:ext>
          </c:extLst>
        </c:ser>
        <c:ser>
          <c:idx val="2"/>
          <c:order val="2"/>
          <c:tx>
            <c:strRef>
              <c:f>'3.2.7-график '!$B$7</c:f>
              <c:strCache>
                <c:ptCount val="1"/>
                <c:pt idx="0">
                  <c:v>Облигациялар нарығын капиталдандыру (оң жақ ось)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'3.2.7-график '!$C$4:$AB$4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'3.2.7-график '!$C$7:$AB$7</c:f>
              <c:numCache>
                <c:formatCode>#,##0</c:formatCode>
                <c:ptCount val="23"/>
                <c:pt idx="0">
                  <c:v>1637372.1989975048</c:v>
                </c:pt>
                <c:pt idx="1">
                  <c:v>1620567.228724397</c:v>
                </c:pt>
                <c:pt idx="2">
                  <c:v>1587606.6562455478</c:v>
                </c:pt>
                <c:pt idx="3">
                  <c:v>1632054.5050455474</c:v>
                </c:pt>
                <c:pt idx="4">
                  <c:v>1643269.5210933292</c:v>
                </c:pt>
                <c:pt idx="5">
                  <c:v>1608283.957895386</c:v>
                </c:pt>
                <c:pt idx="6">
                  <c:v>1635916.6169979242</c:v>
                </c:pt>
                <c:pt idx="7">
                  <c:v>1676136.7928632146</c:v>
                </c:pt>
                <c:pt idx="8">
                  <c:v>1723883.8795806258</c:v>
                </c:pt>
                <c:pt idx="9">
                  <c:v>1800345.3749972351</c:v>
                </c:pt>
                <c:pt idx="10">
                  <c:v>1784631.245429907</c:v>
                </c:pt>
                <c:pt idx="11">
                  <c:v>1788784.1448639431</c:v>
                </c:pt>
                <c:pt idx="12">
                  <c:v>1788567.2577847156</c:v>
                </c:pt>
                <c:pt idx="13">
                  <c:v>1441758.9304672116</c:v>
                </c:pt>
                <c:pt idx="14">
                  <c:v>1427932.3062122064</c:v>
                </c:pt>
                <c:pt idx="15">
                  <c:v>1445699.6258741077</c:v>
                </c:pt>
                <c:pt idx="16">
                  <c:v>1467927.9381674796</c:v>
                </c:pt>
                <c:pt idx="17">
                  <c:v>1469235.4584892837</c:v>
                </c:pt>
                <c:pt idx="18">
                  <c:v>1443496.5943270549</c:v>
                </c:pt>
                <c:pt idx="19">
                  <c:v>1464903.0129879459</c:v>
                </c:pt>
                <c:pt idx="20">
                  <c:v>1478613.1552322272</c:v>
                </c:pt>
                <c:pt idx="21">
                  <c:v>1496041.381699126</c:v>
                </c:pt>
                <c:pt idx="22">
                  <c:v>1486906.391699126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7D7-4B00-8EED-01E97B311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908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000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82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600000"/>
        <c:auto val="1"/>
        <c:lblAlgn val="ctr"/>
        <c:lblOffset val="100"/>
        <c:noMultiLvlLbl val="0"/>
      </c:catAx>
      <c:valAx>
        <c:axId val="4"/>
        <c:scaling>
          <c:orientation val="minMax"/>
          <c:min val="60000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03933747412009"/>
          <c:y val="0.79617834394904463"/>
          <c:w val="0.60248447204968947"/>
          <c:h val="0.184713375796178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022717100177"/>
          <c:y val="0.10958952977637065"/>
          <c:w val="0.83578631420973648"/>
          <c:h val="0.55251387928920204"/>
        </c:manualLayout>
      </c:layout>
      <c:lineChart>
        <c:grouping val="standard"/>
        <c:varyColors val="0"/>
        <c:ser>
          <c:idx val="0"/>
          <c:order val="0"/>
          <c:tx>
            <c:strRef>
              <c:f>'3.2.8 -график '!$B$5</c:f>
              <c:strCache>
                <c:ptCount val="1"/>
                <c:pt idx="0">
                  <c:v> KASE-тің ЖІӨ-ге капиталдандыруы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'3.2.8 -график '!$F$4:$P$4</c:f>
              <c:strCache>
                <c:ptCount val="11"/>
                <c:pt idx="0">
                  <c:v>1тоқ._2006</c:v>
                </c:pt>
                <c:pt idx="1">
                  <c:v>2тоқ._2006</c:v>
                </c:pt>
                <c:pt idx="2">
                  <c:v>3тоқ._2006</c:v>
                </c:pt>
                <c:pt idx="3">
                  <c:v>4тоқ._2006</c:v>
                </c:pt>
                <c:pt idx="4">
                  <c:v>1тоқ._2007</c:v>
                </c:pt>
                <c:pt idx="5">
                  <c:v>2тоқ._2007</c:v>
                </c:pt>
                <c:pt idx="6">
                  <c:v>3тоқ._2007</c:v>
                </c:pt>
                <c:pt idx="7">
                  <c:v>4тоқ._2007</c:v>
                </c:pt>
                <c:pt idx="8">
                  <c:v>1тоқ._2008</c:v>
                </c:pt>
                <c:pt idx="9">
                  <c:v>2тоқ._2008</c:v>
                </c:pt>
                <c:pt idx="10">
                  <c:v>3тоқ._2008</c:v>
                </c:pt>
              </c:strCache>
            </c:strRef>
          </c:cat>
          <c:val>
            <c:numRef>
              <c:f>'3.2.8 -график '!$F$5:$P$5</c:f>
              <c:numCache>
                <c:formatCode>0%</c:formatCode>
                <c:ptCount val="11"/>
                <c:pt idx="0">
                  <c:v>0.6024534599793393</c:v>
                </c:pt>
                <c:pt idx="1">
                  <c:v>0.56598242419759925</c:v>
                </c:pt>
                <c:pt idx="2">
                  <c:v>0.55579518824574314</c:v>
                </c:pt>
                <c:pt idx="3">
                  <c:v>0.87055807258819962</c:v>
                </c:pt>
                <c:pt idx="4">
                  <c:v>0.90180594828937732</c:v>
                </c:pt>
                <c:pt idx="5">
                  <c:v>0.8722112848902569</c:v>
                </c:pt>
                <c:pt idx="6">
                  <c:v>0.72678737034532881</c:v>
                </c:pt>
                <c:pt idx="7">
                  <c:v>0.65763433386004488</c:v>
                </c:pt>
                <c:pt idx="8">
                  <c:v>0.61237196641249436</c:v>
                </c:pt>
                <c:pt idx="9">
                  <c:v>0.9210907200079701</c:v>
                </c:pt>
                <c:pt idx="10">
                  <c:v>0.4919345128171278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76-4F94-B907-D330ED7FA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79536"/>
        <c:axId val="1"/>
      </c:lineChart>
      <c:catAx>
        <c:axId val="59907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79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331338382941288E-2"/>
          <c:y val="2.3936201296803961E-2"/>
          <c:w val="0.90247746232635206"/>
          <c:h val="0.710107305138517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'3.2.9-график'!$B$7</c:f>
              <c:strCache>
                <c:ptCount val="1"/>
                <c:pt idx="0">
                  <c:v>Дискрециялық тұтынушылық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'3.2.9-график'!$C$7:$Y$7</c:f>
              <c:numCache>
                <c:formatCode>#\ ##0.0</c:formatCode>
                <c:ptCount val="23"/>
                <c:pt idx="3">
                  <c:v>1436755.41</c:v>
                </c:pt>
                <c:pt idx="5">
                  <c:v>1237530.598</c:v>
                </c:pt>
                <c:pt idx="6">
                  <c:v>514121</c:v>
                </c:pt>
                <c:pt idx="7">
                  <c:v>1120400</c:v>
                </c:pt>
                <c:pt idx="8">
                  <c:v>173091.14767999999</c:v>
                </c:pt>
                <c:pt idx="9">
                  <c:v>100135.704</c:v>
                </c:pt>
                <c:pt idx="10">
                  <c:v>24251.735000000001</c:v>
                </c:pt>
                <c:pt idx="11">
                  <c:v>164919</c:v>
                </c:pt>
                <c:pt idx="12">
                  <c:v>2314229.7316000001</c:v>
                </c:pt>
                <c:pt idx="13">
                  <c:v>202448</c:v>
                </c:pt>
                <c:pt idx="14">
                  <c:v>93112.3</c:v>
                </c:pt>
                <c:pt idx="15">
                  <c:v>12271423.99291</c:v>
                </c:pt>
                <c:pt idx="16">
                  <c:v>7008.0010000000002</c:v>
                </c:pt>
                <c:pt idx="17">
                  <c:v>20026.25</c:v>
                </c:pt>
                <c:pt idx="18">
                  <c:v>482273.49249999999</c:v>
                </c:pt>
                <c:pt idx="19">
                  <c:v>149262.75</c:v>
                </c:pt>
                <c:pt idx="20">
                  <c:v>196.2</c:v>
                </c:pt>
                <c:pt idx="21">
                  <c:v>1112441.0019</c:v>
                </c:pt>
                <c:pt idx="22">
                  <c:v>1107673.69071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C-42F7-95EE-5D3887B35B54}"/>
            </c:ext>
          </c:extLst>
        </c:ser>
        <c:ser>
          <c:idx val="1"/>
          <c:order val="1"/>
          <c:tx>
            <c:strRef>
              <c:f>'3.2.9-график'!$B$8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'3.2.9-график'!$C$8:$Y$8</c:f>
              <c:numCache>
                <c:formatCode>#\ ##0.0</c:formatCode>
                <c:ptCount val="23"/>
                <c:pt idx="0">
                  <c:v>1030</c:v>
                </c:pt>
                <c:pt idx="1">
                  <c:v>2439</c:v>
                </c:pt>
                <c:pt idx="2">
                  <c:v>2189.6</c:v>
                </c:pt>
                <c:pt idx="3">
                  <c:v>1122.3</c:v>
                </c:pt>
                <c:pt idx="5">
                  <c:v>2857.7737499999998</c:v>
                </c:pt>
                <c:pt idx="6">
                  <c:v>7050.665</c:v>
                </c:pt>
                <c:pt idx="7">
                  <c:v>28.542999999999999</c:v>
                </c:pt>
                <c:pt idx="8">
                  <c:v>18269.985000000001</c:v>
                </c:pt>
                <c:pt idx="9">
                  <c:v>3277.6379999999999</c:v>
                </c:pt>
                <c:pt idx="10">
                  <c:v>0</c:v>
                </c:pt>
                <c:pt idx="11">
                  <c:v>100.05</c:v>
                </c:pt>
                <c:pt idx="12">
                  <c:v>451.35</c:v>
                </c:pt>
                <c:pt idx="14">
                  <c:v>14018.201999999999</c:v>
                </c:pt>
                <c:pt idx="17">
                  <c:v>669.71</c:v>
                </c:pt>
                <c:pt idx="19">
                  <c:v>1638.75</c:v>
                </c:pt>
                <c:pt idx="21">
                  <c:v>568.75</c:v>
                </c:pt>
                <c:pt idx="22">
                  <c:v>1110.2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2C-42F7-95EE-5D3887B35B54}"/>
            </c:ext>
          </c:extLst>
        </c:ser>
        <c:ser>
          <c:idx val="2"/>
          <c:order val="2"/>
          <c:tx>
            <c:strRef>
              <c:f>'3.2.9-график'!$B$9</c:f>
              <c:strCache>
                <c:ptCount val="1"/>
                <c:pt idx="0">
                  <c:v>Ақпараттық технологиялар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'3.2.9-график'!$C$9:$Y$9</c:f>
              <c:numCache>
                <c:formatCode>#\ ##0.0</c:formatCode>
                <c:ptCount val="23"/>
                <c:pt idx="0">
                  <c:v>9417.4</c:v>
                </c:pt>
                <c:pt idx="2">
                  <c:v>8385.6</c:v>
                </c:pt>
                <c:pt idx="3">
                  <c:v>10315.200000000001</c:v>
                </c:pt>
                <c:pt idx="4">
                  <c:v>705.6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22">
                  <c:v>855000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2C-42F7-95EE-5D3887B35B54}"/>
            </c:ext>
          </c:extLst>
        </c:ser>
        <c:ser>
          <c:idx val="3"/>
          <c:order val="3"/>
          <c:tx>
            <c:strRef>
              <c:f>'3.2.9-график'!$B$10</c:f>
              <c:strCache>
                <c:ptCount val="1"/>
                <c:pt idx="0">
                  <c:v>Коммуналдық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'3.2.9-график'!$C$10:$Y$10</c:f>
              <c:numCache>
                <c:formatCode>#\ ##0.0</c:formatCode>
                <c:ptCount val="23"/>
                <c:pt idx="0">
                  <c:v>698043.34779999999</c:v>
                </c:pt>
                <c:pt idx="1">
                  <c:v>27.5</c:v>
                </c:pt>
                <c:pt idx="3">
                  <c:v>800305</c:v>
                </c:pt>
                <c:pt idx="4">
                  <c:v>301607</c:v>
                </c:pt>
                <c:pt idx="5">
                  <c:v>2446570.6209999998</c:v>
                </c:pt>
                <c:pt idx="6">
                  <c:v>229112.88</c:v>
                </c:pt>
                <c:pt idx="7">
                  <c:v>84.64</c:v>
                </c:pt>
                <c:pt idx="8">
                  <c:v>1495549.7374</c:v>
                </c:pt>
                <c:pt idx="9">
                  <c:v>418377.31349999999</c:v>
                </c:pt>
                <c:pt idx="10">
                  <c:v>122994.576</c:v>
                </c:pt>
                <c:pt idx="11">
                  <c:v>547216.92813999997</c:v>
                </c:pt>
                <c:pt idx="12">
                  <c:v>649987.47386000003</c:v>
                </c:pt>
                <c:pt idx="13">
                  <c:v>40190.353139999999</c:v>
                </c:pt>
                <c:pt idx="16">
                  <c:v>8372</c:v>
                </c:pt>
                <c:pt idx="17">
                  <c:v>50023</c:v>
                </c:pt>
                <c:pt idx="18">
                  <c:v>30000</c:v>
                </c:pt>
                <c:pt idx="19">
                  <c:v>504929.59350999998</c:v>
                </c:pt>
                <c:pt idx="20">
                  <c:v>665685.69202999992</c:v>
                </c:pt>
                <c:pt idx="21">
                  <c:v>63456.612000000001</c:v>
                </c:pt>
                <c:pt idx="22">
                  <c:v>2490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2C-42F7-95EE-5D3887B35B54}"/>
            </c:ext>
          </c:extLst>
        </c:ser>
        <c:ser>
          <c:idx val="4"/>
          <c:order val="4"/>
          <c:tx>
            <c:strRef>
              <c:f>'3.2.9-график'!$B$11</c:f>
              <c:strCache>
                <c:ptCount val="1"/>
                <c:pt idx="0">
                  <c:v>Негізгі тұтынушылық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'3.2.9-график'!$C$11:$Y$11</c:f>
              <c:numCache>
                <c:formatCode>#\ ##0.0</c:formatCode>
                <c:ptCount val="23"/>
                <c:pt idx="0">
                  <c:v>46575.67</c:v>
                </c:pt>
                <c:pt idx="1">
                  <c:v>334285.14011000004</c:v>
                </c:pt>
                <c:pt idx="2">
                  <c:v>331.11799999999999</c:v>
                </c:pt>
                <c:pt idx="4">
                  <c:v>12200</c:v>
                </c:pt>
                <c:pt idx="5">
                  <c:v>36273.9375</c:v>
                </c:pt>
                <c:pt idx="6">
                  <c:v>18352020.182179999</c:v>
                </c:pt>
                <c:pt idx="7">
                  <c:v>3069951.6417199997</c:v>
                </c:pt>
                <c:pt idx="8">
                  <c:v>18919.75</c:v>
                </c:pt>
                <c:pt idx="9">
                  <c:v>3276</c:v>
                </c:pt>
                <c:pt idx="10">
                  <c:v>90056.683919999996</c:v>
                </c:pt>
                <c:pt idx="11">
                  <c:v>12004.1</c:v>
                </c:pt>
                <c:pt idx="12">
                  <c:v>613.04998999999998</c:v>
                </c:pt>
                <c:pt idx="13">
                  <c:v>9152828.5274900012</c:v>
                </c:pt>
                <c:pt idx="14">
                  <c:v>148399.511</c:v>
                </c:pt>
                <c:pt idx="15">
                  <c:v>29000</c:v>
                </c:pt>
                <c:pt idx="16">
                  <c:v>29454.12</c:v>
                </c:pt>
                <c:pt idx="17">
                  <c:v>482806.28632000001</c:v>
                </c:pt>
                <c:pt idx="18">
                  <c:v>81891.399999999994</c:v>
                </c:pt>
                <c:pt idx="19">
                  <c:v>332042.18</c:v>
                </c:pt>
                <c:pt idx="20">
                  <c:v>8004</c:v>
                </c:pt>
                <c:pt idx="21">
                  <c:v>5048.6499999999996</c:v>
                </c:pt>
                <c:pt idx="22">
                  <c:v>3712.0049100000001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2C-42F7-95EE-5D3887B35B54}"/>
            </c:ext>
          </c:extLst>
        </c:ser>
        <c:ser>
          <c:idx val="5"/>
          <c:order val="5"/>
          <c:tx>
            <c:strRef>
              <c:f>'3.2.9-график'!$B$12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'3.2.9-график'!$C$12:$Y$12</c:f>
              <c:numCache>
                <c:formatCode>#\ ##0.0</c:formatCode>
                <c:ptCount val="23"/>
                <c:pt idx="0">
                  <c:v>19400</c:v>
                </c:pt>
                <c:pt idx="3">
                  <c:v>51.62</c:v>
                </c:pt>
                <c:pt idx="4">
                  <c:v>100.09699999999999</c:v>
                </c:pt>
                <c:pt idx="5">
                  <c:v>1012</c:v>
                </c:pt>
                <c:pt idx="6">
                  <c:v>663413.08749999991</c:v>
                </c:pt>
                <c:pt idx="7">
                  <c:v>21680</c:v>
                </c:pt>
                <c:pt idx="8">
                  <c:v>130483.40893000001</c:v>
                </c:pt>
                <c:pt idx="9">
                  <c:v>17996.67886</c:v>
                </c:pt>
                <c:pt idx="10">
                  <c:v>15628.23855</c:v>
                </c:pt>
                <c:pt idx="11">
                  <c:v>0</c:v>
                </c:pt>
                <c:pt idx="12">
                  <c:v>9.1999999999999993</c:v>
                </c:pt>
                <c:pt idx="1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2C-42F7-95EE-5D3887B35B54}"/>
            </c:ext>
          </c:extLst>
        </c:ser>
        <c:ser>
          <c:idx val="6"/>
          <c:order val="6"/>
          <c:tx>
            <c:strRef>
              <c:f>'3.2.9-график'!$B$13</c:f>
              <c:strCache>
                <c:ptCount val="1"/>
                <c:pt idx="0">
                  <c:v>Шикізат секторы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'3.2.9-график'!$C$13:$Y$13</c:f>
              <c:numCache>
                <c:formatCode>#\ ##0.0</c:formatCode>
                <c:ptCount val="23"/>
                <c:pt idx="0">
                  <c:v>1698057.9565699999</c:v>
                </c:pt>
                <c:pt idx="1">
                  <c:v>212184.01650999999</c:v>
                </c:pt>
                <c:pt idx="2">
                  <c:v>62816.25</c:v>
                </c:pt>
                <c:pt idx="3">
                  <c:v>86690.549799999993</c:v>
                </c:pt>
                <c:pt idx="4">
                  <c:v>250632.14600000001</c:v>
                </c:pt>
                <c:pt idx="5">
                  <c:v>92557.5</c:v>
                </c:pt>
                <c:pt idx="6">
                  <c:v>16349.68</c:v>
                </c:pt>
                <c:pt idx="7">
                  <c:v>37</c:v>
                </c:pt>
                <c:pt idx="8">
                  <c:v>612534.46</c:v>
                </c:pt>
                <c:pt idx="9">
                  <c:v>1026353.53887</c:v>
                </c:pt>
                <c:pt idx="10">
                  <c:v>6047357.5999999996</c:v>
                </c:pt>
                <c:pt idx="11">
                  <c:v>88895.634999999995</c:v>
                </c:pt>
                <c:pt idx="12">
                  <c:v>64833.440569999999</c:v>
                </c:pt>
                <c:pt idx="13">
                  <c:v>40056.334999999999</c:v>
                </c:pt>
                <c:pt idx="14">
                  <c:v>88849.797999999995</c:v>
                </c:pt>
                <c:pt idx="15">
                  <c:v>5501051.24933</c:v>
                </c:pt>
                <c:pt idx="16">
                  <c:v>116605.30859</c:v>
                </c:pt>
                <c:pt idx="17">
                  <c:v>182644.63663999998</c:v>
                </c:pt>
                <c:pt idx="18">
                  <c:v>286529.48199999996</c:v>
                </c:pt>
                <c:pt idx="19">
                  <c:v>89263.708669999993</c:v>
                </c:pt>
                <c:pt idx="20">
                  <c:v>318355.81839999999</c:v>
                </c:pt>
                <c:pt idx="21">
                  <c:v>5596547.2631000001</c:v>
                </c:pt>
                <c:pt idx="22">
                  <c:v>2258230.7275500004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2C-42F7-95EE-5D3887B35B54}"/>
            </c:ext>
          </c:extLst>
        </c:ser>
        <c:ser>
          <c:idx val="7"/>
          <c:order val="7"/>
          <c:tx>
            <c:strRef>
              <c:f>'3.2.9-график'!$B$14</c:f>
              <c:strCache>
                <c:ptCount val="1"/>
                <c:pt idx="0">
                  <c:v>Телекоммуникация қызметі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'3.2.9-график'!$C$14:$Y$14</c:f>
              <c:numCache>
                <c:formatCode>#\ ##0.0</c:formatCode>
                <c:ptCount val="23"/>
                <c:pt idx="0">
                  <c:v>803305.51972999994</c:v>
                </c:pt>
                <c:pt idx="1">
                  <c:v>738740.28609999991</c:v>
                </c:pt>
                <c:pt idx="2">
                  <c:v>2900607.1727800001</c:v>
                </c:pt>
                <c:pt idx="3">
                  <c:v>8747852.6483700015</c:v>
                </c:pt>
                <c:pt idx="4">
                  <c:v>4315132.0980399996</c:v>
                </c:pt>
                <c:pt idx="5">
                  <c:v>419662.51225000003</c:v>
                </c:pt>
                <c:pt idx="6">
                  <c:v>403464.16217000003</c:v>
                </c:pt>
                <c:pt idx="7">
                  <c:v>247653.84920999999</c:v>
                </c:pt>
                <c:pt idx="8">
                  <c:v>282829.98995000008</c:v>
                </c:pt>
                <c:pt idx="9">
                  <c:v>504771.48080000002</c:v>
                </c:pt>
                <c:pt idx="10">
                  <c:v>293455.10722000001</c:v>
                </c:pt>
                <c:pt idx="11">
                  <c:v>533594.88762000005</c:v>
                </c:pt>
                <c:pt idx="12">
                  <c:v>325142.95367999992</c:v>
                </c:pt>
                <c:pt idx="13">
                  <c:v>185598.89838</c:v>
                </c:pt>
                <c:pt idx="14">
                  <c:v>1417816.5993899999</c:v>
                </c:pt>
                <c:pt idx="15">
                  <c:v>421224.06082000001</c:v>
                </c:pt>
                <c:pt idx="16">
                  <c:v>337416.32705000002</c:v>
                </c:pt>
                <c:pt idx="17">
                  <c:v>4142733.0652700001</c:v>
                </c:pt>
                <c:pt idx="18">
                  <c:v>12338765.457840003</c:v>
                </c:pt>
                <c:pt idx="19">
                  <c:v>123406.01308</c:v>
                </c:pt>
                <c:pt idx="20">
                  <c:v>809644.74060000002</c:v>
                </c:pt>
                <c:pt idx="21">
                  <c:v>1932967.3431799999</c:v>
                </c:pt>
                <c:pt idx="22">
                  <c:v>1249600.2890299999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2C-42F7-95EE-5D3887B35B54}"/>
            </c:ext>
          </c:extLst>
        </c:ser>
        <c:ser>
          <c:idx val="8"/>
          <c:order val="8"/>
          <c:tx>
            <c:strRef>
              <c:f>'3.2.9-график'!$B$15</c:f>
              <c:strCache>
                <c:ptCount val="1"/>
                <c:pt idx="0">
                  <c:v>Қаржы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'3.2.9-график'!$C$15:$Y$15</c:f>
              <c:numCache>
                <c:formatCode>#\ ##0.0</c:formatCode>
                <c:ptCount val="23"/>
                <c:pt idx="0">
                  <c:v>76786693.805600002</c:v>
                </c:pt>
                <c:pt idx="1">
                  <c:v>21550400.1228</c:v>
                </c:pt>
                <c:pt idx="2">
                  <c:v>22474292.615729995</c:v>
                </c:pt>
                <c:pt idx="3">
                  <c:v>33053060.025910005</c:v>
                </c:pt>
                <c:pt idx="4">
                  <c:v>33924422.570340008</c:v>
                </c:pt>
                <c:pt idx="5">
                  <c:v>49073599.222730003</c:v>
                </c:pt>
                <c:pt idx="6">
                  <c:v>324827784.81115007</c:v>
                </c:pt>
                <c:pt idx="7">
                  <c:v>32995174.176380001</c:v>
                </c:pt>
                <c:pt idx="8">
                  <c:v>33083016.578309998</c:v>
                </c:pt>
                <c:pt idx="9">
                  <c:v>19359117.416159995</c:v>
                </c:pt>
                <c:pt idx="10">
                  <c:v>35703535.381680004</c:v>
                </c:pt>
                <c:pt idx="11">
                  <c:v>287075230.74224997</c:v>
                </c:pt>
                <c:pt idx="12">
                  <c:v>29449948.134549998</c:v>
                </c:pt>
                <c:pt idx="13">
                  <c:v>14769945.646910004</c:v>
                </c:pt>
                <c:pt idx="14">
                  <c:v>25771282.458039995</c:v>
                </c:pt>
                <c:pt idx="15">
                  <c:v>9685005.3943999987</c:v>
                </c:pt>
                <c:pt idx="16">
                  <c:v>8156919.1569500007</c:v>
                </c:pt>
                <c:pt idx="17">
                  <c:v>5020470.1851899996</c:v>
                </c:pt>
                <c:pt idx="18">
                  <c:v>36181361.693390004</c:v>
                </c:pt>
                <c:pt idx="19">
                  <c:v>17819855.470269997</c:v>
                </c:pt>
                <c:pt idx="20">
                  <c:v>73079558.724100038</c:v>
                </c:pt>
                <c:pt idx="21">
                  <c:v>28014067.64325</c:v>
                </c:pt>
                <c:pt idx="22">
                  <c:v>9120079.729319999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2C-42F7-95EE-5D3887B35B54}"/>
            </c:ext>
          </c:extLst>
        </c:ser>
        <c:ser>
          <c:idx val="9"/>
          <c:order val="9"/>
          <c:tx>
            <c:strRef>
              <c:f>'3.2.9-график'!$B$16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'3.2.9-график'!$C$6:$Y$6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'3.2.9-график'!$C$16:$Y$16</c:f>
              <c:numCache>
                <c:formatCode>#\ ##0.0</c:formatCode>
                <c:ptCount val="23"/>
                <c:pt idx="0">
                  <c:v>4920884.3088199999</c:v>
                </c:pt>
                <c:pt idx="1">
                  <c:v>3113310.44098</c:v>
                </c:pt>
                <c:pt idx="2">
                  <c:v>1087746.93533</c:v>
                </c:pt>
                <c:pt idx="3">
                  <c:v>2192176.9964999999</c:v>
                </c:pt>
                <c:pt idx="4">
                  <c:v>3635000.9130300004</c:v>
                </c:pt>
                <c:pt idx="5">
                  <c:v>5189109.9419099987</c:v>
                </c:pt>
                <c:pt idx="6">
                  <c:v>13107461.392339999</c:v>
                </c:pt>
                <c:pt idx="7">
                  <c:v>26156140.946339998</c:v>
                </c:pt>
                <c:pt idx="8">
                  <c:v>2166551.9177700002</c:v>
                </c:pt>
                <c:pt idx="9">
                  <c:v>3753550.2471999996</c:v>
                </c:pt>
                <c:pt idx="10">
                  <c:v>9843880.0783399995</c:v>
                </c:pt>
                <c:pt idx="11">
                  <c:v>14075898.292819997</c:v>
                </c:pt>
                <c:pt idx="12">
                  <c:v>14713283.914140001</c:v>
                </c:pt>
                <c:pt idx="13">
                  <c:v>2002798.38598</c:v>
                </c:pt>
                <c:pt idx="14">
                  <c:v>2062417.0534099999</c:v>
                </c:pt>
                <c:pt idx="15">
                  <c:v>1837901.3958399999</c:v>
                </c:pt>
                <c:pt idx="16">
                  <c:v>5584104.5010799989</c:v>
                </c:pt>
                <c:pt idx="17">
                  <c:v>50963095.521470003</c:v>
                </c:pt>
                <c:pt idx="18">
                  <c:v>4851878.8723499989</c:v>
                </c:pt>
                <c:pt idx="19">
                  <c:v>1431464.4049</c:v>
                </c:pt>
                <c:pt idx="20">
                  <c:v>897737.85673999996</c:v>
                </c:pt>
                <c:pt idx="21">
                  <c:v>1141798.1000100002</c:v>
                </c:pt>
                <c:pt idx="22">
                  <c:v>3468082.5010499996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2C-42F7-95EE-5D3887B35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9092848"/>
        <c:axId val="1"/>
        <c:axId val="0"/>
      </c:bar3DChart>
      <c:catAx>
        <c:axId val="5990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5990928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71848250795608"/>
          <c:y val="0.81651564939303511"/>
          <c:w val="0.89012130510559329"/>
          <c:h val="0.15426028555308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4551430024648858E-2"/>
          <c:y val="2.6666736111291958E-2"/>
          <c:w val="0.89903986853945772"/>
          <c:h val="0.7120018541714952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'3.2.9-график'!$B$21</c:f>
              <c:strCache>
                <c:ptCount val="1"/>
                <c:pt idx="0">
                  <c:v>Дискрециялық тұтынушылық сектор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'3.2.9-график'!$C$21:$Y$21</c:f>
              <c:numCache>
                <c:formatCode>#\ ##0.0</c:formatCode>
                <c:ptCount val="23"/>
                <c:pt idx="3">
                  <c:v>4499.7359999999999</c:v>
                </c:pt>
                <c:pt idx="4">
                  <c:v>17004.032149999999</c:v>
                </c:pt>
                <c:pt idx="8">
                  <c:v>5020.9296199999999</c:v>
                </c:pt>
                <c:pt idx="9">
                  <c:v>8122.892890000001</c:v>
                </c:pt>
                <c:pt idx="11">
                  <c:v>2436.5436099999997</c:v>
                </c:pt>
                <c:pt idx="12">
                  <c:v>2450.3533299999999</c:v>
                </c:pt>
                <c:pt idx="13">
                  <c:v>66082.76569</c:v>
                </c:pt>
                <c:pt idx="14">
                  <c:v>207493.35</c:v>
                </c:pt>
                <c:pt idx="16">
                  <c:v>78295.55611000002</c:v>
                </c:pt>
                <c:pt idx="18">
                  <c:v>264624.96032999997</c:v>
                </c:pt>
                <c:pt idx="19">
                  <c:v>195200.10698000001</c:v>
                </c:pt>
                <c:pt idx="20">
                  <c:v>7248.7663600000005</c:v>
                </c:pt>
                <c:pt idx="21">
                  <c:v>99212.654110000003</c:v>
                </c:pt>
                <c:pt idx="22">
                  <c:v>313515.91129000002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E-4A34-B33C-5D5A03B475D4}"/>
            </c:ext>
          </c:extLst>
        </c:ser>
        <c:ser>
          <c:idx val="1"/>
          <c:order val="1"/>
          <c:tx>
            <c:strRef>
              <c:f>'3.2.9-график'!$B$22</c:f>
              <c:strCache>
                <c:ptCount val="1"/>
                <c:pt idx="0">
                  <c:v>Денсаулық сақтау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'3.2.9-график'!$C$22:$Y$22</c:f>
              <c:numCache>
                <c:formatCode>#\ ##0.0</c:formatCode>
                <c:ptCount val="23"/>
                <c:pt idx="0">
                  <c:v>592914.77484000009</c:v>
                </c:pt>
                <c:pt idx="1">
                  <c:v>5435.2947100000001</c:v>
                </c:pt>
                <c:pt idx="3">
                  <c:v>2159.0607999999997</c:v>
                </c:pt>
                <c:pt idx="4">
                  <c:v>1250.5012099999999</c:v>
                </c:pt>
                <c:pt idx="6">
                  <c:v>12045.520960000002</c:v>
                </c:pt>
                <c:pt idx="7">
                  <c:v>44975.38063</c:v>
                </c:pt>
                <c:pt idx="8">
                  <c:v>9560.8792000000012</c:v>
                </c:pt>
                <c:pt idx="9">
                  <c:v>39049.033320000002</c:v>
                </c:pt>
                <c:pt idx="10">
                  <c:v>4099.5316700000003</c:v>
                </c:pt>
                <c:pt idx="13">
                  <c:v>2052.2833300000002</c:v>
                </c:pt>
                <c:pt idx="14">
                  <c:v>3111.5340000000001</c:v>
                </c:pt>
                <c:pt idx="15">
                  <c:v>3141.5340000000001</c:v>
                </c:pt>
                <c:pt idx="16">
                  <c:v>20724.19643</c:v>
                </c:pt>
                <c:pt idx="17">
                  <c:v>62515.997799999997</c:v>
                </c:pt>
                <c:pt idx="18">
                  <c:v>25459.471600000001</c:v>
                </c:pt>
                <c:pt idx="19">
                  <c:v>161707.56868</c:v>
                </c:pt>
                <c:pt idx="21">
                  <c:v>20989.92671</c:v>
                </c:pt>
                <c:pt idx="22">
                  <c:v>121540.37909999999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E-4A34-B33C-5D5A03B475D4}"/>
            </c:ext>
          </c:extLst>
        </c:ser>
        <c:ser>
          <c:idx val="2"/>
          <c:order val="2"/>
          <c:tx>
            <c:strRef>
              <c:f>'3.2.9-график'!$B$23</c:f>
              <c:strCache>
                <c:ptCount val="1"/>
                <c:pt idx="0">
                  <c:v>Ақпараттық технологиялар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'3.2.9-график'!$C$23:$Y$23</c:f>
              <c:numCache>
                <c:formatCode>#\ ##0.0</c:formatCode>
                <c:ptCount val="23"/>
                <c:pt idx="0">
                  <c:v>616675.10898999998</c:v>
                </c:pt>
                <c:pt idx="1">
                  <c:v>98671.966560000001</c:v>
                </c:pt>
                <c:pt idx="3">
                  <c:v>99904.562999999995</c:v>
                </c:pt>
                <c:pt idx="4">
                  <c:v>406371.15414</c:v>
                </c:pt>
                <c:pt idx="5">
                  <c:v>25070.733260000001</c:v>
                </c:pt>
                <c:pt idx="6">
                  <c:v>263233.80978000001</c:v>
                </c:pt>
                <c:pt idx="9">
                  <c:v>12333.152080000002</c:v>
                </c:pt>
                <c:pt idx="10">
                  <c:v>2346.3349600000001</c:v>
                </c:pt>
                <c:pt idx="12">
                  <c:v>302676.84999999998</c:v>
                </c:pt>
                <c:pt idx="13">
                  <c:v>17589.938910000001</c:v>
                </c:pt>
                <c:pt idx="14">
                  <c:v>223683.44330000001</c:v>
                </c:pt>
                <c:pt idx="15">
                  <c:v>7498.36096</c:v>
                </c:pt>
                <c:pt idx="16">
                  <c:v>63414.048399999992</c:v>
                </c:pt>
                <c:pt idx="18">
                  <c:v>421576.91883000004</c:v>
                </c:pt>
                <c:pt idx="19">
                  <c:v>248331.29199999999</c:v>
                </c:pt>
                <c:pt idx="22">
                  <c:v>412099.59909000003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E-4A34-B33C-5D5A03B475D4}"/>
            </c:ext>
          </c:extLst>
        </c:ser>
        <c:ser>
          <c:idx val="3"/>
          <c:order val="3"/>
          <c:tx>
            <c:strRef>
              <c:f>'3.2.9-график'!$B$24</c:f>
              <c:strCache>
                <c:ptCount val="1"/>
                <c:pt idx="0">
                  <c:v>Коммуналдық сектор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'3.2.9-график'!$C$24:$Y$24</c:f>
              <c:numCache>
                <c:formatCode>#\ ##0.0</c:formatCode>
                <c:ptCount val="23"/>
                <c:pt idx="0">
                  <c:v>990406.97113000008</c:v>
                </c:pt>
                <c:pt idx="1">
                  <c:v>240421.08477000002</c:v>
                </c:pt>
                <c:pt idx="2">
                  <c:v>198290.44390000001</c:v>
                </c:pt>
                <c:pt idx="3">
                  <c:v>874539.92779999995</c:v>
                </c:pt>
                <c:pt idx="4">
                  <c:v>841611.64806000004</c:v>
                </c:pt>
                <c:pt idx="5">
                  <c:v>45893.542840000002</c:v>
                </c:pt>
                <c:pt idx="6">
                  <c:v>853159.61335</c:v>
                </c:pt>
                <c:pt idx="9">
                  <c:v>372300.63690999994</c:v>
                </c:pt>
                <c:pt idx="10">
                  <c:v>770515.52186999994</c:v>
                </c:pt>
                <c:pt idx="11">
                  <c:v>11707.89374</c:v>
                </c:pt>
                <c:pt idx="12">
                  <c:v>5032.1694600000001</c:v>
                </c:pt>
                <c:pt idx="13">
                  <c:v>103968.21547</c:v>
                </c:pt>
                <c:pt idx="14">
                  <c:v>667572.51560000016</c:v>
                </c:pt>
                <c:pt idx="15">
                  <c:v>53801.325380000002</c:v>
                </c:pt>
                <c:pt idx="16">
                  <c:v>1198744.2646999999</c:v>
                </c:pt>
                <c:pt idx="17">
                  <c:v>774664.97988999996</c:v>
                </c:pt>
                <c:pt idx="18">
                  <c:v>2051333.84965</c:v>
                </c:pt>
                <c:pt idx="19">
                  <c:v>2413348.9222000008</c:v>
                </c:pt>
                <c:pt idx="20">
                  <c:v>67879.945820000008</c:v>
                </c:pt>
                <c:pt idx="21">
                  <c:v>5716026.7304200009</c:v>
                </c:pt>
                <c:pt idx="22">
                  <c:v>120601.253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AE-4A34-B33C-5D5A03B475D4}"/>
            </c:ext>
          </c:extLst>
        </c:ser>
        <c:ser>
          <c:idx val="4"/>
          <c:order val="4"/>
          <c:tx>
            <c:strRef>
              <c:f>'3.2.9-график'!$B$25</c:f>
              <c:strCache>
                <c:ptCount val="1"/>
                <c:pt idx="0">
                  <c:v>Негізгі тұтынушылық сектор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'3.2.9-график'!$C$25:$Y$25</c:f>
              <c:numCache>
                <c:formatCode>#\ ##0.0</c:formatCode>
                <c:ptCount val="23"/>
                <c:pt idx="0">
                  <c:v>720175.81723000004</c:v>
                </c:pt>
                <c:pt idx="1">
                  <c:v>897475.38060999976</c:v>
                </c:pt>
                <c:pt idx="2">
                  <c:v>2490254.3500999999</c:v>
                </c:pt>
                <c:pt idx="3">
                  <c:v>181122.98205000002</c:v>
                </c:pt>
                <c:pt idx="4">
                  <c:v>905692.38443000009</c:v>
                </c:pt>
                <c:pt idx="5">
                  <c:v>1479409.0042999999</c:v>
                </c:pt>
                <c:pt idx="6">
                  <c:v>1177790.8720099998</c:v>
                </c:pt>
                <c:pt idx="7">
                  <c:v>730792.85699999984</c:v>
                </c:pt>
                <c:pt idx="8">
                  <c:v>142765.10236000002</c:v>
                </c:pt>
                <c:pt idx="9">
                  <c:v>1348350.6424700001</c:v>
                </c:pt>
                <c:pt idx="10">
                  <c:v>1114372.4078800001</c:v>
                </c:pt>
                <c:pt idx="11">
                  <c:v>1118284.2399799998</c:v>
                </c:pt>
                <c:pt idx="12">
                  <c:v>1500322.2673400003</c:v>
                </c:pt>
                <c:pt idx="13">
                  <c:v>1319668.10088</c:v>
                </c:pt>
                <c:pt idx="14">
                  <c:v>49135.536350000002</c:v>
                </c:pt>
                <c:pt idx="15">
                  <c:v>68503.592290000001</c:v>
                </c:pt>
                <c:pt idx="16">
                  <c:v>185790.8181</c:v>
                </c:pt>
                <c:pt idx="17">
                  <c:v>1083851.2884899999</c:v>
                </c:pt>
                <c:pt idx="18">
                  <c:v>183044.79273000002</c:v>
                </c:pt>
                <c:pt idx="19">
                  <c:v>259848.74359</c:v>
                </c:pt>
                <c:pt idx="20">
                  <c:v>1523152.9394</c:v>
                </c:pt>
                <c:pt idx="21">
                  <c:v>115195.56959</c:v>
                </c:pt>
                <c:pt idx="22">
                  <c:v>955074.88460000011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E-4A34-B33C-5D5A03B475D4}"/>
            </c:ext>
          </c:extLst>
        </c:ser>
        <c:ser>
          <c:idx val="5"/>
          <c:order val="5"/>
          <c:tx>
            <c:strRef>
              <c:f>'3.2.9-график'!$B$26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'3.2.9-график'!$C$26:$Y$26</c:f>
              <c:numCache>
                <c:formatCode>#\ ##0.0</c:formatCode>
                <c:ptCount val="23"/>
                <c:pt idx="0">
                  <c:v>3838300.2669099998</c:v>
                </c:pt>
                <c:pt idx="1">
                  <c:v>610618.61589000013</c:v>
                </c:pt>
                <c:pt idx="2">
                  <c:v>933817.32629000011</c:v>
                </c:pt>
                <c:pt idx="3">
                  <c:v>554468.24107000011</c:v>
                </c:pt>
                <c:pt idx="4">
                  <c:v>1131253.1804000002</c:v>
                </c:pt>
                <c:pt idx="5">
                  <c:v>4016531.1046399996</c:v>
                </c:pt>
                <c:pt idx="6">
                  <c:v>358491.69237000006</c:v>
                </c:pt>
                <c:pt idx="7">
                  <c:v>1719224.77544</c:v>
                </c:pt>
                <c:pt idx="8">
                  <c:v>5235614.8787200004</c:v>
                </c:pt>
                <c:pt idx="9">
                  <c:v>1655348.5743500001</c:v>
                </c:pt>
                <c:pt idx="10">
                  <c:v>1834709.40836</c:v>
                </c:pt>
                <c:pt idx="11">
                  <c:v>57670.254029999996</c:v>
                </c:pt>
                <c:pt idx="12">
                  <c:v>945610.52012999984</c:v>
                </c:pt>
                <c:pt idx="13">
                  <c:v>548003.07162000006</c:v>
                </c:pt>
                <c:pt idx="14">
                  <c:v>325170.93417000002</c:v>
                </c:pt>
                <c:pt idx="15">
                  <c:v>657692.56120000011</c:v>
                </c:pt>
                <c:pt idx="16">
                  <c:v>776372.37078000011</c:v>
                </c:pt>
                <c:pt idx="17">
                  <c:v>21245756.083339997</c:v>
                </c:pt>
                <c:pt idx="18">
                  <c:v>2952205.2785500004</c:v>
                </c:pt>
                <c:pt idx="19">
                  <c:v>2941579.4362400007</c:v>
                </c:pt>
                <c:pt idx="20">
                  <c:v>1165676.3628300002</c:v>
                </c:pt>
                <c:pt idx="21">
                  <c:v>4132781.7104499997</c:v>
                </c:pt>
                <c:pt idx="22">
                  <c:v>21413137.413579997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AE-4A34-B33C-5D5A03B475D4}"/>
            </c:ext>
          </c:extLst>
        </c:ser>
        <c:ser>
          <c:idx val="6"/>
          <c:order val="6"/>
          <c:tx>
            <c:strRef>
              <c:f>'3.2.9-график'!$B$27</c:f>
              <c:strCache>
                <c:ptCount val="1"/>
                <c:pt idx="0">
                  <c:v>Шикізат секторы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'3.2.9-график'!$C$27:$Y$27</c:f>
              <c:numCache>
                <c:formatCode>#\ ##0.0</c:formatCode>
                <c:ptCount val="23"/>
                <c:pt idx="0" formatCode="#,##0.00">
                  <c:v>1598091.1264199999</c:v>
                </c:pt>
                <c:pt idx="1">
                  <c:v>477325.90049999999</c:v>
                </c:pt>
                <c:pt idx="2">
                  <c:v>48880.739799999996</c:v>
                </c:pt>
                <c:pt idx="3">
                  <c:v>752571.51098999998</c:v>
                </c:pt>
                <c:pt idx="4">
                  <c:v>298412.57941000001</c:v>
                </c:pt>
                <c:pt idx="5">
                  <c:v>531296.45106999995</c:v>
                </c:pt>
                <c:pt idx="6">
                  <c:v>143402.32824</c:v>
                </c:pt>
                <c:pt idx="7">
                  <c:v>16401.969569999997</c:v>
                </c:pt>
                <c:pt idx="8">
                  <c:v>181638.37629000001</c:v>
                </c:pt>
                <c:pt idx="9">
                  <c:v>1296649.80342</c:v>
                </c:pt>
                <c:pt idx="11">
                  <c:v>17697.68679</c:v>
                </c:pt>
                <c:pt idx="12" formatCode="#,##0.00">
                  <c:v>3705.7932799999999</c:v>
                </c:pt>
                <c:pt idx="13">
                  <c:v>27273.707180000001</c:v>
                </c:pt>
                <c:pt idx="14">
                  <c:v>76607.269159999996</c:v>
                </c:pt>
                <c:pt idx="15">
                  <c:v>807872.64733000007</c:v>
                </c:pt>
                <c:pt idx="16">
                  <c:v>661131.70386000001</c:v>
                </c:pt>
                <c:pt idx="17">
                  <c:v>38107.130060000003</c:v>
                </c:pt>
                <c:pt idx="18">
                  <c:v>132620.11576000002</c:v>
                </c:pt>
                <c:pt idx="19">
                  <c:v>2356305.6797799999</c:v>
                </c:pt>
                <c:pt idx="20">
                  <c:v>494968.41341000004</c:v>
                </c:pt>
                <c:pt idx="21">
                  <c:v>116080.09352000001</c:v>
                </c:pt>
                <c:pt idx="22">
                  <c:v>102324.57922999999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AE-4A34-B33C-5D5A03B475D4}"/>
            </c:ext>
          </c:extLst>
        </c:ser>
        <c:ser>
          <c:idx val="7"/>
          <c:order val="7"/>
          <c:tx>
            <c:strRef>
              <c:f>'3.2.9-график'!$B$28</c:f>
              <c:strCache>
                <c:ptCount val="1"/>
                <c:pt idx="0">
                  <c:v>Телекоммуникация қызметі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'3.2.9-график'!$C$28:$Y$28</c:f>
              <c:numCache>
                <c:formatCode>#\ ##0.0</c:formatCode>
                <c:ptCount val="23"/>
                <c:pt idx="2">
                  <c:v>30504.030999999999</c:v>
                </c:pt>
                <c:pt idx="4">
                  <c:v>289.31531000000001</c:v>
                </c:pt>
                <c:pt idx="6">
                  <c:v>4483.6000000000004</c:v>
                </c:pt>
                <c:pt idx="7">
                  <c:v>26947.48587</c:v>
                </c:pt>
                <c:pt idx="8">
                  <c:v>2352.5559199999998</c:v>
                </c:pt>
                <c:pt idx="9">
                  <c:v>31504.099759999997</c:v>
                </c:pt>
                <c:pt idx="10">
                  <c:v>35640.525179999997</c:v>
                </c:pt>
                <c:pt idx="11">
                  <c:v>252634.08768999999</c:v>
                </c:pt>
                <c:pt idx="12" formatCode="#,##0.00">
                  <c:v>113966.77878000001</c:v>
                </c:pt>
                <c:pt idx="15">
                  <c:v>2979.49107</c:v>
                </c:pt>
                <c:pt idx="22">
                  <c:v>11560.671539999999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AE-4A34-B33C-5D5A03B475D4}"/>
            </c:ext>
          </c:extLst>
        </c:ser>
        <c:ser>
          <c:idx val="8"/>
          <c:order val="8"/>
          <c:tx>
            <c:strRef>
              <c:f>'3.2.9-график'!$B$29</c:f>
              <c:strCache>
                <c:ptCount val="1"/>
                <c:pt idx="0">
                  <c:v>Қаржы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'3.2.9-график'!$C$29:$Y$29</c:f>
              <c:numCache>
                <c:formatCode>#\ ##0.0</c:formatCode>
                <c:ptCount val="23"/>
                <c:pt idx="0" formatCode="#,##0.00">
                  <c:v>19206475.620299995</c:v>
                </c:pt>
                <c:pt idx="1">
                  <c:v>26370932.842260011</c:v>
                </c:pt>
                <c:pt idx="2">
                  <c:v>34680864.658</c:v>
                </c:pt>
                <c:pt idx="3">
                  <c:v>49291159.338789999</c:v>
                </c:pt>
                <c:pt idx="4">
                  <c:v>25605008.342160005</c:v>
                </c:pt>
                <c:pt idx="5">
                  <c:v>28163135.703489989</c:v>
                </c:pt>
                <c:pt idx="6">
                  <c:v>69559106.375169978</c:v>
                </c:pt>
                <c:pt idx="7">
                  <c:v>29997324.460179992</c:v>
                </c:pt>
                <c:pt idx="8">
                  <c:v>10764432.806780001</c:v>
                </c:pt>
                <c:pt idx="9">
                  <c:v>75972565.847929969</c:v>
                </c:pt>
                <c:pt idx="10">
                  <c:v>31918493.95998</c:v>
                </c:pt>
                <c:pt idx="11">
                  <c:v>35679213.370019995</c:v>
                </c:pt>
                <c:pt idx="12" formatCode="#,##0.00">
                  <c:v>29225954.121829998</c:v>
                </c:pt>
                <c:pt idx="13">
                  <c:v>10320428.879249996</c:v>
                </c:pt>
                <c:pt idx="14">
                  <c:v>21397875.587619998</c:v>
                </c:pt>
                <c:pt idx="15">
                  <c:v>9337549.6614700016</c:v>
                </c:pt>
                <c:pt idx="16">
                  <c:v>19719655.895249993</c:v>
                </c:pt>
                <c:pt idx="17">
                  <c:v>7999516.0872300016</c:v>
                </c:pt>
                <c:pt idx="18">
                  <c:v>38112178.231469996</c:v>
                </c:pt>
                <c:pt idx="19">
                  <c:v>55302875.020369999</c:v>
                </c:pt>
                <c:pt idx="20">
                  <c:v>15995588.195570001</c:v>
                </c:pt>
                <c:pt idx="21">
                  <c:v>65201484.384370014</c:v>
                </c:pt>
                <c:pt idx="22">
                  <c:v>19985036.205390003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AE-4A34-B33C-5D5A03B475D4}"/>
            </c:ext>
          </c:extLst>
        </c:ser>
        <c:ser>
          <c:idx val="9"/>
          <c:order val="9"/>
          <c:tx>
            <c:strRef>
              <c:f>'3.2.9-график'!$B$30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'3.2.9-график'!$C$20:$Y$20</c:f>
              <c:strCache>
                <c:ptCount val="23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  <c:pt idx="20">
                  <c:v>қыр.2008</c:v>
                </c:pt>
                <c:pt idx="21">
                  <c:v>қаз.2008</c:v>
                </c:pt>
                <c:pt idx="22">
                  <c:v>қар.2008</c:v>
                </c:pt>
              </c:strCache>
            </c:strRef>
          </c:cat>
          <c:val>
            <c:numRef>
              <c:f>'3.2.9-график'!$C$30:$Y$30</c:f>
              <c:numCache>
                <c:formatCode>#\ ##0.0</c:formatCode>
                <c:ptCount val="23"/>
                <c:pt idx="0" formatCode="#,##0.00">
                  <c:v>3414304.3524799999</c:v>
                </c:pt>
                <c:pt idx="1">
                  <c:v>1707099.3392699999</c:v>
                </c:pt>
                <c:pt idx="2">
                  <c:v>1872049.38069</c:v>
                </c:pt>
                <c:pt idx="3">
                  <c:v>14327039.245239995</c:v>
                </c:pt>
                <c:pt idx="4">
                  <c:v>962630.73480999994</c:v>
                </c:pt>
                <c:pt idx="5">
                  <c:v>631194.79920999997</c:v>
                </c:pt>
                <c:pt idx="6">
                  <c:v>308570.71184999996</c:v>
                </c:pt>
                <c:pt idx="7">
                  <c:v>321631.58936000004</c:v>
                </c:pt>
                <c:pt idx="8">
                  <c:v>33410.264410000003</c:v>
                </c:pt>
                <c:pt idx="9">
                  <c:v>1141300.6960100001</c:v>
                </c:pt>
                <c:pt idx="10">
                  <c:v>70698.40943</c:v>
                </c:pt>
                <c:pt idx="11">
                  <c:v>195874.06400000001</c:v>
                </c:pt>
                <c:pt idx="12" formatCode="#,##0.00">
                  <c:v>558621.25699999998</c:v>
                </c:pt>
                <c:pt idx="13">
                  <c:v>20813.5762</c:v>
                </c:pt>
                <c:pt idx="14">
                  <c:v>82854.390620000006</c:v>
                </c:pt>
                <c:pt idx="15">
                  <c:v>564728.40220999997</c:v>
                </c:pt>
                <c:pt idx="16">
                  <c:v>22686.464619999999</c:v>
                </c:pt>
                <c:pt idx="17">
                  <c:v>121540.24718000001</c:v>
                </c:pt>
                <c:pt idx="18">
                  <c:v>146889.88829</c:v>
                </c:pt>
                <c:pt idx="19">
                  <c:v>68270.063089999996</c:v>
                </c:pt>
                <c:pt idx="20">
                  <c:v>460729.01487999997</c:v>
                </c:pt>
                <c:pt idx="21">
                  <c:v>3656770.8831199994</c:v>
                </c:pt>
                <c:pt idx="22">
                  <c:v>928066.77162999986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AE-4A34-B33C-5D5A03B4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9090768"/>
        <c:axId val="1"/>
        <c:axId val="0"/>
      </c:bar3DChart>
      <c:catAx>
        <c:axId val="59909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599090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416988983237278"/>
          <c:y val="0.80802709205419321"/>
          <c:w val="0.85900093769464325"/>
          <c:h val="0.1546718526044330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783714789905423E-2"/>
          <c:y val="7.1795231346310856E-2"/>
          <c:w val="0.84795483056703591"/>
          <c:h val="0.54872069671823298"/>
        </c:manualLayout>
      </c:layout>
      <c:lineChart>
        <c:grouping val="standard"/>
        <c:varyColors val="0"/>
        <c:ser>
          <c:idx val="0"/>
          <c:order val="0"/>
          <c:tx>
            <c:strRef>
              <c:f>'4.1.1-график'!$B$5</c:f>
              <c:strCache>
                <c:ptCount val="1"/>
                <c:pt idx="0">
                  <c:v>М3/ЖІӨП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'4.1.1-график'!$C$5:$P$5</c:f>
              <c:numCache>
                <c:formatCode>General</c:formatCode>
                <c:ptCount val="14"/>
                <c:pt idx="0">
                  <c:v>11.4</c:v>
                </c:pt>
                <c:pt idx="1">
                  <c:v>9.5</c:v>
                </c:pt>
                <c:pt idx="2">
                  <c:v>10.3</c:v>
                </c:pt>
                <c:pt idx="3">
                  <c:v>8.6</c:v>
                </c:pt>
                <c:pt idx="4">
                  <c:v>13.5</c:v>
                </c:pt>
                <c:pt idx="5">
                  <c:v>15.3</c:v>
                </c:pt>
                <c:pt idx="6">
                  <c:v>17.7</c:v>
                </c:pt>
                <c:pt idx="7">
                  <c:v>20.3</c:v>
                </c:pt>
                <c:pt idx="8">
                  <c:v>21.1</c:v>
                </c:pt>
                <c:pt idx="9">
                  <c:v>28.1</c:v>
                </c:pt>
                <c:pt idx="10">
                  <c:v>27.2</c:v>
                </c:pt>
                <c:pt idx="11">
                  <c:v>36.6</c:v>
                </c:pt>
                <c:pt idx="12">
                  <c:v>36.799999999999997</c:v>
                </c:pt>
                <c:pt idx="13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E-4CEB-8C63-7E1692DD65AF}"/>
            </c:ext>
          </c:extLst>
        </c:ser>
        <c:ser>
          <c:idx val="1"/>
          <c:order val="1"/>
          <c:tx>
            <c:strRef>
              <c:f>'4.1.1-график'!$B$6</c:f>
              <c:strCache>
                <c:ptCount val="1"/>
                <c:pt idx="0">
                  <c:v>ЕДБ-ның ЖІӨ-ге кредиттері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'4.1.1-график'!$C$6:$P$6</c:f>
              <c:numCache>
                <c:formatCode>General</c:formatCode>
                <c:ptCount val="14"/>
                <c:pt idx="0">
                  <c:v>6.1</c:v>
                </c:pt>
                <c:pt idx="1">
                  <c:v>4.3</c:v>
                </c:pt>
                <c:pt idx="2">
                  <c:v>4.3</c:v>
                </c:pt>
                <c:pt idx="3">
                  <c:v>5.4</c:v>
                </c:pt>
                <c:pt idx="4">
                  <c:v>7.4</c:v>
                </c:pt>
                <c:pt idx="5">
                  <c:v>10.6</c:v>
                </c:pt>
                <c:pt idx="6">
                  <c:v>15.1</c:v>
                </c:pt>
                <c:pt idx="7">
                  <c:v>17.8</c:v>
                </c:pt>
                <c:pt idx="8">
                  <c:v>21.2</c:v>
                </c:pt>
                <c:pt idx="9">
                  <c:v>25.2</c:v>
                </c:pt>
                <c:pt idx="10">
                  <c:v>34.1</c:v>
                </c:pt>
                <c:pt idx="11">
                  <c:v>46.7</c:v>
                </c:pt>
                <c:pt idx="12">
                  <c:v>57.8</c:v>
                </c:pt>
                <c:pt idx="1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E-4CEB-8C63-7E1692DD65AF}"/>
            </c:ext>
          </c:extLst>
        </c:ser>
        <c:ser>
          <c:idx val="2"/>
          <c:order val="2"/>
          <c:tx>
            <c:strRef>
              <c:f>'4.1.1-график'!$B$7</c:f>
              <c:strCache>
                <c:ptCount val="1"/>
                <c:pt idx="0">
                  <c:v>Резиденттердің ЖІӨ-ге депозиттері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'4.1.1-график'!$C$4:$P$4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01.10.2008*</c:v>
                </c:pt>
              </c:strCache>
            </c:strRef>
          </c:cat>
          <c:val>
            <c:numRef>
              <c:f>'4.1.1-график'!$C$7:$P$7</c:f>
              <c:numCache>
                <c:formatCode>General</c:formatCode>
                <c:ptCount val="14"/>
                <c:pt idx="0">
                  <c:v>2.1</c:v>
                </c:pt>
                <c:pt idx="1">
                  <c:v>5.2</c:v>
                </c:pt>
                <c:pt idx="2">
                  <c:v>4.8</c:v>
                </c:pt>
                <c:pt idx="3">
                  <c:v>4.5999999999999996</c:v>
                </c:pt>
                <c:pt idx="4">
                  <c:v>8.5</c:v>
                </c:pt>
                <c:pt idx="5">
                  <c:v>11.2</c:v>
                </c:pt>
                <c:pt idx="6">
                  <c:v>13.7</c:v>
                </c:pt>
                <c:pt idx="7">
                  <c:v>16</c:v>
                </c:pt>
                <c:pt idx="8">
                  <c:v>15.9</c:v>
                </c:pt>
                <c:pt idx="9">
                  <c:v>21.6</c:v>
                </c:pt>
                <c:pt idx="10">
                  <c:v>21.8</c:v>
                </c:pt>
                <c:pt idx="11">
                  <c:v>30.3</c:v>
                </c:pt>
                <c:pt idx="12">
                  <c:v>31</c:v>
                </c:pt>
                <c:pt idx="13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E-4CEB-8C63-7E1692DD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080368"/>
        <c:axId val="1"/>
      </c:lineChart>
      <c:catAx>
        <c:axId val="59908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762367423370319"/>
              <c:y val="0.30769392287502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80368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75633528265107"/>
          <c:y val="0.81025641025641026"/>
          <c:w val="0.76218323586744641"/>
          <c:h val="0.16923076923076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646081750556891"/>
          <c:y val="0.231958762886598"/>
          <c:w val="0.46017798538177856"/>
          <c:h val="0.536082474226804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A98-49E4-955A-831272CABCDA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98-49E4-955A-831272CABCDA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A98-49E4-955A-831272CABCDA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98-49E4-955A-831272CABCDA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A98-49E4-955A-831272CABCD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A98-49E4-955A-831272CABCDA}"/>
              </c:ext>
            </c:extLst>
          </c:dPt>
          <c:dLbls>
            <c:dLbl>
              <c:idx val="0"/>
              <c:layout>
                <c:manualLayout>
                  <c:x val="4.1325924561093227E-2"/>
                  <c:y val="1.831317477067952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98-49E4-955A-831272CABCDA}"/>
                </c:ext>
              </c:extLst>
            </c:dLbl>
            <c:dLbl>
              <c:idx val="1"/>
              <c:layout>
                <c:manualLayout>
                  <c:x val="-3.9826893385457598E-2"/>
                  <c:y val="5.3174229509971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98-49E4-955A-831272CABCDA}"/>
                </c:ext>
              </c:extLst>
            </c:dLbl>
            <c:dLbl>
              <c:idx val="2"/>
              <c:layout>
                <c:manualLayout>
                  <c:x val="-3.7386607079454008E-2"/>
                  <c:y val="2.24688151094515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98-49E4-955A-831272CABCDA}"/>
                </c:ext>
              </c:extLst>
            </c:dLbl>
            <c:dLbl>
              <c:idx val="3"/>
              <c:layout>
                <c:manualLayout>
                  <c:x val="-5.2733186777783082E-2"/>
                  <c:y val="8.743675081851871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8-49E4-955A-831272CABCDA}"/>
                </c:ext>
              </c:extLst>
            </c:dLbl>
            <c:dLbl>
              <c:idx val="4"/>
              <c:layout>
                <c:manualLayout>
                  <c:x val="-2.5618973327805907E-2"/>
                  <c:y val="-9.869848743133936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98-49E4-955A-831272CABCDA}"/>
                </c:ext>
              </c:extLst>
            </c:dLbl>
            <c:dLbl>
              <c:idx val="5"/>
              <c:layout>
                <c:manualLayout>
                  <c:x val="3.3972069588111387E-2"/>
                  <c:y val="-5.30622074302568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98-49E4-955A-831272CABCD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'4.2.1-график'!$B$6:$B$11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'4.2.1-график'!$C$6:$C$11</c:f>
              <c:numCache>
                <c:formatCode>General</c:formatCode>
                <c:ptCount val="6"/>
                <c:pt idx="0">
                  <c:v>81.900000000000006</c:v>
                </c:pt>
                <c:pt idx="1">
                  <c:v>1.3</c:v>
                </c:pt>
                <c:pt idx="2">
                  <c:v>2.6</c:v>
                </c:pt>
                <c:pt idx="3">
                  <c:v>7.9</c:v>
                </c:pt>
                <c:pt idx="4">
                  <c:v>1.3</c:v>
                </c:pt>
                <c:pt idx="5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98-49E4-955A-831272CABC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7126807902502"/>
          <c:y val="0.25773195876288646"/>
          <c:w val="0.27913353005782643"/>
          <c:h val="0.5309278350515466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7E3-4A48-930C-85A3B427E0A7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7E3-4A48-930C-85A3B427E0A7}"/>
              </c:ext>
            </c:extLst>
          </c:dPt>
          <c:dPt>
            <c:idx val="2"/>
            <c:bubble3D val="0"/>
            <c:spPr>
              <a:solidFill>
                <a:srgbClr val="0000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7E3-4A48-930C-85A3B427E0A7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7E3-4A48-930C-85A3B427E0A7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7E3-4A48-930C-85A3B427E0A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7E3-4A48-930C-85A3B427E0A7}"/>
              </c:ext>
            </c:extLst>
          </c:dPt>
          <c:dLbls>
            <c:dLbl>
              <c:idx val="0"/>
              <c:layout>
                <c:manualLayout>
                  <c:x val="2.1410331761152143E-2"/>
                  <c:y val="-1.53021078550748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3-4A48-930C-85A3B427E0A7}"/>
                </c:ext>
              </c:extLst>
            </c:dLbl>
            <c:dLbl>
              <c:idx val="1"/>
              <c:layout>
                <c:manualLayout>
                  <c:x val="5.7928148712900083E-3"/>
                  <c:y val="8.08150012176312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3-4A48-930C-85A3B427E0A7}"/>
                </c:ext>
              </c:extLst>
            </c:dLbl>
            <c:dLbl>
              <c:idx val="2"/>
              <c:layout>
                <c:manualLayout>
                  <c:x val="4.4510313747148905E-3"/>
                  <c:y val="1.0156127391292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3-4A48-930C-85A3B427E0A7}"/>
                </c:ext>
              </c:extLst>
            </c:dLbl>
            <c:dLbl>
              <c:idx val="3"/>
              <c:layout>
                <c:manualLayout>
                  <c:x val="-1.5821692783267581E-2"/>
                  <c:y val="-3.73406932380873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3-4A48-930C-85A3B427E0A7}"/>
                </c:ext>
              </c:extLst>
            </c:dLbl>
            <c:dLbl>
              <c:idx val="4"/>
              <c:layout>
                <c:manualLayout>
                  <c:x val="-1.939716407485946E-2"/>
                  <c:y val="-3.17136131179478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3-4A48-930C-85A3B427E0A7}"/>
                </c:ext>
              </c:extLst>
            </c:dLbl>
            <c:dLbl>
              <c:idx val="5"/>
              <c:layout>
                <c:manualLayout>
                  <c:x val="1.4885078607041425E-2"/>
                  <c:y val="-4.89617663771410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3-4A48-930C-85A3B427E0A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'4.2.1-график'!$B$6:$B$11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'4.2.1-график'!$H$6:$H$11</c:f>
              <c:numCache>
                <c:formatCode>0.0</c:formatCode>
                <c:ptCount val="6"/>
                <c:pt idx="0">
                  <c:v>74.175817430438357</c:v>
                </c:pt>
                <c:pt idx="1">
                  <c:v>1.671450465703928</c:v>
                </c:pt>
                <c:pt idx="2">
                  <c:v>2.6149045088119225</c:v>
                </c:pt>
                <c:pt idx="3">
                  <c:v>8.1758107488260343</c:v>
                </c:pt>
                <c:pt idx="4">
                  <c:v>1.2589092609692329</c:v>
                </c:pt>
                <c:pt idx="5">
                  <c:v>12.103107585250534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E3-4A48-930C-85A3B427E0A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4986563671410995"/>
          <c:y val="0.10309278350515463"/>
          <c:w val="0.98916245225444388"/>
          <c:h val="0.809278350515463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582016791550092"/>
          <c:y val="6.4935339452023524E-2"/>
          <c:w val="0.66881081441765378"/>
          <c:h val="0.770566028164012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'4.2.2-график'!$B$5:$B$10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406E-48FA-A080-868CF7047D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06E-48FA-A080-868CF7047DA3}"/>
              </c:ext>
            </c:extLst>
          </c:dPt>
          <c:dPt>
            <c:idx val="2"/>
            <c:invertIfNegative val="0"/>
            <c:bubble3D val="0"/>
            <c:spPr>
              <a:solidFill>
                <a:srgbClr val="8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406E-48FA-A080-868CF7047DA3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06E-48FA-A080-868CF7047DA3}"/>
              </c:ext>
            </c:extLst>
          </c:dPt>
          <c:dPt>
            <c:idx val="4"/>
            <c:invertIfNegative val="0"/>
            <c:bubble3D val="0"/>
            <c:spPr>
              <a:solidFill>
                <a:srgbClr val="0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06E-48FA-A080-868CF7047DA3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06E-48FA-A080-868CF7047DA3}"/>
              </c:ext>
            </c:extLst>
          </c:dPt>
          <c:cat>
            <c:strRef>
              <c:f>'4.2.2-график'!$B$5:$B$10</c:f>
              <c:strCache>
                <c:ptCount val="6"/>
                <c:pt idx="0">
                  <c:v>ЕДБ</c:v>
                </c:pt>
                <c:pt idx="1">
                  <c:v>Сақтандыру ұйымдары</c:v>
                </c:pt>
                <c:pt idx="2">
                  <c:v>БҚН кәсіби қатысушылары</c:v>
                </c:pt>
                <c:pt idx="3">
                  <c:v>Жинақтаушы зейнетақы қорлары</c:v>
                </c:pt>
                <c:pt idx="4">
                  <c:v>Ипотекалық компаниялар</c:v>
                </c:pt>
                <c:pt idx="5">
                  <c:v>Банктік емес ұйымдар</c:v>
                </c:pt>
              </c:strCache>
            </c:strRef>
          </c:cat>
          <c:val>
            <c:numRef>
              <c:f>'4.2.2-график'!$C$5:$C$10</c:f>
              <c:numCache>
                <c:formatCode>0.0</c:formatCode>
                <c:ptCount val="6"/>
                <c:pt idx="0">
                  <c:v>-5.6623454231998522</c:v>
                </c:pt>
                <c:pt idx="1">
                  <c:v>0.36150829967039844</c:v>
                </c:pt>
                <c:pt idx="2">
                  <c:v>2.1820363942844136</c:v>
                </c:pt>
                <c:pt idx="3">
                  <c:v>-6.2149391554195432</c:v>
                </c:pt>
                <c:pt idx="4">
                  <c:v>0.10016588693673678</c:v>
                </c:pt>
                <c:pt idx="5">
                  <c:v>9.2335739977278521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6E-48FA-A080-868CF7047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85776"/>
        <c:axId val="1"/>
      </c:barChart>
      <c:catAx>
        <c:axId val="599085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8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8577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428592782000144"/>
          <c:y val="0.49637856791556279"/>
          <c:w val="0.44081676580114593"/>
          <c:h val="0.3115953054068495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9A-40F7-9CB8-9C8D48D2B3D0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9A-40F7-9CB8-9C8D48D2B3D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19A-40F7-9CB8-9C8D48D2B3D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19A-40F7-9CB8-9C8D48D2B3D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19A-40F7-9CB8-9C8D48D2B3D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19A-40F7-9CB8-9C8D48D2B3D0}"/>
              </c:ext>
            </c:extLst>
          </c:dPt>
          <c:dLbls>
            <c:dLbl>
              <c:idx val="1"/>
              <c:layout>
                <c:manualLayout>
                  <c:x val="-2.0905007358168158E-2"/>
                  <c:y val="0.196634269264815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A-40F7-9CB8-9C8D48D2B3D0}"/>
                </c:ext>
              </c:extLst>
            </c:dLbl>
            <c:dLbl>
              <c:idx val="2"/>
              <c:layout>
                <c:manualLayout>
                  <c:x val="8.3270303082044524E-3"/>
                  <c:y val="-0.324045973892409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A-40F7-9CB8-9C8D48D2B3D0}"/>
                </c:ext>
              </c:extLst>
            </c:dLbl>
            <c:dLbl>
              <c:idx val="3"/>
              <c:layout>
                <c:manualLayout>
                  <c:x val="0.15065179797101969"/>
                  <c:y val="-0.168477899809032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A-40F7-9CB8-9C8D48D2B3D0}"/>
                </c:ext>
              </c:extLst>
            </c:dLbl>
            <c:dLbl>
              <c:idx val="4"/>
              <c:layout>
                <c:manualLayout>
                  <c:x val="1.678050650916962E-2"/>
                  <c:y val="-0.224563954537800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A-40F7-9CB8-9C8D48D2B3D0}"/>
                </c:ext>
              </c:extLst>
            </c:dLbl>
            <c:dLbl>
              <c:idx val="5"/>
              <c:layout>
                <c:manualLayout>
                  <c:x val="8.6350942409097659E-2"/>
                  <c:y val="3.9403052454449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A-40F7-9CB8-9C8D48D2B3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'4.2.3-график'!$B$5:$B$10</c:f>
              <c:strCache>
                <c:ptCount val="6"/>
                <c:pt idx="0">
                  <c:v>Өзге инвесторлар</c:v>
                </c:pt>
                <c:pt idx="1">
                  <c:v>Сақтандыру ұйымдары сатып алған облигациялары</c:v>
                </c:pt>
                <c:pt idx="2">
                  <c:v>Инвестициялық портфелді басқарушылардың клиенттері активтерінің есебінен сатып алынған облигациялар</c:v>
                </c:pt>
                <c:pt idx="3">
                  <c:v>Зейнетақы активтерінің есебінен сатып алынған облигациялар</c:v>
                </c:pt>
                <c:pt idx="4">
                  <c:v>Екінші деңгейдегі банктер сатып алған облигациялар</c:v>
                </c:pt>
                <c:pt idx="5">
                  <c:v>Өзге қаржы ұйымдары сатып алған облигациялар</c:v>
                </c:pt>
              </c:strCache>
            </c:strRef>
          </c:cat>
          <c:val>
            <c:numRef>
              <c:f>'4.2.3-график'!$C$5:$C$10</c:f>
              <c:numCache>
                <c:formatCode>General</c:formatCode>
                <c:ptCount val="6"/>
                <c:pt idx="0">
                  <c:v>63.04</c:v>
                </c:pt>
                <c:pt idx="1">
                  <c:v>3.35</c:v>
                </c:pt>
                <c:pt idx="2">
                  <c:v>1.76</c:v>
                </c:pt>
                <c:pt idx="3">
                  <c:v>22.42</c:v>
                </c:pt>
                <c:pt idx="4">
                  <c:v>7.3</c:v>
                </c:pt>
                <c:pt idx="5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9A-40F7-9CB8-9C8D48D2B3D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ADA-9E5E-F762FE245DD5}"/>
            </c:ext>
          </c:extLst>
        </c:ser>
        <c:ser>
          <c:idx val="1"/>
          <c:order val="1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C-4ADA-9E5E-F762FE245DD5}"/>
            </c:ext>
          </c:extLst>
        </c:ser>
        <c:ser>
          <c:idx val="2"/>
          <c:order val="2"/>
          <c:tx>
            <c:strRef>
              <c:f>'Бокс 1_2-график'!#REF!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'Бокс 1_2-график'!#REF!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C-4ADA-9E5E-F762FE24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1108672"/>
        <c:axId val="1"/>
      </c:barChart>
      <c:catAx>
        <c:axId val="63110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086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89820322285882"/>
          <c:y val="0.33333451276081588"/>
          <c:w val="0.5000004982466697"/>
          <c:h val="0.3514505188891208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E4-4293-8959-4EF932457F38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CE4-4293-8959-4EF932457F3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CE4-4293-8959-4EF932457F3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CE4-4293-8959-4EF932457F3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CE4-4293-8959-4EF932457F3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CE4-4293-8959-4EF932457F3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Өзге инвесторлар; 63,04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E4-4293-8959-4EF932457F38}"/>
                </c:ext>
              </c:extLst>
            </c:dLbl>
            <c:dLbl>
              <c:idx val="1"/>
              <c:layout>
                <c:manualLayout>
                  <c:x val="-9.7839794674213193E-2"/>
                  <c:y val="5.2168561788659376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Сақтандыру ұйымдары сатып алған облигациялары; 3,35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E4-4293-8959-4EF932457F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Инвестициялық портфелді басқарушылардың клиенттері активтерінің есебінен сатып алынған облигациялар; 1,76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4-4293-8959-4EF932457F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Зейнетақы активтерінің есебінен сатып алынған облигациялар; 22,42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4-4293-8959-4EF932457F38}"/>
                </c:ext>
              </c:extLst>
            </c:dLbl>
            <c:dLbl>
              <c:idx val="4"/>
              <c:layout>
                <c:manualLayout>
                  <c:x val="2.1739892204542911E-2"/>
                  <c:y val="-0.12803525305837446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Екінші деңгейдегі банктер сатып алған облигациялар; 7,3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4-4293-8959-4EF932457F38}"/>
                </c:ext>
              </c:extLst>
            </c:dLbl>
            <c:dLbl>
              <c:idx val="5"/>
              <c:layout>
                <c:manualLayout>
                  <c:x val="-2.3341931647615291E-2"/>
                  <c:y val="0.18248171863882509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Өзге қаржы ұйымдары сатып алған облигациялар; 2,13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4-4293-8959-4EF932457F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Иные инвесторы</c:v>
              </c:pt>
              <c:pt idx="1">
                <c:v>Облигации, приобретенные страховыми организациями</c:v>
              </c:pt>
              <c:pt idx="2">
                <c:v>Облигации, приобретенные за счет активов клиентов управляющих инвестиционным портфелем</c:v>
              </c:pt>
              <c:pt idx="3">
                <c:v>Облигации, приобретенные за счет пенсионных активов</c:v>
              </c:pt>
              <c:pt idx="4">
                <c:v>Облигации, приобретенные банками второго уровня</c:v>
              </c:pt>
              <c:pt idx="5">
                <c:v>Облигации, приобретенные иными финансовыми организациями</c:v>
              </c:pt>
            </c:strLit>
          </c:cat>
          <c:val>
            <c:numLit>
              <c:formatCode>General</c:formatCode>
              <c:ptCount val="6"/>
              <c:pt idx="0">
                <c:v>63.04</c:v>
              </c:pt>
              <c:pt idx="1">
                <c:v>3.3499999999999899</c:v>
              </c:pt>
              <c:pt idx="2">
                <c:v>1.76</c:v>
              </c:pt>
              <c:pt idx="3">
                <c:v>22.419999999999899</c:v>
              </c:pt>
              <c:pt idx="4">
                <c:v>7.3</c:v>
              </c:pt>
              <c:pt idx="5">
                <c:v>2.13</c:v>
              </c:pt>
            </c:numLit>
          </c:val>
          <c:extLst>
            <c:ext xmlns:c16="http://schemas.microsoft.com/office/drawing/2014/chart" uri="{C3380CC4-5D6E-409C-BE32-E72D297353CC}">
              <c16:uniqueId val="{00000006-9CE4-4293-8959-4EF932457F3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741354609767"/>
          <c:y val="7.2539043624118629E-2"/>
          <c:w val="0.86284868511400903"/>
          <c:h val="0.709846355464589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'4.2.4-график'!$B$5:$B$7</c:f>
              <c:strCache>
                <c:ptCount val="3"/>
                <c:pt idx="0">
                  <c:v>Жинақтаушы зейнетақы қорлары</c:v>
                </c:pt>
                <c:pt idx="1">
                  <c:v>Екінші деңгейдегі банктер</c:v>
                </c:pt>
                <c:pt idx="2">
                  <c:v>Сақтандыру ұйымдары</c:v>
                </c:pt>
              </c:strCache>
            </c:strRef>
          </c:cat>
          <c:val>
            <c:numRef>
              <c:f>'4.2.4-график'!$C$5:$C$7</c:f>
              <c:numCache>
                <c:formatCode>General</c:formatCode>
                <c:ptCount val="3"/>
                <c:pt idx="0">
                  <c:v>79.099999999999994</c:v>
                </c:pt>
                <c:pt idx="1">
                  <c:v>75.900000000000006</c:v>
                </c:pt>
                <c:pt idx="2">
                  <c:v>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1-4244-928D-9E8FCB965B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99092016"/>
        <c:axId val="1"/>
      </c:barChart>
      <c:catAx>
        <c:axId val="59909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пайызбен</a:t>
                </a:r>
              </a:p>
            </c:rich>
          </c:tx>
          <c:layout>
            <c:manualLayout>
              <c:xMode val="edge"/>
              <c:yMode val="edge"/>
              <c:x val="3.1712416156313795E-2"/>
              <c:y val="0.1976750574571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92016"/>
        <c:crosses val="autoZero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6164383561675E-2"/>
          <c:y val="5.6680273991558852E-2"/>
          <c:w val="0.91095890410958924"/>
          <c:h val="0.607288649909559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'5.1.1-график'!$C$5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'5.1.1-график'!$C$6:$C$10</c:f>
              <c:numCache>
                <c:formatCode>General</c:formatCode>
                <c:ptCount val="5"/>
                <c:pt idx="0">
                  <c:v>73.900000000000006</c:v>
                </c:pt>
                <c:pt idx="1">
                  <c:v>76.8</c:v>
                </c:pt>
                <c:pt idx="2">
                  <c:v>60.8</c:v>
                </c:pt>
                <c:pt idx="3">
                  <c:v>69.5</c:v>
                </c:pt>
                <c:pt idx="4">
                  <c:v>74.2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5-4CD5-91CF-154A2771469A}"/>
            </c:ext>
          </c:extLst>
        </c:ser>
        <c:ser>
          <c:idx val="1"/>
          <c:order val="1"/>
          <c:tx>
            <c:strRef>
              <c:f>'5.1.1-график'!$D$5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'5.1.1-график'!$D$6:$D$10</c:f>
              <c:numCache>
                <c:formatCode>General</c:formatCode>
                <c:ptCount val="5"/>
                <c:pt idx="0">
                  <c:v>74.3</c:v>
                </c:pt>
                <c:pt idx="1">
                  <c:v>78.8</c:v>
                </c:pt>
                <c:pt idx="2">
                  <c:v>64.3</c:v>
                </c:pt>
                <c:pt idx="3">
                  <c:v>71.599999999999994</c:v>
                </c:pt>
                <c:pt idx="4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5-4CD5-91CF-154A2771469A}"/>
            </c:ext>
          </c:extLst>
        </c:ser>
        <c:ser>
          <c:idx val="2"/>
          <c:order val="2"/>
          <c:tx>
            <c:strRef>
              <c:f>'5.1.1-график'!$E$5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'5.1.1-график'!$E$6:$E$10</c:f>
              <c:numCache>
                <c:formatCode>General</c:formatCode>
                <c:ptCount val="5"/>
                <c:pt idx="0">
                  <c:v>74.099999999999994</c:v>
                </c:pt>
                <c:pt idx="1">
                  <c:v>76</c:v>
                </c:pt>
                <c:pt idx="2">
                  <c:v>68.900000000000006</c:v>
                </c:pt>
                <c:pt idx="3">
                  <c:v>74.5</c:v>
                </c:pt>
                <c:pt idx="4">
                  <c:v>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5-4CD5-91CF-154A2771469A}"/>
            </c:ext>
          </c:extLst>
        </c:ser>
        <c:ser>
          <c:idx val="3"/>
          <c:order val="3"/>
          <c:tx>
            <c:strRef>
              <c:f>'5.1.1-график'!$F$5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'5.1.1-график'!$F$6:$F$10</c:f>
              <c:numCache>
                <c:formatCode>General</c:formatCode>
                <c:ptCount val="5"/>
                <c:pt idx="0">
                  <c:v>79.400000000000006</c:v>
                </c:pt>
                <c:pt idx="1">
                  <c:v>79.5</c:v>
                </c:pt>
                <c:pt idx="2">
                  <c:v>75.7</c:v>
                </c:pt>
                <c:pt idx="3">
                  <c:v>72.099999999999994</c:v>
                </c:pt>
                <c:pt idx="4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E5-4CD5-91CF-154A2771469A}"/>
            </c:ext>
          </c:extLst>
        </c:ser>
        <c:ser>
          <c:idx val="4"/>
          <c:order val="4"/>
          <c:tx>
            <c:strRef>
              <c:f>'5.1.1-график'!$G$5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'5.1.1-график'!$G$6:$G$10</c:f>
              <c:numCache>
                <c:formatCode>General</c:formatCode>
                <c:ptCount val="5"/>
                <c:pt idx="0">
                  <c:v>78</c:v>
                </c:pt>
                <c:pt idx="1">
                  <c:v>79.599999999999994</c:v>
                </c:pt>
                <c:pt idx="2">
                  <c:v>74.400000000000006</c:v>
                </c:pt>
                <c:pt idx="3">
                  <c:v>68.8</c:v>
                </c:pt>
                <c:pt idx="4">
                  <c:v>66.5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E5-4CD5-91CF-154A2771469A}"/>
            </c:ext>
          </c:extLst>
        </c:ser>
        <c:ser>
          <c:idx val="5"/>
          <c:order val="5"/>
          <c:tx>
            <c:strRef>
              <c:f>'5.1.1-график'!$H$5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'5.1.1-график'!$B$6:$B$10</c:f>
              <c:strCache>
                <c:ptCount val="5"/>
                <c:pt idx="0">
                  <c:v>Активтер</c:v>
                </c:pt>
                <c:pt idx="1">
                  <c:v>Несие портфелі</c:v>
                </c:pt>
                <c:pt idx="2">
                  <c:v>Меншікті капитал</c:v>
                </c:pt>
                <c:pt idx="3">
                  <c:v>Клиенттердің салымдары*</c:v>
                </c:pt>
                <c:pt idx="4">
                  <c:v>Жеке тұлғалардың салымдары</c:v>
                </c:pt>
              </c:strCache>
            </c:strRef>
          </c:cat>
          <c:val>
            <c:numRef>
              <c:f>'5.1.1-график'!$H$6:$H$10</c:f>
              <c:numCache>
                <c:formatCode>General</c:formatCode>
                <c:ptCount val="5"/>
                <c:pt idx="0">
                  <c:v>75.900000000000006</c:v>
                </c:pt>
                <c:pt idx="1">
                  <c:v>79.3</c:v>
                </c:pt>
                <c:pt idx="2">
                  <c:v>75.2</c:v>
                </c:pt>
                <c:pt idx="3">
                  <c:v>68.900000000000006</c:v>
                </c:pt>
                <c:pt idx="4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E5-4CD5-91CF-154A27714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64528"/>
        <c:axId val="1"/>
      </c:barChart>
      <c:catAx>
        <c:axId val="62356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64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8.5616438356164379E-2"/>
          <c:y val="0.80566801619433204"/>
          <c:w val="0.82705479452054798"/>
          <c:h val="0.161943319838056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1384083044985E-2"/>
          <c:y val="3.7313523480069104E-2"/>
          <c:w val="0.91176470588235248"/>
          <c:h val="0.467662827616866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62205632600488E-3"/>
                  <c:y val="0.1347708583381776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E-4329-B53B-28E94860F9A1}"/>
                </c:ext>
              </c:extLst>
            </c:dLbl>
            <c:dLbl>
              <c:idx val="1"/>
              <c:layout>
                <c:manualLayout>
                  <c:x val="6.9476609541453585E-4"/>
                  <c:y val="0.2431183791200192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E-4329-B53B-28E94860F9A1}"/>
                </c:ext>
              </c:extLst>
            </c:dLbl>
            <c:dLbl>
              <c:idx val="2"/>
              <c:layout>
                <c:manualLayout>
                  <c:x val="7.7341543379740865E-4"/>
                  <c:y val="0.1460480197463447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E-4329-B53B-28E94860F9A1}"/>
                </c:ext>
              </c:extLst>
            </c:dLbl>
            <c:dLbl>
              <c:idx val="3"/>
              <c:layout>
                <c:manualLayout>
                  <c:x val="-8.7803903404809155E-4"/>
                  <c:y val="0.1939198857738000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E-4329-B53B-28E94860F9A1}"/>
                </c:ext>
              </c:extLst>
            </c:dLbl>
            <c:dLbl>
              <c:idx val="4"/>
              <c:layout>
                <c:manualLayout>
                  <c:x val="9.3071411056315446E-4"/>
                  <c:y val="0.19414081621933746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E-4329-B53B-28E94860F9A1}"/>
                </c:ext>
              </c:extLst>
            </c:dLbl>
            <c:dLbl>
              <c:idx val="5"/>
              <c:layout>
                <c:manualLayout>
                  <c:x val="2.7394672551744005E-3"/>
                  <c:y val="0.23521329121016113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E-4329-B53B-28E94860F9A1}"/>
                </c:ext>
              </c:extLst>
            </c:dLbl>
            <c:dLbl>
              <c:idx val="6"/>
              <c:layout>
                <c:manualLayout>
                  <c:x val="1.0880127873289006E-3"/>
                  <c:y val="0.1444446956192597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E-4329-B53B-28E94860F9A1}"/>
                </c:ext>
              </c:extLst>
            </c:dLbl>
            <c:dLbl>
              <c:idx val="7"/>
              <c:layout>
                <c:manualLayout>
                  <c:x val="1.1666621257118022E-3"/>
                  <c:y val="7.766753824348482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E-4329-B53B-28E94860F9A1}"/>
                </c:ext>
              </c:extLst>
            </c:dLbl>
            <c:dLbl>
              <c:idx val="8"/>
              <c:layout>
                <c:manualLayout>
                  <c:x val="1.245311464094646E-3"/>
                  <c:y val="0.1968495760582643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E-4329-B53B-28E94860F9A1}"/>
                </c:ext>
              </c:extLst>
            </c:dLbl>
            <c:dLbl>
              <c:idx val="9"/>
              <c:layout>
                <c:manualLayout>
                  <c:x val="1.3237791642826675E-3"/>
                  <c:y val="9.8452328204441233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E-4329-B53B-28E94860F9A1}"/>
                </c:ext>
              </c:extLst>
            </c:dLbl>
            <c:dLbl>
              <c:idx val="10"/>
              <c:layout>
                <c:manualLayout>
                  <c:x val="1.4024285026655123E-3"/>
                  <c:y val="0.1776123438616095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E-4329-B53B-28E94860F9A1}"/>
                </c:ext>
              </c:extLst>
            </c:dLbl>
            <c:dLbl>
              <c:idx val="11"/>
              <c:layout>
                <c:manualLayout>
                  <c:x val="1.4810778410483583E-3"/>
                  <c:y val="0.2279717781210693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E-4329-B53B-28E94860F9A1}"/>
                </c:ext>
              </c:extLst>
            </c:dLbl>
            <c:dLbl>
              <c:idx val="12"/>
              <c:layout>
                <c:manualLayout>
                  <c:x val="-1.7037662679708648E-4"/>
                  <c:y val="0.1255394042709401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E-4329-B53B-28E94860F9A1}"/>
                </c:ext>
              </c:extLst>
            </c:dLbl>
            <c:dLbl>
              <c:idx val="13"/>
              <c:layout>
                <c:manualLayout>
                  <c:x val="-9.1727288414241299E-5"/>
                  <c:y val="0.2408517413335521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E-4329-B53B-28E94860F9A1}"/>
                </c:ext>
              </c:extLst>
            </c:dLbl>
            <c:dLbl>
              <c:idx val="14"/>
              <c:layout>
                <c:manualLayout>
                  <c:x val="-1.3077950031396121E-5"/>
                  <c:y val="0.142896876693573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BE-4329-B53B-28E94860F9A1}"/>
                </c:ext>
              </c:extLst>
            </c:dLbl>
            <c:dLbl>
              <c:idx val="15"/>
              <c:layout>
                <c:manualLayout>
                  <c:x val="6.5571388351560111E-5"/>
                  <c:y val="0.18982899341471035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E-4329-B53B-28E94860F9A1}"/>
                </c:ext>
              </c:extLst>
            </c:dLbl>
            <c:dLbl>
              <c:idx val="16"/>
              <c:layout>
                <c:manualLayout>
                  <c:x val="1.4422072673440537E-4"/>
                  <c:y val="0.11896094367984578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E-4329-B53B-28E94860F9A1}"/>
                </c:ext>
              </c:extLst>
            </c:dLbl>
            <c:dLbl>
              <c:idx val="17"/>
              <c:layout>
                <c:manualLayout>
                  <c:x val="2.2287006511725074E-4"/>
                  <c:y val="0.1751800196696190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BE-4329-B53B-28E94860F9A1}"/>
                </c:ext>
              </c:extLst>
            </c:dLbl>
            <c:dLbl>
              <c:idx val="18"/>
              <c:layout>
                <c:manualLayout>
                  <c:x val="3.0151940350020686E-4"/>
                  <c:y val="0.15190740031527353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E-4329-B53B-28E94860F9A1}"/>
                </c:ext>
              </c:extLst>
            </c:dLbl>
            <c:dLbl>
              <c:idx val="19"/>
              <c:layout>
                <c:manualLayout>
                  <c:x val="3.8016874188305202E-4"/>
                  <c:y val="0.1704260748125321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BE-4329-B53B-28E94860F9A1}"/>
                </c:ext>
              </c:extLst>
            </c:dLbl>
            <c:dLbl>
              <c:idx val="20"/>
              <c:layout>
                <c:manualLayout>
                  <c:x val="4.5881808026589712E-4"/>
                  <c:y val="0.1754012112765414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BE-4329-B53B-28E94860F9A1}"/>
                </c:ext>
              </c:extLst>
            </c:dLbl>
            <c:dLbl>
              <c:idx val="21"/>
              <c:layout>
                <c:manualLayout>
                  <c:x val="5.3746741864874232E-4"/>
                  <c:y val="0.20124975732675088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BE-4329-B53B-28E94860F9A1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'5.1.2-график'!$B$6:$B$27</c:f>
              <c:strCache>
                <c:ptCount val="22"/>
                <c:pt idx="0">
                  <c:v>Австрия</c:v>
                </c:pt>
                <c:pt idx="1">
                  <c:v>Бельгия</c:v>
                </c:pt>
                <c:pt idx="2">
                  <c:v>Болгария</c:v>
                </c:pt>
                <c:pt idx="3">
                  <c:v>Чехия</c:v>
                </c:pt>
                <c:pt idx="4">
                  <c:v>Дания</c:v>
                </c:pt>
                <c:pt idx="5">
                  <c:v>Финляндия</c:v>
                </c:pt>
                <c:pt idx="6">
                  <c:v>Франция</c:v>
                </c:pt>
                <c:pt idx="7">
                  <c:v>Германия</c:v>
                </c:pt>
                <c:pt idx="8">
                  <c:v>Греция</c:v>
                </c:pt>
                <c:pt idx="9">
                  <c:v>Италия</c:v>
                </c:pt>
                <c:pt idx="10">
                  <c:v>Латвия</c:v>
                </c:pt>
                <c:pt idx="11">
                  <c:v>Литва</c:v>
                </c:pt>
                <c:pt idx="12">
                  <c:v>Ұлыбритания</c:v>
                </c:pt>
                <c:pt idx="13">
                  <c:v>Нидерланд</c:v>
                </c:pt>
                <c:pt idx="14">
                  <c:v>Польша</c:v>
                </c:pt>
                <c:pt idx="15">
                  <c:v>Португалия</c:v>
                </c:pt>
                <c:pt idx="16">
                  <c:v>Испания</c:v>
                </c:pt>
                <c:pt idx="17">
                  <c:v>Швеция</c:v>
                </c:pt>
                <c:pt idx="18">
                  <c:v>Венгрия</c:v>
                </c:pt>
                <c:pt idx="19">
                  <c:v>Румыния</c:v>
                </c:pt>
                <c:pt idx="20">
                  <c:v>Еуроодақ қалғанндары орташа</c:v>
                </c:pt>
                <c:pt idx="21">
                  <c:v>Қазақстан</c:v>
                </c:pt>
              </c:strCache>
            </c:strRef>
          </c:cat>
          <c:val>
            <c:numRef>
              <c:f>'5.1.2-график'!$C$6:$C$27</c:f>
              <c:numCache>
                <c:formatCode>General</c:formatCode>
                <c:ptCount val="22"/>
                <c:pt idx="0">
                  <c:v>44</c:v>
                </c:pt>
                <c:pt idx="1">
                  <c:v>84</c:v>
                </c:pt>
                <c:pt idx="2">
                  <c:v>50</c:v>
                </c:pt>
                <c:pt idx="3">
                  <c:v>64</c:v>
                </c:pt>
                <c:pt idx="4">
                  <c:v>65</c:v>
                </c:pt>
                <c:pt idx="5">
                  <c:v>82</c:v>
                </c:pt>
                <c:pt idx="6">
                  <c:v>54</c:v>
                </c:pt>
                <c:pt idx="7">
                  <c:v>22</c:v>
                </c:pt>
                <c:pt idx="8">
                  <c:v>66</c:v>
                </c:pt>
                <c:pt idx="9">
                  <c:v>26</c:v>
                </c:pt>
                <c:pt idx="10">
                  <c:v>69</c:v>
                </c:pt>
                <c:pt idx="11">
                  <c:v>83</c:v>
                </c:pt>
                <c:pt idx="12">
                  <c:v>36</c:v>
                </c:pt>
                <c:pt idx="13">
                  <c:v>85</c:v>
                </c:pt>
                <c:pt idx="14">
                  <c:v>47</c:v>
                </c:pt>
                <c:pt idx="15">
                  <c:v>68</c:v>
                </c:pt>
                <c:pt idx="16">
                  <c:v>40</c:v>
                </c:pt>
                <c:pt idx="17">
                  <c:v>58</c:v>
                </c:pt>
                <c:pt idx="18">
                  <c:v>54</c:v>
                </c:pt>
                <c:pt idx="19">
                  <c:v>59</c:v>
                </c:pt>
                <c:pt idx="20">
                  <c:v>59</c:v>
                </c:pt>
                <c:pt idx="21">
                  <c:v>76.900000000000006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BE-4329-B53B-28E94860F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23568688"/>
        <c:axId val="1"/>
      </c:barChart>
      <c:catAx>
        <c:axId val="62356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686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73875907048253E-2"/>
          <c:y val="8.5227272727272776E-2"/>
          <c:w val="0.88206854716887362"/>
          <c:h val="0.51704545454545492"/>
        </c:manualLayout>
      </c:layout>
      <c:lineChart>
        <c:grouping val="standard"/>
        <c:varyColors val="0"/>
        <c:ser>
          <c:idx val="0"/>
          <c:order val="0"/>
          <c:tx>
            <c:strRef>
              <c:f>'5.1.3-график'!$B$5</c:f>
              <c:strCache>
                <c:ptCount val="1"/>
                <c:pt idx="0">
                  <c:v>Банк жүйесінің жарғылық капиталындағы шетелдік капиталдың үлесі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'5.1.3-график'!$C$4:$I$4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'5.1.3-график'!$C$5:$I$5</c:f>
              <c:numCache>
                <c:formatCode>General</c:formatCode>
                <c:ptCount val="7"/>
                <c:pt idx="0">
                  <c:v>47.43</c:v>
                </c:pt>
                <c:pt idx="1">
                  <c:v>36.630000000000003</c:v>
                </c:pt>
                <c:pt idx="2">
                  <c:v>10.38</c:v>
                </c:pt>
                <c:pt idx="3">
                  <c:v>5.63</c:v>
                </c:pt>
                <c:pt idx="4">
                  <c:v>4.49</c:v>
                </c:pt>
                <c:pt idx="5" formatCode="0.0">
                  <c:v>15.4</c:v>
                </c:pt>
                <c:pt idx="6" formatCode="0.0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5-41CC-BC20-02672F5B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72848"/>
        <c:axId val="1"/>
      </c:lineChart>
      <c:lineChart>
        <c:grouping val="standard"/>
        <c:varyColors val="0"/>
        <c:ser>
          <c:idx val="1"/>
          <c:order val="1"/>
          <c:tx>
            <c:strRef>
              <c:f>'5.1.3-график'!$B$6</c:f>
              <c:strCache>
                <c:ptCount val="1"/>
                <c:pt idx="0">
                  <c:v>Шетелдік қатысуы бар банктер активтерінің банктердің жалпы активтеріндегі үлесі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'5.1.3-график'!$C$4:$I$4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'5.1.3-график'!$C$6:$I$6</c:f>
              <c:numCache>
                <c:formatCode>General</c:formatCode>
                <c:ptCount val="7"/>
                <c:pt idx="0">
                  <c:v>56.91</c:v>
                </c:pt>
                <c:pt idx="1">
                  <c:v>32.4</c:v>
                </c:pt>
                <c:pt idx="2">
                  <c:v>7.24</c:v>
                </c:pt>
                <c:pt idx="3">
                  <c:v>5.94</c:v>
                </c:pt>
                <c:pt idx="4">
                  <c:v>5.39</c:v>
                </c:pt>
                <c:pt idx="5" formatCode="0.0">
                  <c:v>15.8</c:v>
                </c:pt>
                <c:pt idx="6" formatCode="0.0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5-41CC-BC20-02672F5B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7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72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39741518578352"/>
          <c:y val="0.77272727272727271"/>
          <c:w val="0.66397415185783526"/>
          <c:h val="0.210227272727272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27141854093745E-2"/>
          <c:y val="6.63508644449433E-2"/>
          <c:w val="0.89285796234173298"/>
          <c:h val="0.587679085083783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'5.1.4-график'!$B$5:$B$15</c:f>
              <c:strCache>
                <c:ptCount val="11"/>
                <c:pt idx="0">
                  <c:v>Эстония</c:v>
                </c:pt>
                <c:pt idx="1">
                  <c:v>Чехия</c:v>
                </c:pt>
                <c:pt idx="2">
                  <c:v>Литва</c:v>
                </c:pt>
                <c:pt idx="3">
                  <c:v>Словакия</c:v>
                </c:pt>
                <c:pt idx="4">
                  <c:v>Хорватия</c:v>
                </c:pt>
                <c:pt idx="5">
                  <c:v>Болгария</c:v>
                </c:pt>
                <c:pt idx="6">
                  <c:v>Венгрия</c:v>
                </c:pt>
                <c:pt idx="7">
                  <c:v>Польша </c:v>
                </c:pt>
                <c:pt idx="8">
                  <c:v>Румыния</c:v>
                </c:pt>
                <c:pt idx="9">
                  <c:v>Финляндия</c:v>
                </c:pt>
                <c:pt idx="10">
                  <c:v>Қазақстан</c:v>
                </c:pt>
              </c:strCache>
            </c:strRef>
          </c:cat>
          <c:val>
            <c:numRef>
              <c:f>'5.1.4-график'!$C$5:$C$15</c:f>
              <c:numCache>
                <c:formatCode>General</c:formatCode>
                <c:ptCount val="11"/>
                <c:pt idx="0">
                  <c:v>97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91</c:v>
                </c:pt>
                <c:pt idx="5">
                  <c:v>86</c:v>
                </c:pt>
                <c:pt idx="6">
                  <c:v>83</c:v>
                </c:pt>
                <c:pt idx="7">
                  <c:v>68</c:v>
                </c:pt>
                <c:pt idx="8">
                  <c:v>62</c:v>
                </c:pt>
                <c:pt idx="9">
                  <c:v>60</c:v>
                </c:pt>
                <c:pt idx="10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B-4555-B321-F2C6C364E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65776"/>
        <c:axId val="1"/>
      </c:barChart>
      <c:catAx>
        <c:axId val="62356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65776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48387096774224E-2"/>
          <c:y val="6.4516274203165996E-2"/>
          <c:w val="0.83870967741935532"/>
          <c:h val="0.562213246627589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'5.2.1-график'!$B$5</c:f>
              <c:strCache>
                <c:ptCount val="1"/>
                <c:pt idx="0">
                  <c:v>Несие портфелі, млрд. теңге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'5.2.1-график'!$C$4:$P$4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'5.2.1-график'!$C$5:$P$5</c:f>
              <c:numCache>
                <c:formatCode>#\ ##0.0</c:formatCode>
                <c:ptCount val="14"/>
                <c:pt idx="0">
                  <c:v>1086.5999999999999</c:v>
                </c:pt>
                <c:pt idx="1">
                  <c:v>1812.9</c:v>
                </c:pt>
                <c:pt idx="2">
                  <c:v>3062</c:v>
                </c:pt>
                <c:pt idx="3">
                  <c:v>5991.8</c:v>
                </c:pt>
                <c:pt idx="4">
                  <c:v>8868.3059379999995</c:v>
                </c:pt>
                <c:pt idx="5">
                  <c:v>8838.7000000000007</c:v>
                </c:pt>
                <c:pt idx="6">
                  <c:v>8834.9</c:v>
                </c:pt>
                <c:pt idx="7">
                  <c:v>8861.5</c:v>
                </c:pt>
                <c:pt idx="8">
                  <c:v>8856.2000000000007</c:v>
                </c:pt>
                <c:pt idx="9">
                  <c:v>8848.1</c:v>
                </c:pt>
                <c:pt idx="10">
                  <c:v>8936.4</c:v>
                </c:pt>
                <c:pt idx="11">
                  <c:v>8955.4</c:v>
                </c:pt>
                <c:pt idx="12">
                  <c:v>9041.3911680000001</c:v>
                </c:pt>
                <c:pt idx="13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C-4843-A872-8C385BF7C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91984"/>
        <c:axId val="1"/>
      </c:barChart>
      <c:lineChart>
        <c:grouping val="standard"/>
        <c:varyColors val="0"/>
        <c:ser>
          <c:idx val="1"/>
          <c:order val="1"/>
          <c:tx>
            <c:strRef>
              <c:f>'5.2.1-график'!$B$6</c:f>
              <c:strCache>
                <c:ptCount val="1"/>
                <c:pt idx="0">
                  <c:v>Өсім, өткен кезеңге %-бен (оң жақ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'5.2.1-график'!$C$4:$P$4</c:f>
              <c:strCache>
                <c:ptCount val="14"/>
                <c:pt idx="0">
                  <c:v>01.01.2004</c:v>
                </c:pt>
                <c:pt idx="1">
                  <c:v> 01.01.05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'5.2.1-график'!$C$6:$P$6</c:f>
              <c:numCache>
                <c:formatCode>#\ ##0.0</c:formatCode>
                <c:ptCount val="14"/>
                <c:pt idx="0">
                  <c:v>51.463618622804574</c:v>
                </c:pt>
                <c:pt idx="1">
                  <c:v>66.841524019878563</c:v>
                </c:pt>
                <c:pt idx="2">
                  <c:v>68.900656406861913</c:v>
                </c:pt>
                <c:pt idx="3">
                  <c:v>95.682560418027435</c:v>
                </c:pt>
                <c:pt idx="4">
                  <c:v>48.007375713475057</c:v>
                </c:pt>
                <c:pt idx="5">
                  <c:v>-0.33383983600677736</c:v>
                </c:pt>
                <c:pt idx="6">
                  <c:v>-0.3766890568903114</c:v>
                </c:pt>
                <c:pt idx="7">
                  <c:v>-7.6744510705661906E-2</c:v>
                </c:pt>
                <c:pt idx="8">
                  <c:v>-0.13650789772741145</c:v>
                </c:pt>
                <c:pt idx="9">
                  <c:v>-0.22784439487386621</c:v>
                </c:pt>
                <c:pt idx="10">
                  <c:v>0.76783618513003304</c:v>
                </c:pt>
                <c:pt idx="11">
                  <c:v>0.98208228954763666</c:v>
                </c:pt>
                <c:pt idx="12">
                  <c:v>1.9517282241960476</c:v>
                </c:pt>
                <c:pt idx="13">
                  <c:v>2.5450164955732379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DEC-4843-A872-8C385BF7C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9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91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-5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5483870967741936E-2"/>
          <c:y val="0.9124423963133641"/>
          <c:w val="0.92903225806451617"/>
          <c:h val="7.37327188940092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1726037598536"/>
          <c:y val="4.8442988421463461E-2"/>
          <c:w val="0.77816357012596316"/>
          <c:h val="0.35986219970230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'5.2.2-график'!$B$5</c:f>
              <c:strCache>
                <c:ptCount val="1"/>
                <c:pt idx="0">
                  <c:v>Жылжымайтын мүлік кепілімен берілген ипотекалық заемдар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'5.2.2-график'!$C$5:$O$5</c:f>
              <c:numCache>
                <c:formatCode>#\ ##0.0</c:formatCode>
                <c:ptCount val="13"/>
                <c:pt idx="0">
                  <c:v>3307.6</c:v>
                </c:pt>
                <c:pt idx="1">
                  <c:v>3333.2125019999999</c:v>
                </c:pt>
                <c:pt idx="2">
                  <c:v>3292.1470650000001</c:v>
                </c:pt>
                <c:pt idx="3">
                  <c:v>3356.9</c:v>
                </c:pt>
                <c:pt idx="4">
                  <c:v>3301.8825099999999</c:v>
                </c:pt>
                <c:pt idx="5">
                  <c:v>3406.8779749999999</c:v>
                </c:pt>
                <c:pt idx="6">
                  <c:v>3486.5</c:v>
                </c:pt>
                <c:pt idx="7">
                  <c:v>3435.9</c:v>
                </c:pt>
                <c:pt idx="8">
                  <c:v>3422</c:v>
                </c:pt>
                <c:pt idx="9">
                  <c:v>3309.1</c:v>
                </c:pt>
                <c:pt idx="10">
                  <c:v>3269.3</c:v>
                </c:pt>
                <c:pt idx="11">
                  <c:v>3254.9</c:v>
                </c:pt>
                <c:pt idx="12">
                  <c:v>3233.8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0-43D9-814E-F0FE31425E88}"/>
            </c:ext>
          </c:extLst>
        </c:ser>
        <c:ser>
          <c:idx val="1"/>
          <c:order val="1"/>
          <c:tx>
            <c:strRef>
              <c:f>'5.2.2-график'!$B$6</c:f>
              <c:strCache>
                <c:ptCount val="1"/>
                <c:pt idx="0">
                  <c:v>Шағын кәсіпкерлік субъектілеріне берілген заемдар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'5.2.2-график'!$C$6:$O$6</c:f>
              <c:numCache>
                <c:formatCode>#\ ##0.0</c:formatCode>
                <c:ptCount val="13"/>
                <c:pt idx="0">
                  <c:v>1533.1</c:v>
                </c:pt>
                <c:pt idx="1">
                  <c:v>1569.6330680000001</c:v>
                </c:pt>
                <c:pt idx="2">
                  <c:v>1465.76856</c:v>
                </c:pt>
                <c:pt idx="3">
                  <c:v>1348.157432</c:v>
                </c:pt>
                <c:pt idx="4">
                  <c:v>1216.2</c:v>
                </c:pt>
                <c:pt idx="5">
                  <c:v>1159.4000000000001</c:v>
                </c:pt>
                <c:pt idx="6">
                  <c:v>1162.9301370000001</c:v>
                </c:pt>
                <c:pt idx="7">
                  <c:v>1170.9959449999999</c:v>
                </c:pt>
                <c:pt idx="8">
                  <c:v>1151.5118520000001</c:v>
                </c:pt>
                <c:pt idx="9">
                  <c:v>1147.6562280000001</c:v>
                </c:pt>
                <c:pt idx="10">
                  <c:v>1149.661265</c:v>
                </c:pt>
                <c:pt idx="11">
                  <c:v>1158.3</c:v>
                </c:pt>
                <c:pt idx="12">
                  <c:v>1150.8214760000001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20-43D9-814E-F0FE31425E88}"/>
            </c:ext>
          </c:extLst>
        </c:ser>
        <c:ser>
          <c:idx val="2"/>
          <c:order val="2"/>
          <c:tx>
            <c:strRef>
              <c:f>'5.2.2-график'!$B$7</c:f>
              <c:strCache>
                <c:ptCount val="1"/>
                <c:pt idx="0">
                  <c:v>Құрылыс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'5.2.2-график'!$C$7:$O$7</c:f>
              <c:numCache>
                <c:formatCode>#\ ##0.0</c:formatCode>
                <c:ptCount val="13"/>
                <c:pt idx="0">
                  <c:v>1628.8</c:v>
                </c:pt>
                <c:pt idx="1">
                  <c:v>1694.20218</c:v>
                </c:pt>
                <c:pt idx="2">
                  <c:v>1700.152004</c:v>
                </c:pt>
                <c:pt idx="3">
                  <c:v>1721.1</c:v>
                </c:pt>
                <c:pt idx="4">
                  <c:v>1725</c:v>
                </c:pt>
                <c:pt idx="5">
                  <c:v>1736.8</c:v>
                </c:pt>
                <c:pt idx="6">
                  <c:v>1769.6</c:v>
                </c:pt>
                <c:pt idx="7">
                  <c:v>1821.6</c:v>
                </c:pt>
                <c:pt idx="8">
                  <c:v>1835</c:v>
                </c:pt>
                <c:pt idx="9">
                  <c:v>1874.1</c:v>
                </c:pt>
                <c:pt idx="10">
                  <c:v>1890.6</c:v>
                </c:pt>
                <c:pt idx="11">
                  <c:v>1860.6</c:v>
                </c:pt>
                <c:pt idx="12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20-43D9-814E-F0FE3142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4955760"/>
        <c:axId val="1"/>
      </c:barChart>
      <c:lineChart>
        <c:grouping val="standard"/>
        <c:varyColors val="0"/>
        <c:ser>
          <c:idx val="3"/>
          <c:order val="3"/>
          <c:tx>
            <c:strRef>
              <c:f>'5.2.2-график'!$B$12</c:f>
              <c:strCache>
                <c:ptCount val="1"/>
                <c:pt idx="0">
                  <c:v>Жылжымайтын мүлік кепілімен берілген ипотекалық заемдар (өзгер. %-бен)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'5.2.2-график'!$B$11:$N$11</c:f>
              <c:strCache>
                <c:ptCount val="13"/>
                <c:pt idx="0">
                  <c:v>Көрсеткіштің атауы</c:v>
                </c:pt>
                <c:pt idx="1">
                  <c:v>01.10.2007</c:v>
                </c:pt>
                <c:pt idx="2">
                  <c:v>01.11.2007</c:v>
                </c:pt>
                <c:pt idx="3">
                  <c:v>01.12.2007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</c:strCache>
            </c:strRef>
          </c:cat>
          <c:val>
            <c:numRef>
              <c:f>'5.2.2-график'!$C$12:$O$12</c:f>
              <c:numCache>
                <c:formatCode>0.0</c:formatCode>
                <c:ptCount val="13"/>
                <c:pt idx="1">
                  <c:v>0.77435306566695505</c:v>
                </c:pt>
                <c:pt idx="2">
                  <c:v>-1.2320077695424314</c:v>
                </c:pt>
                <c:pt idx="3">
                  <c:v>1.9668907166515037</c:v>
                </c:pt>
                <c:pt idx="4">
                  <c:v>-1.6389374124936795</c:v>
                </c:pt>
                <c:pt idx="5">
                  <c:v>3.1798667784820767</c:v>
                </c:pt>
                <c:pt idx="6">
                  <c:v>2.3370964732013944</c:v>
                </c:pt>
                <c:pt idx="7">
                  <c:v>-1.4513122042162596</c:v>
                </c:pt>
                <c:pt idx="8">
                  <c:v>-0.40455193690154267</c:v>
                </c:pt>
                <c:pt idx="9">
                  <c:v>-3.2992402104032759</c:v>
                </c:pt>
                <c:pt idx="10">
                  <c:v>-1.2027439485056246</c:v>
                </c:pt>
                <c:pt idx="11">
                  <c:v>-0.4404612608203573</c:v>
                </c:pt>
                <c:pt idx="12">
                  <c:v>-0.64825340256229325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20-43D9-814E-F0FE31425E88}"/>
            </c:ext>
          </c:extLst>
        </c:ser>
        <c:ser>
          <c:idx val="4"/>
          <c:order val="4"/>
          <c:tx>
            <c:strRef>
              <c:f>'5.2.2-график'!$B$13</c:f>
              <c:strCache>
                <c:ptCount val="1"/>
                <c:pt idx="0">
                  <c:v>Шағын кәсіпкерлік субъектілеріне берілген заемдар (өзгер.%-бен)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'5.2.2-график'!$C$13:$O$13</c:f>
              <c:numCache>
                <c:formatCode>0.0</c:formatCode>
                <c:ptCount val="13"/>
                <c:pt idx="1">
                  <c:v>2.3829540147413786</c:v>
                </c:pt>
                <c:pt idx="2">
                  <c:v>-6.617120275908972</c:v>
                </c:pt>
                <c:pt idx="3">
                  <c:v>-8.0238539159279032</c:v>
                </c:pt>
                <c:pt idx="4">
                  <c:v>-9.787983871011285</c:v>
                </c:pt>
                <c:pt idx="5">
                  <c:v>-4.6702844926821196</c:v>
                </c:pt>
                <c:pt idx="6">
                  <c:v>0.30447964464377364</c:v>
                </c:pt>
                <c:pt idx="7">
                  <c:v>0.69357631584019419</c:v>
                </c:pt>
                <c:pt idx="8">
                  <c:v>-1.6638907319187823</c:v>
                </c:pt>
                <c:pt idx="9">
                  <c:v>-0.33483146467866431</c:v>
                </c:pt>
                <c:pt idx="10">
                  <c:v>0.17470710750151497</c:v>
                </c:pt>
                <c:pt idx="11">
                  <c:v>0.75141567894783101</c:v>
                </c:pt>
                <c:pt idx="12">
                  <c:v>-0.64564655097987256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20-43D9-814E-F0FE31425E88}"/>
            </c:ext>
          </c:extLst>
        </c:ser>
        <c:ser>
          <c:idx val="5"/>
          <c:order val="5"/>
          <c:tx>
            <c:strRef>
              <c:f>'5.2.2-график'!$B$14</c:f>
              <c:strCache>
                <c:ptCount val="1"/>
                <c:pt idx="0">
                  <c:v>Құрылыс (өзгер.%-бен)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'5.2.2-график'!$C$4:$O$4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'5.2.2-график'!$C$14:$O$14</c:f>
              <c:numCache>
                <c:formatCode>0.0</c:formatCode>
                <c:ptCount val="13"/>
                <c:pt idx="1">
                  <c:v>4.0153597740667957</c:v>
                </c:pt>
                <c:pt idx="2">
                  <c:v>0.35118736537100848</c:v>
                </c:pt>
                <c:pt idx="3">
                  <c:v>1.2321248894636927</c:v>
                </c:pt>
                <c:pt idx="4">
                  <c:v>0.2265992679100659</c:v>
                </c:pt>
                <c:pt idx="5">
                  <c:v>0.68405797101449561</c:v>
                </c:pt>
                <c:pt idx="6">
                  <c:v>1.8885306310455929</c:v>
                </c:pt>
                <c:pt idx="7">
                  <c:v>2.9385171790235143</c:v>
                </c:pt>
                <c:pt idx="8">
                  <c:v>0.73561703996487537</c:v>
                </c:pt>
                <c:pt idx="9">
                  <c:v>2.1307901907356985</c:v>
                </c:pt>
                <c:pt idx="10">
                  <c:v>0.88042260284937335</c:v>
                </c:pt>
                <c:pt idx="11">
                  <c:v>-1.5867978419549345</c:v>
                </c:pt>
                <c:pt idx="12">
                  <c:v>-0.4336495754057812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20-43D9-814E-F0FE3142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495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114187214487462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5760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454145571491599"/>
              <c:y val="0.20415261241133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597920277296359"/>
          <c:y val="0.67128027681660896"/>
          <c:w val="0.71923743500866555"/>
          <c:h val="0.318339100346020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74393731628747E-2"/>
          <c:y val="6.63508644449433E-2"/>
          <c:w val="0.88969337146580763"/>
          <c:h val="0.66350864444943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'5.2.3-график'!$B$5</c:f>
              <c:strCache>
                <c:ptCount val="1"/>
                <c:pt idx="0">
                  <c:v>Стандартты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'5.2.3-график'!$C$5:$I$5</c:f>
              <c:numCache>
                <c:formatCode>#\ ##0.0</c:formatCode>
                <c:ptCount val="7"/>
                <c:pt idx="0">
                  <c:v>58.168018315331274</c:v>
                </c:pt>
                <c:pt idx="1">
                  <c:v>58.48631297444765</c:v>
                </c:pt>
                <c:pt idx="2">
                  <c:v>52.645130628425527</c:v>
                </c:pt>
                <c:pt idx="3">
                  <c:v>39.700000000000003</c:v>
                </c:pt>
                <c:pt idx="4">
                  <c:v>42.855047113919767</c:v>
                </c:pt>
                <c:pt idx="5">
                  <c:v>40.536457633946561</c:v>
                </c:pt>
                <c:pt idx="6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6-4BA7-8832-92313F4539FE}"/>
            </c:ext>
          </c:extLst>
        </c:ser>
        <c:ser>
          <c:idx val="1"/>
          <c:order val="1"/>
          <c:tx>
            <c:strRef>
              <c:f>'5.2.3-график'!$B$6</c:f>
              <c:strCache>
                <c:ptCount val="1"/>
                <c:pt idx="0">
                  <c:v>Күмәнды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'5.2.3-график'!$C$6:$I$6</c:f>
              <c:numCache>
                <c:formatCode>#\ ##0.0</c:formatCode>
                <c:ptCount val="7"/>
                <c:pt idx="0">
                  <c:v>39.594318972625231</c:v>
                </c:pt>
                <c:pt idx="1">
                  <c:v>39.166820573762287</c:v>
                </c:pt>
                <c:pt idx="2">
                  <c:v>45.786244518341277</c:v>
                </c:pt>
                <c:pt idx="3">
                  <c:v>58.8</c:v>
                </c:pt>
                <c:pt idx="4">
                  <c:v>55.014388083281617</c:v>
                </c:pt>
                <c:pt idx="5">
                  <c:v>56.805872610894767</c:v>
                </c:pt>
                <c:pt idx="6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6-4BA7-8832-92313F4539FE}"/>
            </c:ext>
          </c:extLst>
        </c:ser>
        <c:ser>
          <c:idx val="2"/>
          <c:order val="2"/>
          <c:tx>
            <c:strRef>
              <c:f>'5.2.3-график'!$B$7</c:f>
              <c:strCache>
                <c:ptCount val="1"/>
                <c:pt idx="0">
                  <c:v>Үмітсіз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'5.2.3-график'!$C$4:$I$4</c:f>
              <c:strCache>
                <c:ptCount val="7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'5.2.3-график'!$C$7:$I$7</c:f>
              <c:numCache>
                <c:formatCode>#\ ##0.0</c:formatCode>
                <c:ptCount val="7"/>
                <c:pt idx="0">
                  <c:v>2.2376627120434915</c:v>
                </c:pt>
                <c:pt idx="1">
                  <c:v>2.3468664517900604</c:v>
                </c:pt>
                <c:pt idx="2">
                  <c:v>1.5686248532331939</c:v>
                </c:pt>
                <c:pt idx="3">
                  <c:v>1.5</c:v>
                </c:pt>
                <c:pt idx="4" formatCode="@">
                  <c:v>0</c:v>
                </c:pt>
                <c:pt idx="5" formatCode="@">
                  <c:v>0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6-4BA7-8832-92313F453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4944944"/>
        <c:axId val="1"/>
      </c:barChart>
      <c:catAx>
        <c:axId val="6249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49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316455696202533"/>
          <c:y val="0.85781990521327012"/>
          <c:w val="0.47739602169981915"/>
          <c:h val="9.47867298578198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15645390694878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1731859576667761"/>
          <c:y val="0.31034548075810031"/>
          <c:w val="0.33240268800558681"/>
          <c:h val="0.5129321140307489"/>
        </c:manualLayout>
      </c:layout>
      <c:pieChart>
        <c:varyColors val="1"/>
        <c:ser>
          <c:idx val="0"/>
          <c:order val="0"/>
          <c:tx>
            <c:strRef>
              <c:f>'5.2.4-график'!$B$4</c:f>
              <c:strCache>
                <c:ptCount val="1"/>
                <c:pt idx="0">
                  <c:v> 2007 жылғы 1 қазандағы жағдай бойынша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44-450B-A130-822A51DAD67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44-450B-A130-822A51DAD67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B44-450B-A130-822A51DAD67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44-450B-A130-822A51DAD67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B44-450B-A130-822A51DAD67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B44-450B-A130-822A51DAD67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B44-450B-A130-822A51DAD67D}"/>
              </c:ext>
            </c:extLst>
          </c:dPt>
          <c:dLbls>
            <c:dLbl>
              <c:idx val="0"/>
              <c:layout>
                <c:manualLayout>
                  <c:x val="-2.932360835606488E-2"/>
                  <c:y val="-0.12173251720829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44-450B-A130-822A51DAD67D}"/>
                </c:ext>
              </c:extLst>
            </c:dLbl>
            <c:dLbl>
              <c:idx val="1"/>
              <c:layout>
                <c:manualLayout>
                  <c:x val="1.020111696649228E-2"/>
                  <c:y val="1.54604616980673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44-450B-A130-822A51DAD67D}"/>
                </c:ext>
              </c:extLst>
            </c:dLbl>
            <c:dLbl>
              <c:idx val="2"/>
              <c:layout>
                <c:manualLayout>
                  <c:x val="-4.3737233433894102E-2"/>
                  <c:y val="9.33685239072289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4-450B-A130-822A51DAD67D}"/>
                </c:ext>
              </c:extLst>
            </c:dLbl>
            <c:dLbl>
              <c:idx val="3"/>
              <c:layout>
                <c:manualLayout>
                  <c:x val="-8.2222228539658965E-2"/>
                  <c:y val="3.38525128988043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44-450B-A130-822A51DAD67D}"/>
                </c:ext>
              </c:extLst>
            </c:dLbl>
            <c:dLbl>
              <c:idx val="4"/>
              <c:layout>
                <c:manualLayout>
                  <c:x val="-7.0868308746145803E-2"/>
                  <c:y val="-3.732436198975663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4-450B-A130-822A51DAD67D}"/>
                </c:ext>
              </c:extLst>
            </c:dLbl>
            <c:dLbl>
              <c:idx val="5"/>
              <c:layout>
                <c:manualLayout>
                  <c:x val="1.4577927330511379E-3"/>
                  <c:y val="-5.43534157279866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4-450B-A130-822A51DAD67D}"/>
                </c:ext>
              </c:extLst>
            </c:dLbl>
            <c:dLbl>
              <c:idx val="6"/>
              <c:layout>
                <c:manualLayout>
                  <c:x val="0.10533484624582459"/>
                  <c:y val="-2.7574467279437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44-450B-A130-822A51DAD6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'5.2.4-график'!$B$6:$B$12</c:f>
              <c:strCache>
                <c:ptCount val="7"/>
                <c:pt idx="0">
                  <c:v>Стандартты</c:v>
                </c:pt>
                <c:pt idx="1">
                  <c:v>1-санаттағы күмәнды</c:v>
                </c:pt>
                <c:pt idx="2">
                  <c:v>2-санаттағы күмәнды</c:v>
                </c:pt>
                <c:pt idx="3">
                  <c:v>3-санаттағы күмәнды</c:v>
                </c:pt>
                <c:pt idx="4">
                  <c:v>4-санаттағы күмәнды</c:v>
                </c:pt>
                <c:pt idx="5">
                  <c:v>5-санаттағы күмәнды</c:v>
                </c:pt>
                <c:pt idx="6">
                  <c:v>Үмітсіз</c:v>
                </c:pt>
              </c:strCache>
            </c:strRef>
          </c:cat>
          <c:val>
            <c:numRef>
              <c:f>'5.2.4-график'!$C$6:$C$12</c:f>
              <c:numCache>
                <c:formatCode>#\ ##0.0</c:formatCode>
                <c:ptCount val="7"/>
                <c:pt idx="0">
                  <c:v>40.299999999999997</c:v>
                </c:pt>
                <c:pt idx="1">
                  <c:v>45.9</c:v>
                </c:pt>
                <c:pt idx="2">
                  <c:v>6.6</c:v>
                </c:pt>
                <c:pt idx="3">
                  <c:v>4.8</c:v>
                </c:pt>
                <c:pt idx="4">
                  <c:v>0.7</c:v>
                </c:pt>
                <c:pt idx="5">
                  <c:v>0.5</c:v>
                </c:pt>
                <c:pt idx="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B44-450B-A130-822A51DAD6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3910702502969243"/>
          <c:y val="0.23275907321929584"/>
          <c:w val="0.9860349858502323"/>
          <c:h val="0.810346637704769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791010708324"/>
          <c:y val="6.8627779506450604E-2"/>
          <c:w val="0.83492920497673651"/>
          <c:h val="0.4411785825414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1_2-график'!$B$5</c:f>
              <c:strCache>
                <c:ptCount val="1"/>
                <c:pt idx="0">
                  <c:v>АҚШ-тың ұзақ мерзімді бағалы қағаздарындағы үлес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1_2-график'!$C$5:$E$5</c:f>
              <c:numCache>
                <c:formatCode>General</c:formatCode>
                <c:ptCount val="3"/>
                <c:pt idx="0">
                  <c:v>26.2</c:v>
                </c:pt>
                <c:pt idx="1">
                  <c:v>27.9</c:v>
                </c:pt>
                <c:pt idx="2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4-44D0-9761-E94BCD6B613B}"/>
            </c:ext>
          </c:extLst>
        </c:ser>
        <c:ser>
          <c:idx val="1"/>
          <c:order val="1"/>
          <c:tx>
            <c:strRef>
              <c:f>'Бокс 1_2-график'!$B$6</c:f>
              <c:strCache>
                <c:ptCount val="1"/>
                <c:pt idx="0">
                  <c:v>АҚШ-тың үлес құралдарындағы үлес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1_2-график'!$C$6:$E$6</c:f>
              <c:numCache>
                <c:formatCode>General</c:formatCode>
                <c:ptCount val="3"/>
                <c:pt idx="0">
                  <c:v>8.3000000000000007</c:v>
                </c:pt>
                <c:pt idx="1">
                  <c:v>8.8000000000000007</c:v>
                </c:pt>
                <c:pt idx="2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4-44D0-9761-E94BCD6B613B}"/>
            </c:ext>
          </c:extLst>
        </c:ser>
        <c:ser>
          <c:idx val="2"/>
          <c:order val="2"/>
          <c:tx>
            <c:strRef>
              <c:f>'Бокс 1_2-график'!$B$7</c:f>
              <c:strCache>
                <c:ptCount val="1"/>
                <c:pt idx="0">
                  <c:v>АҚШ-тың қазынашылық міндеттемелеріндегі үлес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1_2-график'!$C$7:$E$7</c:f>
              <c:numCache>
                <c:formatCode>General</c:formatCode>
                <c:ptCount val="3"/>
                <c:pt idx="0">
                  <c:v>67.5</c:v>
                </c:pt>
                <c:pt idx="1">
                  <c:v>70.2</c:v>
                </c:pt>
                <c:pt idx="2">
                  <c:v>73.900000000000006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4-44D0-9761-E94BCD6B613B}"/>
            </c:ext>
          </c:extLst>
        </c:ser>
        <c:ser>
          <c:idx val="3"/>
          <c:order val="3"/>
          <c:tx>
            <c:strRef>
              <c:f>'Бокс 1_2-график'!$B$8</c:f>
              <c:strCache>
                <c:ptCount val="1"/>
                <c:pt idx="0">
                  <c:v>АҚШ-тың агенттік міндеттемелеріндегі үлес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1_2-график'!$C$4:$E$4</c:f>
              <c:strCache>
                <c:ptCount val="3"/>
                <c:pt idx="0">
                  <c:v>2005 жылғы 1-ж/жылдық</c:v>
                </c:pt>
                <c:pt idx="1">
                  <c:v>2006 жылғы 1-ж/жылдық</c:v>
                </c:pt>
                <c:pt idx="2">
                  <c:v>2007 жылғы 1-ж/жылдық</c:v>
                </c:pt>
              </c:strCache>
            </c:strRef>
          </c:cat>
          <c:val>
            <c:numRef>
              <c:f>'Бокс 1_2-график'!$C$8:$E$8</c:f>
              <c:numCache>
                <c:formatCode>General</c:formatCode>
                <c:ptCount val="3"/>
                <c:pt idx="0">
                  <c:v>41</c:v>
                </c:pt>
                <c:pt idx="1">
                  <c:v>48.1</c:v>
                </c:pt>
                <c:pt idx="2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4-44D0-9761-E94BCD6B6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118656"/>
        <c:axId val="1"/>
      </c:barChart>
      <c:catAx>
        <c:axId val="6311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үлес, %</a:t>
                </a:r>
              </a:p>
            </c:rich>
          </c:tx>
          <c:layout>
            <c:manualLayout>
              <c:xMode val="edge"/>
              <c:yMode val="edge"/>
              <c:x val="2.8708133971291867E-2"/>
              <c:y val="0.19117749987133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186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009569377990432"/>
          <c:y val="0.68627450980392157"/>
          <c:w val="0.66985645933014359"/>
          <c:h val="0.274509803921568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541353383458646"/>
          <c:y val="3.8793103448275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9699248120300775"/>
          <c:y val="0.36206972755111705"/>
          <c:w val="0.40601503759398494"/>
          <c:h val="0.46551822113715058"/>
        </c:manualLayout>
      </c:layout>
      <c:pieChart>
        <c:varyColors val="1"/>
        <c:ser>
          <c:idx val="0"/>
          <c:order val="0"/>
          <c:tx>
            <c:strRef>
              <c:f>'5.2.4-график'!$F$4</c:f>
              <c:strCache>
                <c:ptCount val="1"/>
                <c:pt idx="0">
                  <c:v> 2008 жылғы 1 қазандағы жағдай бойынша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66-4467-8E8A-4CA6F12402A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66-4467-8E8A-4CA6F12402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666-4467-8E8A-4CA6F12402A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66-4467-8E8A-4CA6F12402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666-4467-8E8A-4CA6F12402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66-4467-8E8A-4CA6F12402A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666-4467-8E8A-4CA6F12402AD}"/>
              </c:ext>
            </c:extLst>
          </c:dPt>
          <c:dLbls>
            <c:dLbl>
              <c:idx val="0"/>
              <c:layout>
                <c:manualLayout>
                  <c:x val="2.9721547964399204E-2"/>
                  <c:y val="-1.63443364329443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66-4467-8E8A-4CA6F12402AD}"/>
                </c:ext>
              </c:extLst>
            </c:dLbl>
            <c:dLbl>
              <c:idx val="1"/>
              <c:layout>
                <c:manualLayout>
                  <c:x val="1.5476486491820105E-2"/>
                  <c:y val="1.49238613343576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66-4467-8E8A-4CA6F12402AD}"/>
                </c:ext>
              </c:extLst>
            </c:dLbl>
            <c:dLbl>
              <c:idx val="2"/>
              <c:layout>
                <c:manualLayout>
                  <c:x val="4.2172360033942962E-3"/>
                  <c:y val="6.4683974203679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6-4467-8E8A-4CA6F12402AD}"/>
                </c:ext>
              </c:extLst>
            </c:dLbl>
            <c:dLbl>
              <c:idx val="3"/>
              <c:layout>
                <c:manualLayout>
                  <c:x val="-3.805497996960909E-2"/>
                  <c:y val="3.59068080210266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6-4467-8E8A-4CA6F12402AD}"/>
                </c:ext>
              </c:extLst>
            </c:dLbl>
            <c:dLbl>
              <c:idx val="4"/>
              <c:layout>
                <c:manualLayout>
                  <c:x val="-4.4843605075681317E-2"/>
                  <c:y val="-1.62981613278822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6-4467-8E8A-4CA6F12402AD}"/>
                </c:ext>
              </c:extLst>
            </c:dLbl>
            <c:dLbl>
              <c:idx val="5"/>
              <c:layout>
                <c:manualLayout>
                  <c:x val="3.529256211394631E-2"/>
                  <c:y val="-6.749206152567227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66-4467-8E8A-4CA6F12402AD}"/>
                </c:ext>
              </c:extLst>
            </c:dLbl>
            <c:dLbl>
              <c:idx val="6"/>
              <c:layout>
                <c:manualLayout>
                  <c:x val="0.13831705247370393"/>
                  <c:y val="-2.5323466912823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6-4467-8E8A-4CA6F12402A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'5.2.4-график'!$B$6:$B$12</c:f>
              <c:strCache>
                <c:ptCount val="7"/>
                <c:pt idx="0">
                  <c:v>Стандартты</c:v>
                </c:pt>
                <c:pt idx="1">
                  <c:v>1-санаттағы күмәнды</c:v>
                </c:pt>
                <c:pt idx="2">
                  <c:v>2-санаттағы күмәнды</c:v>
                </c:pt>
                <c:pt idx="3">
                  <c:v>3-санаттағы күмәнды</c:v>
                </c:pt>
                <c:pt idx="4">
                  <c:v>4-санаттағы күмәнды</c:v>
                </c:pt>
                <c:pt idx="5">
                  <c:v>5-санаттағы күмәнды</c:v>
                </c:pt>
                <c:pt idx="6">
                  <c:v>Үмітсіз</c:v>
                </c:pt>
              </c:strCache>
            </c:strRef>
          </c:cat>
          <c:val>
            <c:numRef>
              <c:f>'5.2.4-график'!$G$6:$G$12</c:f>
              <c:numCache>
                <c:formatCode>#\ ##0.0</c:formatCode>
                <c:ptCount val="7"/>
                <c:pt idx="0">
                  <c:v>44</c:v>
                </c:pt>
                <c:pt idx="1">
                  <c:v>31.9</c:v>
                </c:pt>
                <c:pt idx="2">
                  <c:v>4.5999999999999996</c:v>
                </c:pt>
                <c:pt idx="3">
                  <c:v>12.5</c:v>
                </c:pt>
                <c:pt idx="4">
                  <c:v>1.6</c:v>
                </c:pt>
                <c:pt idx="5">
                  <c:v>2.1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66-4467-8E8A-4CA6F12402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51971427077581E-2"/>
          <c:y val="6.2256809338521416E-2"/>
          <c:w val="0.87973711624240358"/>
          <c:h val="0.5097276264591441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'5.2.5-график'!$B$5</c:f>
              <c:strCache>
                <c:ptCount val="1"/>
                <c:pt idx="0">
                  <c:v>1-санаттағы күмәнды</c:v>
                </c:pt>
              </c:strCache>
            </c:strRef>
          </c:tx>
          <c:spPr>
            <a:solidFill>
              <a:srgbClr val="99CC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'5.2.5-график'!$C$5:$O$5</c:f>
              <c:numCache>
                <c:formatCode>0.0</c:formatCode>
                <c:ptCount val="13"/>
                <c:pt idx="0">
                  <c:v>78.5</c:v>
                </c:pt>
                <c:pt idx="1">
                  <c:v>77</c:v>
                </c:pt>
                <c:pt idx="2">
                  <c:v>75.599999999999994</c:v>
                </c:pt>
                <c:pt idx="3">
                  <c:v>75.7</c:v>
                </c:pt>
                <c:pt idx="4">
                  <c:v>71.8</c:v>
                </c:pt>
                <c:pt idx="5">
                  <c:v>70.400000000000006</c:v>
                </c:pt>
                <c:pt idx="6">
                  <c:v>65.900000000000006</c:v>
                </c:pt>
                <c:pt idx="7">
                  <c:v>66.599999999999994</c:v>
                </c:pt>
                <c:pt idx="8">
                  <c:v>62.9</c:v>
                </c:pt>
                <c:pt idx="9">
                  <c:v>66.400000000000006</c:v>
                </c:pt>
                <c:pt idx="10">
                  <c:v>65.599999999999994</c:v>
                </c:pt>
                <c:pt idx="11">
                  <c:v>63.8</c:v>
                </c:pt>
                <c:pt idx="12">
                  <c:v>60.528566809215164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D-4FFA-A5A7-28C5503BA86B}"/>
            </c:ext>
          </c:extLst>
        </c:ser>
        <c:ser>
          <c:idx val="1"/>
          <c:order val="1"/>
          <c:tx>
            <c:strRef>
              <c:f>'5.2.5-график'!$B$6</c:f>
              <c:strCache>
                <c:ptCount val="1"/>
                <c:pt idx="0">
                  <c:v>2-санаттағы күмәнды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'5.2.5-график'!$C$6:$O$6</c:f>
              <c:numCache>
                <c:formatCode>0.0</c:formatCode>
                <c:ptCount val="13"/>
                <c:pt idx="0">
                  <c:v>11.3</c:v>
                </c:pt>
                <c:pt idx="1">
                  <c:v>11.8</c:v>
                </c:pt>
                <c:pt idx="2">
                  <c:v>11.8</c:v>
                </c:pt>
                <c:pt idx="3">
                  <c:v>11.1</c:v>
                </c:pt>
                <c:pt idx="4">
                  <c:v>15.1</c:v>
                </c:pt>
                <c:pt idx="5">
                  <c:v>16.3</c:v>
                </c:pt>
                <c:pt idx="6">
                  <c:v>17</c:v>
                </c:pt>
                <c:pt idx="7">
                  <c:v>17</c:v>
                </c:pt>
                <c:pt idx="8">
                  <c:v>17.7</c:v>
                </c:pt>
                <c:pt idx="9">
                  <c:v>9.3000000000000007</c:v>
                </c:pt>
                <c:pt idx="10">
                  <c:v>10</c:v>
                </c:pt>
                <c:pt idx="11">
                  <c:v>9.1</c:v>
                </c:pt>
                <c:pt idx="12">
                  <c:v>8.7595191310593101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6D-4FFA-A5A7-28C5503BA86B}"/>
            </c:ext>
          </c:extLst>
        </c:ser>
        <c:ser>
          <c:idx val="2"/>
          <c:order val="2"/>
          <c:tx>
            <c:strRef>
              <c:f>'5.2.5-график'!$B$7</c:f>
              <c:strCache>
                <c:ptCount val="1"/>
                <c:pt idx="0">
                  <c:v>3-санаттағы күмәнды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'5.2.5-график'!$C$7:$O$7</c:f>
              <c:numCache>
                <c:formatCode>0.0</c:formatCode>
                <c:ptCount val="13"/>
                <c:pt idx="0">
                  <c:v>8.1</c:v>
                </c:pt>
                <c:pt idx="1">
                  <c:v>8.8000000000000007</c:v>
                </c:pt>
                <c:pt idx="2">
                  <c:v>8</c:v>
                </c:pt>
                <c:pt idx="3">
                  <c:v>10.199999999999999</c:v>
                </c:pt>
                <c:pt idx="4">
                  <c:v>8.4</c:v>
                </c:pt>
                <c:pt idx="5">
                  <c:v>7.9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11.9</c:v>
                </c:pt>
                <c:pt idx="9">
                  <c:v>18.3</c:v>
                </c:pt>
                <c:pt idx="10">
                  <c:v>17.5</c:v>
                </c:pt>
                <c:pt idx="11">
                  <c:v>19.5</c:v>
                </c:pt>
                <c:pt idx="12">
                  <c:v>23.664153407329668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6D-4FFA-A5A7-28C5503BA86B}"/>
            </c:ext>
          </c:extLst>
        </c:ser>
        <c:ser>
          <c:idx val="3"/>
          <c:order val="3"/>
          <c:tx>
            <c:strRef>
              <c:f>'5.2.5-график'!$B$8</c:f>
              <c:strCache>
                <c:ptCount val="1"/>
                <c:pt idx="0">
                  <c:v>4-санаттағы күмәнды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'5.2.5-график'!$C$8:$O$8</c:f>
              <c:numCache>
                <c:formatCode>0.0</c:formatCode>
                <c:ptCount val="13"/>
                <c:pt idx="0">
                  <c:v>1.2</c:v>
                </c:pt>
                <c:pt idx="1">
                  <c:v>1.4</c:v>
                </c:pt>
                <c:pt idx="2">
                  <c:v>2.6</c:v>
                </c:pt>
                <c:pt idx="3">
                  <c:v>1.1000000000000001</c:v>
                </c:pt>
                <c:pt idx="4">
                  <c:v>2</c:v>
                </c:pt>
                <c:pt idx="5">
                  <c:v>2.8</c:v>
                </c:pt>
                <c:pt idx="6">
                  <c:v>4</c:v>
                </c:pt>
                <c:pt idx="7">
                  <c:v>4.0999999999999996</c:v>
                </c:pt>
                <c:pt idx="8">
                  <c:v>4.2</c:v>
                </c:pt>
                <c:pt idx="9">
                  <c:v>2.9</c:v>
                </c:pt>
                <c:pt idx="10">
                  <c:v>3.3</c:v>
                </c:pt>
                <c:pt idx="11">
                  <c:v>3.8</c:v>
                </c:pt>
                <c:pt idx="12">
                  <c:v>3.0820218263548043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6D-4FFA-A5A7-28C5503BA86B}"/>
            </c:ext>
          </c:extLst>
        </c:ser>
        <c:ser>
          <c:idx val="4"/>
          <c:order val="4"/>
          <c:tx>
            <c:strRef>
              <c:f>'5.2.5-график'!$B$9</c:f>
              <c:strCache>
                <c:ptCount val="1"/>
                <c:pt idx="0">
                  <c:v>5-санаттағы күмәнды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'5.2.5-график'!$C$4:$O$4</c:f>
              <c:numCache>
                <c:formatCode>dd/mm/yy;@</c:formatCode>
                <c:ptCount val="13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</c:numCache>
            </c:numRef>
          </c:cat>
          <c:val>
            <c:numRef>
              <c:f>'5.2.5-график'!$C$9:$O$9</c:f>
              <c:numCache>
                <c:formatCode>0.0</c:formatCode>
                <c:ptCount val="13"/>
                <c:pt idx="0">
                  <c:v>0.9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2.6</c:v>
                </c:pt>
                <c:pt idx="5">
                  <c:v>2.7</c:v>
                </c:pt>
                <c:pt idx="6">
                  <c:v>2.9</c:v>
                </c:pt>
                <c:pt idx="7">
                  <c:v>2.6</c:v>
                </c:pt>
                <c:pt idx="8">
                  <c:v>3.3</c:v>
                </c:pt>
                <c:pt idx="9">
                  <c:v>3.1</c:v>
                </c:pt>
                <c:pt idx="10">
                  <c:v>3.7</c:v>
                </c:pt>
                <c:pt idx="11">
                  <c:v>3.7</c:v>
                </c:pt>
                <c:pt idx="12">
                  <c:v>3.9657388260410515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D-4FFA-A5A7-28C5503BA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4953680"/>
        <c:axId val="1"/>
      </c:barChart>
      <c:dateAx>
        <c:axId val="62495368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36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191103789126853"/>
          <c:y val="0.84046692607003892"/>
          <c:w val="0.72487644151565078"/>
          <c:h val="0.14396887159533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520286396187"/>
          <c:y val="8.2417582417582416E-2"/>
          <c:w val="0.85680190930787614"/>
          <c:h val="0.631868131868131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'5.2.6-график'!$B$5</c:f>
              <c:strCache>
                <c:ptCount val="1"/>
                <c:pt idx="0">
                  <c:v>Заемдар бойынша мерзімі өткен берешек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'5.2.6-график'!$C$4:$N$4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01.07.2007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'5.2.6-график'!$C$5:$N$5</c:f>
              <c:numCache>
                <c:formatCode>0.00</c:formatCode>
                <c:ptCount val="12"/>
                <c:pt idx="0">
                  <c:v>1.1851236642090226</c:v>
                </c:pt>
                <c:pt idx="1">
                  <c:v>1.4534847910877491</c:v>
                </c:pt>
                <c:pt idx="2">
                  <c:v>0.64234557649160062</c:v>
                </c:pt>
                <c:pt idx="3">
                  <c:v>0.51678547303391742</c:v>
                </c:pt>
                <c:pt idx="4">
                  <c:v>1.2600076395917632</c:v>
                </c:pt>
                <c:pt idx="5">
                  <c:v>1.1926005723385229</c:v>
                </c:pt>
                <c:pt idx="6">
                  <c:v>0.8863852969603353</c:v>
                </c:pt>
                <c:pt idx="7">
                  <c:v>1.011221508960799</c:v>
                </c:pt>
                <c:pt idx="8">
                  <c:v>1.3254833879412788</c:v>
                </c:pt>
                <c:pt idx="9">
                  <c:v>2.1494917876963742</c:v>
                </c:pt>
                <c:pt idx="10">
                  <c:v>2.1030406185369723</c:v>
                </c:pt>
                <c:pt idx="11">
                  <c:v>2.9396778192307522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6E-4FAE-94C6-8DE8CFD1A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42448"/>
        <c:axId val="1"/>
      </c:barChart>
      <c:catAx>
        <c:axId val="6249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24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050513273327582E-2"/>
          <c:y val="6.1068816102129254E-2"/>
          <c:w val="0.92586822095282673"/>
          <c:h val="0.60305455900852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'5.2.7-график'!$B$6</c:f>
              <c:strCache>
                <c:ptCount val="1"/>
                <c:pt idx="0">
                  <c:v>Жеке тұлғаларға берілген заемдар бойынша мерзімі өткен берешек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'5.2.7-график'!$C$5:$N$5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'5.2.7-график'!$C$6:$N$6</c:f>
              <c:numCache>
                <c:formatCode>0.0</c:formatCode>
                <c:ptCount val="12"/>
                <c:pt idx="1">
                  <c:v>61.831909701802189</c:v>
                </c:pt>
                <c:pt idx="2">
                  <c:v>-32.507809965970594</c:v>
                </c:pt>
                <c:pt idx="3">
                  <c:v>16.367041523836924</c:v>
                </c:pt>
                <c:pt idx="4">
                  <c:v>10.947360874126311</c:v>
                </c:pt>
                <c:pt idx="5">
                  <c:v>66.610824653427841</c:v>
                </c:pt>
                <c:pt idx="6">
                  <c:v>44.652874925057809</c:v>
                </c:pt>
                <c:pt idx="7">
                  <c:v>35.042740869128927</c:v>
                </c:pt>
                <c:pt idx="8">
                  <c:v>27.255374148502142</c:v>
                </c:pt>
                <c:pt idx="9">
                  <c:v>71.123066614093574</c:v>
                </c:pt>
                <c:pt idx="10">
                  <c:v>42.390242875049822</c:v>
                </c:pt>
                <c:pt idx="11">
                  <c:v>18.099059621902637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F-405F-926C-5EA65941008D}"/>
            </c:ext>
          </c:extLst>
        </c:ser>
        <c:ser>
          <c:idx val="1"/>
          <c:order val="1"/>
          <c:tx>
            <c:strRef>
              <c:f>'5.2.7-график'!$B$7</c:f>
              <c:strCache>
                <c:ptCount val="1"/>
                <c:pt idx="0">
                  <c:v>Кредиттік портфель бойынша мерзімі өткен берешек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'5.2.7-график'!$C$5:$N$5</c:f>
              <c:strCache>
                <c:ptCount val="12"/>
                <c:pt idx="0">
                  <c:v>01.01.06</c:v>
                </c:pt>
                <c:pt idx="1">
                  <c:v>01.04.06</c:v>
                </c:pt>
                <c:pt idx="2">
                  <c:v>01.07.06</c:v>
                </c:pt>
                <c:pt idx="3">
                  <c:v>01.10.06</c:v>
                </c:pt>
                <c:pt idx="4">
                  <c:v>01.01.07</c:v>
                </c:pt>
                <c:pt idx="5">
                  <c:v>01.04.07</c:v>
                </c:pt>
                <c:pt idx="6">
                  <c:v>01.07.07</c:v>
                </c:pt>
                <c:pt idx="7">
                  <c:v>01.10.07</c:v>
                </c:pt>
                <c:pt idx="8">
                  <c:v>01.01.08</c:v>
                </c:pt>
                <c:pt idx="9">
                  <c:v>01.04.08</c:v>
                </c:pt>
                <c:pt idx="10">
                  <c:v>01.07.08</c:v>
                </c:pt>
                <c:pt idx="11">
                  <c:v>01.10.08</c:v>
                </c:pt>
              </c:strCache>
            </c:strRef>
          </c:cat>
          <c:val>
            <c:numRef>
              <c:f>'5.2.7-график'!$C$7:$N$7</c:f>
              <c:numCache>
                <c:formatCode>0.0</c:formatCode>
                <c:ptCount val="12"/>
                <c:pt idx="1">
                  <c:v>29.923331002309506</c:v>
                </c:pt>
                <c:pt idx="2">
                  <c:v>12.159815460431901</c:v>
                </c:pt>
                <c:pt idx="3">
                  <c:v>-14.961969835697641</c:v>
                </c:pt>
                <c:pt idx="4">
                  <c:v>67.886577723253197</c:v>
                </c:pt>
                <c:pt idx="5">
                  <c:v>3.8447675518157753</c:v>
                </c:pt>
                <c:pt idx="6">
                  <c:v>-6.9235052622720117</c:v>
                </c:pt>
                <c:pt idx="7">
                  <c:v>20.585582966394011</c:v>
                </c:pt>
                <c:pt idx="8">
                  <c:v>33.587793694206013</c:v>
                </c:pt>
                <c:pt idx="9">
                  <c:v>62.041903216289953</c:v>
                </c:pt>
                <c:pt idx="10">
                  <c:v>-1.3334993027238062</c:v>
                </c:pt>
                <c:pt idx="11">
                  <c:v>42.246943843625132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F-405F-926C-5EA65941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40368"/>
        <c:axId val="1"/>
      </c:barChart>
      <c:catAx>
        <c:axId val="62494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-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03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864353312302835E-3"/>
          <c:y val="0.90458015267175573"/>
          <c:w val="0.95899053627760256"/>
          <c:h val="7.63358778625954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15720854812954E-2"/>
          <c:y val="6.3636504875055233E-2"/>
          <c:w val="0.82398879233108291"/>
          <c:h val="0.32272798900920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'5.2.8-график'!$B$16</c:f>
              <c:strCache>
                <c:ptCount val="1"/>
                <c:pt idx="0">
                  <c:v>жұмыс істемейтін заемдар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'5.2.8-график'!$C$16:$L$16</c:f>
              <c:numCache>
                <c:formatCode>_-* #\ ##0.0_р_._-;\-* #\ ##0.0_р_._-;_-* "-"??_р_._-;_-@_-</c:formatCode>
                <c:ptCount val="10"/>
                <c:pt idx="0">
                  <c:v>283.10666300000003</c:v>
                </c:pt>
                <c:pt idx="1">
                  <c:v>342.89356099999998</c:v>
                </c:pt>
                <c:pt idx="2">
                  <c:v>354.53379100000001</c:v>
                </c:pt>
                <c:pt idx="3">
                  <c:v>383.22440899999998</c:v>
                </c:pt>
                <c:pt idx="4">
                  <c:v>404.23357499999997</c:v>
                </c:pt>
                <c:pt idx="5">
                  <c:v>447.52179100000001</c:v>
                </c:pt>
                <c:pt idx="6">
                  <c:v>459.32288199999999</c:v>
                </c:pt>
                <c:pt idx="7">
                  <c:v>503.39757400000002</c:v>
                </c:pt>
                <c:pt idx="8">
                  <c:v>519.66929000000005</c:v>
                </c:pt>
                <c:pt idx="9">
                  <c:v>570.01588700000002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8-43DF-8E46-6E28276BFC25}"/>
            </c:ext>
          </c:extLst>
        </c:ser>
        <c:ser>
          <c:idx val="1"/>
          <c:order val="1"/>
          <c:tx>
            <c:strRef>
              <c:f>'5.2.8-график'!$B$17</c:f>
              <c:strCache>
                <c:ptCount val="1"/>
                <c:pt idx="0">
                  <c:v>90 күннен астам мерзімі өткен төлемдері бар кредиттер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_-* #\ ##0.0_р_._-;\-* #\ ##0.0_р_._-;_-* &quot;-&quot;??_р_._-;_-@_-">
                  <c:v>281.75621899999999</c:v>
                </c:pt>
                <c:pt idx="7" formatCode="_-* #\ ##0.0_р_._-;\-* #\ ##0.0_р_._-;_-* &quot;-&quot;??_р_._-;_-@_-">
                  <c:v>312.62523099999999</c:v>
                </c:pt>
                <c:pt idx="8" formatCode="_-* #\ ##0.0_р_._-;\-* #\ ##0.0_р_._-;_-* &quot;-&quot;??_р_._-;_-@_-">
                  <c:v>342.24667299999999</c:v>
                </c:pt>
                <c:pt idx="9" formatCode="_-* #\ ##0.0_р_._-;\-* #\ ##0.0_р_._-;_-* &quot;-&quot;??_р_._-;_-@_-">
                  <c:v>389.12180899999998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8-43DF-8E46-6E28276B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24946192"/>
        <c:axId val="1"/>
      </c:barChart>
      <c:lineChart>
        <c:grouping val="standard"/>
        <c:varyColors val="0"/>
        <c:ser>
          <c:idx val="2"/>
          <c:order val="2"/>
          <c:tx>
            <c:strRef>
              <c:f>'5.2.8-график'!$B$18</c:f>
              <c:strCache>
                <c:ptCount val="1"/>
                <c:pt idx="0">
                  <c:v>Жұмыс істемейтін заемдардың кредиттік портфелдегі үлесі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'5.2.8-график'!$C$18:$L$18</c:f>
              <c:numCache>
                <c:formatCode>0.0</c:formatCode>
                <c:ptCount val="10"/>
                <c:pt idx="0">
                  <c:v>3.1923420885482749</c:v>
                </c:pt>
                <c:pt idx="1">
                  <c:v>3.8794745535836865</c:v>
                </c:pt>
                <c:pt idx="2">
                  <c:v>4.012870699007955</c:v>
                </c:pt>
                <c:pt idx="3">
                  <c:v>4.3246071478293064</c:v>
                </c:pt>
                <c:pt idx="4">
                  <c:v>4.5644133488403602</c:v>
                </c:pt>
                <c:pt idx="5">
                  <c:v>5.0578292627795802</c:v>
                </c:pt>
                <c:pt idx="6">
                  <c:v>5.139888815807133</c:v>
                </c:pt>
                <c:pt idx="7">
                  <c:v>5.6212144998329094</c:v>
                </c:pt>
                <c:pt idx="8">
                  <c:v>5.74766958252237</c:v>
                </c:pt>
                <c:pt idx="9">
                  <c:v>6.2680396334786277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58-43DF-8E46-6E28276BFC25}"/>
            </c:ext>
          </c:extLst>
        </c:ser>
        <c:ser>
          <c:idx val="3"/>
          <c:order val="3"/>
          <c:tx>
            <c:strRef>
              <c:f>'5.2.8-график'!$B$19</c:f>
              <c:strCache>
                <c:ptCount val="1"/>
                <c:pt idx="0">
                  <c:v>90 күннен астам мерзімі өткен төлемдері бар кредиттердің кредиттік портфелдегі үлесі (%)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'5.2.8-график'!$C$15:$L$15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'5.2.8-график'!$C$19:$L$19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3.1528924326966261</c:v>
                </c:pt>
                <c:pt idx="7">
                  <c:v>3.490945471880269</c:v>
                </c:pt>
                <c:pt idx="8">
                  <c:v>3.7853319985900651</c:v>
                </c:pt>
                <c:pt idx="9">
                  <c:v>4.2788823551910937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58-43DF-8E46-6E28276B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2494619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336448598130841E-2"/>
              <c:y val="7.27272727272727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6192"/>
        <c:crosses val="autoZero"/>
        <c:crossBetween val="between"/>
        <c:majorUnit val="1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794539701228931"/>
              <c:y val="0.1909095681221665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4485997661507263"/>
          <c:y val="0.69091052254831786"/>
          <c:w val="0.84268027244258015"/>
          <c:h val="0.981820090670484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1782338665019E-2"/>
          <c:y val="6.6985645933014371E-2"/>
          <c:w val="0.93031438023531066"/>
          <c:h val="0.5837320574162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'5.2.9-график'!$B$6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'5.2.9-график'!$C$6:$I$6</c:f>
              <c:numCache>
                <c:formatCode>0.0</c:formatCode>
                <c:ptCount val="7"/>
                <c:pt idx="0">
                  <c:v>2.6</c:v>
                </c:pt>
                <c:pt idx="1">
                  <c:v>3.2</c:v>
                </c:pt>
                <c:pt idx="2">
                  <c:v>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2.1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F-4FC6-9A2C-8C5F489F42A5}"/>
            </c:ext>
          </c:extLst>
        </c:ser>
        <c:ser>
          <c:idx val="1"/>
          <c:order val="1"/>
          <c:tx>
            <c:strRef>
              <c:f>'5.2.9-график'!$B$7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'5.2.9-график'!$C$7:$I$7</c:f>
              <c:numCache>
                <c:formatCode>0.0</c:formatCode>
                <c:ptCount val="7"/>
                <c:pt idx="0">
                  <c:v>8.1</c:v>
                </c:pt>
                <c:pt idx="1">
                  <c:v>4.9000000000000004</c:v>
                </c:pt>
                <c:pt idx="2">
                  <c:v>4.0999999999999996</c:v>
                </c:pt>
                <c:pt idx="3">
                  <c:v>4.3</c:v>
                </c:pt>
                <c:pt idx="4">
                  <c:v>3.6</c:v>
                </c:pt>
                <c:pt idx="5">
                  <c:v>2.6</c:v>
                </c:pt>
                <c:pt idx="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F-4FC6-9A2C-8C5F489F42A5}"/>
            </c:ext>
          </c:extLst>
        </c:ser>
        <c:ser>
          <c:idx val="2"/>
          <c:order val="2"/>
          <c:tx>
            <c:strRef>
              <c:f>'5.2.9-график'!$B$8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'5.2.9-график'!$C$8:$I$8</c:f>
              <c:numCache>
                <c:formatCode>0.0</c:formatCode>
                <c:ptCount val="7"/>
                <c:pt idx="0">
                  <c:v>10.199999999999999</c:v>
                </c:pt>
                <c:pt idx="1">
                  <c:v>8.9</c:v>
                </c:pt>
                <c:pt idx="2">
                  <c:v>7.5</c:v>
                </c:pt>
                <c:pt idx="3">
                  <c:v>6.2</c:v>
                </c:pt>
                <c:pt idx="4">
                  <c:v>5.2</c:v>
                </c:pt>
                <c:pt idx="5">
                  <c:v>4.8</c:v>
                </c:pt>
                <c:pt idx="6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F-4FC6-9A2C-8C5F489F42A5}"/>
            </c:ext>
          </c:extLst>
        </c:ser>
        <c:ser>
          <c:idx val="3"/>
          <c:order val="3"/>
          <c:tx>
            <c:strRef>
              <c:f>'5.2.9-график'!$B$9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'5.2.9-график'!$C$9:$I$9</c:f>
              <c:numCache>
                <c:formatCode>0.0</c:formatCode>
                <c:ptCount val="7"/>
                <c:pt idx="0">
                  <c:v>2.9</c:v>
                </c:pt>
                <c:pt idx="1">
                  <c:v>2.6</c:v>
                </c:pt>
                <c:pt idx="2">
                  <c:v>2.7</c:v>
                </c:pt>
                <c:pt idx="3">
                  <c:v>2.5</c:v>
                </c:pt>
                <c:pt idx="4">
                  <c:v>2.5</c:v>
                </c:pt>
                <c:pt idx="5">
                  <c:v>2.4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F-4FC6-9A2C-8C5F489F42A5}"/>
            </c:ext>
          </c:extLst>
        </c:ser>
        <c:ser>
          <c:idx val="4"/>
          <c:order val="4"/>
          <c:tx>
            <c:strRef>
              <c:f>'5.2.9-график'!$B$10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'5.2.9-график'!$C$10:$I$10</c:f>
              <c:numCache>
                <c:formatCode>0.0</c:formatCode>
                <c:ptCount val="7"/>
                <c:pt idx="0">
                  <c:v>0</c:v>
                </c:pt>
                <c:pt idx="1">
                  <c:v>8.3000000000000007</c:v>
                </c:pt>
                <c:pt idx="2">
                  <c:v>8.1</c:v>
                </c:pt>
                <c:pt idx="3">
                  <c:v>8.3000000000000007</c:v>
                </c:pt>
                <c:pt idx="4">
                  <c:v>7.9</c:v>
                </c:pt>
                <c:pt idx="5">
                  <c:v>9.6999999999999993</c:v>
                </c:pt>
                <c:pt idx="6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F-4FC6-9A2C-8C5F489F42A5}"/>
            </c:ext>
          </c:extLst>
        </c:ser>
        <c:ser>
          <c:idx val="5"/>
          <c:order val="5"/>
          <c:tx>
            <c:strRef>
              <c:f>'5.2.9-график'!$B$11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'5.2.9-график'!$C$11:$I$11</c:f>
              <c:numCache>
                <c:formatCode>0.0</c:formatCode>
                <c:ptCount val="7"/>
                <c:pt idx="0">
                  <c:v>5</c:v>
                </c:pt>
                <c:pt idx="1">
                  <c:v>4.8</c:v>
                </c:pt>
                <c:pt idx="2">
                  <c:v>4.2</c:v>
                </c:pt>
                <c:pt idx="3">
                  <c:v>3.5</c:v>
                </c:pt>
                <c:pt idx="4">
                  <c:v>3</c:v>
                </c:pt>
                <c:pt idx="5">
                  <c:v>2.7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AF-4FC6-9A2C-8C5F489F42A5}"/>
            </c:ext>
          </c:extLst>
        </c:ser>
        <c:ser>
          <c:idx val="6"/>
          <c:order val="6"/>
          <c:tx>
            <c:strRef>
              <c:f>'5.2.9-график'!$B$12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'5.2.9-график'!$C$12:$I$12</c:f>
              <c:numCache>
                <c:formatCode>0.0</c:formatCode>
                <c:ptCount val="7"/>
                <c:pt idx="0">
                  <c:v>26</c:v>
                </c:pt>
                <c:pt idx="1">
                  <c:v>20.399999999999999</c:v>
                </c:pt>
                <c:pt idx="2">
                  <c:v>12.8</c:v>
                </c:pt>
                <c:pt idx="3">
                  <c:v>9.8000000000000007</c:v>
                </c:pt>
                <c:pt idx="4">
                  <c:v>7.5</c:v>
                </c:pt>
                <c:pt idx="5">
                  <c:v>6.7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AF-4FC6-9A2C-8C5F489F42A5}"/>
            </c:ext>
          </c:extLst>
        </c:ser>
        <c:ser>
          <c:idx val="7"/>
          <c:order val="7"/>
          <c:tx>
            <c:strRef>
              <c:f>'5.2.9-график'!$B$13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'5.2.9-график'!$C$13:$I$13</c:f>
              <c:numCache>
                <c:formatCode>0.0</c:formatCode>
                <c:ptCount val="7"/>
                <c:pt idx="0">
                  <c:v>24</c:v>
                </c:pt>
                <c:pt idx="1">
                  <c:v>19.399999999999999</c:v>
                </c:pt>
                <c:pt idx="2">
                  <c:v>14.3</c:v>
                </c:pt>
                <c:pt idx="3">
                  <c:v>14.8</c:v>
                </c:pt>
                <c:pt idx="4">
                  <c:v>13.2</c:v>
                </c:pt>
                <c:pt idx="5">
                  <c:v>9.3000000000000007</c:v>
                </c:pt>
                <c:pt idx="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AF-4FC6-9A2C-8C5F489F42A5}"/>
            </c:ext>
          </c:extLst>
        </c:ser>
        <c:ser>
          <c:idx val="8"/>
          <c:order val="8"/>
          <c:tx>
            <c:strRef>
              <c:f>'5.2.9-график'!$B$14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'5.2.9-график'!$C$14:$I$14</c:f>
              <c:numCache>
                <c:formatCode>0.0</c:formatCode>
                <c:ptCount val="7"/>
                <c:pt idx="0">
                  <c:v>15.9</c:v>
                </c:pt>
                <c:pt idx="1">
                  <c:v>13.9</c:v>
                </c:pt>
                <c:pt idx="2">
                  <c:v>11.7</c:v>
                </c:pt>
                <c:pt idx="3">
                  <c:v>9.6</c:v>
                </c:pt>
                <c:pt idx="4">
                  <c:v>8.5</c:v>
                </c:pt>
                <c:pt idx="5">
                  <c:v>6.6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AF-4FC6-9A2C-8C5F489F42A5}"/>
            </c:ext>
          </c:extLst>
        </c:ser>
        <c:ser>
          <c:idx val="9"/>
          <c:order val="9"/>
          <c:tx>
            <c:strRef>
              <c:f>'5.2.9-график'!$B$15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'5.2.9-график'!$C$5:$I$5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'5.2.9-график'!$C$15:$I$15</c:f>
              <c:numCache>
                <c:formatCode>0.0</c:formatCode>
                <c:ptCount val="7"/>
                <c:pt idx="0">
                  <c:v>14.6</c:v>
                </c:pt>
                <c:pt idx="1">
                  <c:v>16.100000000000001</c:v>
                </c:pt>
                <c:pt idx="2">
                  <c:v>14.4</c:v>
                </c:pt>
                <c:pt idx="3">
                  <c:v>10.3</c:v>
                </c:pt>
                <c:pt idx="4">
                  <c:v>7.5</c:v>
                </c:pt>
                <c:pt idx="5">
                  <c:v>5.8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AF-4FC6-9A2C-8C5F489F4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24951600"/>
        <c:axId val="1"/>
      </c:barChart>
      <c:catAx>
        <c:axId val="62495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1600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846689895470383"/>
          <c:y val="0.79425837320574166"/>
          <c:w val="0.80662020905923348"/>
          <c:h val="0.191387559808612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202855427619"/>
          <c:y val="5.8577405857740614E-2"/>
          <c:w val="0.80402141570714203"/>
          <c:h val="0.435146443514644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'5.2.10-график'!$B$5</c:f>
              <c:strCache>
                <c:ptCount val="1"/>
                <c:pt idx="0">
                  <c:v>Несие портфелі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'5.2.10-график'!$C$5:$N$5</c:f>
              <c:numCache>
                <c:formatCode>#\ ##0.0</c:formatCode>
                <c:ptCount val="12"/>
                <c:pt idx="0">
                  <c:v>3062.0401649999999</c:v>
                </c:pt>
                <c:pt idx="1">
                  <c:v>5991.7678089999999</c:v>
                </c:pt>
                <c:pt idx="2">
                  <c:v>8868.3059379999995</c:v>
                </c:pt>
                <c:pt idx="3">
                  <c:v>8838.6598819999999</c:v>
                </c:pt>
                <c:pt idx="4">
                  <c:v>8834.9168860000009</c:v>
                </c:pt>
                <c:pt idx="5">
                  <c:v>8861.4848910000001</c:v>
                </c:pt>
                <c:pt idx="6">
                  <c:v>8856.2379249999994</c:v>
                </c:pt>
                <c:pt idx="7">
                  <c:v>8848.1423830000003</c:v>
                </c:pt>
                <c:pt idx="8">
                  <c:v>8936.436146</c:v>
                </c:pt>
                <c:pt idx="9">
                  <c:v>8955.3169340000004</c:v>
                </c:pt>
                <c:pt idx="10">
                  <c:v>9041.3911680000001</c:v>
                </c:pt>
                <c:pt idx="11">
                  <c:v>9094.0057870000001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0-440F-ADB7-87CE6442BE9D}"/>
            </c:ext>
          </c:extLst>
        </c:ser>
        <c:ser>
          <c:idx val="1"/>
          <c:order val="1"/>
          <c:tx>
            <c:strRef>
              <c:f>'5.2.10-график'!$B$6</c:f>
              <c:strCache>
                <c:ptCount val="1"/>
                <c:pt idx="0">
                  <c:v>Қалыптастырылған провизиялар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'5.2.10-график'!$C$6:$N$6</c:f>
              <c:numCache>
                <c:formatCode>#\ ##0.0</c:formatCode>
                <c:ptCount val="12"/>
                <c:pt idx="0">
                  <c:v>171.86676299999999</c:v>
                </c:pt>
                <c:pt idx="1">
                  <c:v>299.14780500000001</c:v>
                </c:pt>
                <c:pt idx="2">
                  <c:v>521.68543799999998</c:v>
                </c:pt>
                <c:pt idx="3">
                  <c:v>550.62804600000004</c:v>
                </c:pt>
                <c:pt idx="4">
                  <c:v>566.34932200000003</c:v>
                </c:pt>
                <c:pt idx="5">
                  <c:v>615.01618800000006</c:v>
                </c:pt>
                <c:pt idx="6">
                  <c:v>645.19595400000003</c:v>
                </c:pt>
                <c:pt idx="7">
                  <c:v>678.49566200000004</c:v>
                </c:pt>
                <c:pt idx="8">
                  <c:v>696.47379799999999</c:v>
                </c:pt>
                <c:pt idx="9">
                  <c:v>717.80941900000005</c:v>
                </c:pt>
                <c:pt idx="10">
                  <c:v>742.64617399999997</c:v>
                </c:pt>
                <c:pt idx="11">
                  <c:v>803.93096400000002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0-440F-ADB7-87CE6442B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3581168"/>
        <c:axId val="1"/>
      </c:barChart>
      <c:lineChart>
        <c:grouping val="standard"/>
        <c:varyColors val="0"/>
        <c:ser>
          <c:idx val="2"/>
          <c:order val="2"/>
          <c:tx>
            <c:strRef>
              <c:f>'5.2.10-график'!$B$7</c:f>
              <c:strCache>
                <c:ptCount val="1"/>
                <c:pt idx="0">
                  <c:v>Қалыптастырылған провизиялардың несие портфеліне қатысы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'5.2.10-график'!$C$4:$N$4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'5.2.10-график'!$C$7:$N$7</c:f>
              <c:numCache>
                <c:formatCode>#\ ##0.0</c:formatCode>
                <c:ptCount val="12"/>
                <c:pt idx="0">
                  <c:v>5.6128187005672414</c:v>
                </c:pt>
                <c:pt idx="1">
                  <c:v>4.9926468203701386</c:v>
                </c:pt>
                <c:pt idx="2">
                  <c:v>5.8825827801521662</c:v>
                </c:pt>
                <c:pt idx="3">
                  <c:v>6.2297684643501032</c:v>
                </c:pt>
                <c:pt idx="4">
                  <c:v>6.4103525738589502</c:v>
                </c:pt>
                <c:pt idx="5">
                  <c:v>6.9403288000257124</c:v>
                </c:pt>
                <c:pt idx="6">
                  <c:v>7.2852147770183135</c:v>
                </c:pt>
                <c:pt idx="7">
                  <c:v>7.668227212342317</c:v>
                </c:pt>
                <c:pt idx="8">
                  <c:v>7.7936415213098753</c:v>
                </c:pt>
                <c:pt idx="9">
                  <c:v>8.0154552238653345</c:v>
                </c:pt>
                <c:pt idx="10">
                  <c:v>8.2138485129194674</c:v>
                </c:pt>
                <c:pt idx="11">
                  <c:v>8.840229298613707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0-440F-ADB7-87CE6442B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8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8.3752093802345051E-3"/>
              <c:y val="0.138075313807531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81168"/>
        <c:crosses val="autoZero"/>
        <c:crossBetween val="between"/>
        <c:majorUnit val="1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4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315066144370143"/>
              <c:y val="0.24686192468619247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720268006700168"/>
          <c:y val="0.78242677824267781"/>
          <c:w val="0.73701842546063656"/>
          <c:h val="0.20502092050209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17729827956518E-2"/>
          <c:y val="7.6555023923444973E-2"/>
          <c:w val="0.87179643106905191"/>
          <c:h val="0.41148325358851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'5.2.11-график'!$B$6</c:f>
              <c:strCache>
                <c:ptCount val="1"/>
                <c:pt idx="0">
                  <c:v>Қалыптастырылған провизиялардың жұмыс істемейтін кредиттерге қатысы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755945767267948E-4"/>
                  <c:y val="0.110867146391390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E2-4C17-AF0A-4FDFC3B38945}"/>
                </c:ext>
              </c:extLst>
            </c:dLbl>
            <c:dLbl>
              <c:idx val="1"/>
              <c:layout>
                <c:manualLayout>
                  <c:x val="-4.2118767928210328E-4"/>
                  <c:y val="9.27290308807092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2-4C17-AF0A-4FDFC3B38945}"/>
                </c:ext>
              </c:extLst>
            </c:dLbl>
            <c:dLbl>
              <c:idx val="2"/>
              <c:layout>
                <c:manualLayout>
                  <c:x val="-3.3516322071816627E-3"/>
                  <c:y val="0.101149078853181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2-4C17-AF0A-4FDFC3B38945}"/>
                </c:ext>
              </c:extLst>
            </c:dLbl>
            <c:dLbl>
              <c:idx val="3"/>
              <c:layout>
                <c:manualLayout>
                  <c:x val="-7.8756141321740191E-4"/>
                  <c:y val="9.7379095555639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2-4C17-AF0A-4FDFC3B38945}"/>
                </c:ext>
              </c:extLst>
            </c:dLbl>
            <c:dLbl>
              <c:idx val="4"/>
              <c:layout>
                <c:manualLayout>
                  <c:x val="1.7765093807468033E-3"/>
                  <c:y val="9.6179030252797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2-4C17-AF0A-4FDFC3B38945}"/>
                </c:ext>
              </c:extLst>
            </c:dLbl>
            <c:dLbl>
              <c:idx val="5"/>
              <c:layout>
                <c:manualLayout>
                  <c:x val="-1.0311460683592401E-2"/>
                  <c:y val="9.95632244534026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2-4C17-AF0A-4FDFC3B38945}"/>
                </c:ext>
              </c:extLst>
            </c:dLbl>
            <c:dLbl>
              <c:idx val="6"/>
              <c:layout>
                <c:manualLayout>
                  <c:x val="-7.7471976059712341E-3"/>
                  <c:y val="0.10915822125105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2-4C17-AF0A-4FDFC3B38945}"/>
                </c:ext>
              </c:extLst>
            </c:dLbl>
            <c:dLbl>
              <c:idx val="7"/>
              <c:layout>
                <c:manualLayout>
                  <c:x val="-3.3516217047191163E-3"/>
                  <c:y val="9.67622348641826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2-4C17-AF0A-4FDFC3B38945}"/>
                </c:ext>
              </c:extLst>
            </c:dLbl>
            <c:dLbl>
              <c:idx val="8"/>
              <c:layout>
                <c:manualLayout>
                  <c:x val="-6.2820662326186502E-3"/>
                  <c:y val="9.2409046955254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E2-4C17-AF0A-4FDFC3B38945}"/>
                </c:ext>
              </c:extLst>
            </c:dLbl>
            <c:dLbl>
              <c:idx val="9"/>
              <c:layout>
                <c:manualLayout>
                  <c:x val="-5.5495005459423553E-3"/>
                  <c:y val="9.9412023257858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2-4C17-AF0A-4FDFC3B3894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'5.2.11-график'!$C$5:$L$5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'5.2.11-график'!$C$6:$L$6</c:f>
              <c:numCache>
                <c:formatCode>_-* #\ ##0.0_р_._-;\-* #\ ##0.0_р_._-;_-* "-"??_р_._-;_-@_-</c:formatCode>
                <c:ptCount val="10"/>
                <c:pt idx="0">
                  <c:v>184.27169197356545</c:v>
                </c:pt>
                <c:pt idx="1">
                  <c:v>160.5827897129862</c:v>
                </c:pt>
                <c:pt idx="2">
                  <c:v>159.74480751257926</c:v>
                </c:pt>
                <c:pt idx="3">
                  <c:v>160.48460733616787</c:v>
                </c:pt>
                <c:pt idx="4">
                  <c:v>159.60968952170785</c:v>
                </c:pt>
                <c:pt idx="5">
                  <c:v>151.61175961596916</c:v>
                </c:pt>
                <c:pt idx="6">
                  <c:v>151.6305468970736</c:v>
                </c:pt>
                <c:pt idx="7">
                  <c:v>142.5929436441821</c:v>
                </c:pt>
                <c:pt idx="8">
                  <c:v>142.90745831834704</c:v>
                </c:pt>
                <c:pt idx="9">
                  <c:v>141.03658903808764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E2-4C17-AF0A-4FDFC3B38945}"/>
            </c:ext>
          </c:extLst>
        </c:ser>
        <c:ser>
          <c:idx val="1"/>
          <c:order val="1"/>
          <c:tx>
            <c:strRef>
              <c:f>'5.2.11-график'!$B$7</c:f>
              <c:strCache>
                <c:ptCount val="1"/>
                <c:pt idx="0">
                  <c:v>Қалыптастырылған провизиялардың Төлем мерзімінің өтуі 90 күннен асатын, жұмыс істемейтін кредиттерге қатысы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'5.2.11-график'!$C$5:$L$5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'5.2.11-график'!$C$7:$L$7</c:f>
              <c:numCache>
                <c:formatCode>_-* #\ ##0.0_р_._-;\-* #\ ##0.0_р_._-;_-* "-"??_р_._-;_-@_-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247.19021304016007</c:v>
                </c:pt>
                <c:pt idx="7">
                  <c:v>229.60700155388292</c:v>
                </c:pt>
                <c:pt idx="8">
                  <c:v>216.99149548781733</c:v>
                </c:pt>
                <c:pt idx="9">
                  <c:v>205.24010106706601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E2-4C17-AF0A-4FDFC3B389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23566608"/>
        <c:axId val="1"/>
      </c:barChart>
      <c:dateAx>
        <c:axId val="62356660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666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1575091575091579E-3"/>
          <c:y val="0.66028708133971292"/>
          <c:w val="0.9926739926739927"/>
          <c:h val="0.98564593301435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3696060037535E-2"/>
          <c:y val="7.4866505646582704E-2"/>
          <c:w val="0.93058161350844304"/>
          <c:h val="0.598932045172660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'5.2.12-график'!$B$5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'5.2.12-график'!$C$5:$I$5</c:f>
              <c:numCache>
                <c:formatCode>0.0</c:formatCode>
                <c:ptCount val="7"/>
                <c:pt idx="0">
                  <c:v>59.6</c:v>
                </c:pt>
                <c:pt idx="1">
                  <c:v>50</c:v>
                </c:pt>
                <c:pt idx="2">
                  <c:v>48.5</c:v>
                </c:pt>
                <c:pt idx="3">
                  <c:v>45.3</c:v>
                </c:pt>
                <c:pt idx="4">
                  <c:v>47.6</c:v>
                </c:pt>
                <c:pt idx="5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0-4EB1-A123-6C442E1DFC64}"/>
            </c:ext>
          </c:extLst>
        </c:ser>
        <c:ser>
          <c:idx val="1"/>
          <c:order val="1"/>
          <c:tx>
            <c:strRef>
              <c:f>'5.2.12-график'!$B$6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'5.2.12-график'!$C$6:$I$6</c:f>
              <c:numCache>
                <c:formatCode>0.0</c:formatCode>
                <c:ptCount val="7"/>
                <c:pt idx="0">
                  <c:v>77.5</c:v>
                </c:pt>
                <c:pt idx="1">
                  <c:v>76.7</c:v>
                </c:pt>
                <c:pt idx="2">
                  <c:v>69.400000000000006</c:v>
                </c:pt>
                <c:pt idx="3">
                  <c:v>63.2</c:v>
                </c:pt>
                <c:pt idx="4">
                  <c:v>58.5</c:v>
                </c:pt>
                <c:pt idx="5">
                  <c:v>56.4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0-4EB1-A123-6C442E1DFC64}"/>
            </c:ext>
          </c:extLst>
        </c:ser>
        <c:ser>
          <c:idx val="2"/>
          <c:order val="2"/>
          <c:tx>
            <c:strRef>
              <c:f>'5.2.12-график'!$B$7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'5.2.12-график'!$C$7:$I$7</c:f>
              <c:numCache>
                <c:formatCode>0.0</c:formatCode>
                <c:ptCount val="7"/>
                <c:pt idx="0">
                  <c:v>68</c:v>
                </c:pt>
                <c:pt idx="1">
                  <c:v>60.6</c:v>
                </c:pt>
                <c:pt idx="2">
                  <c:v>62.3</c:v>
                </c:pt>
                <c:pt idx="3">
                  <c:v>60</c:v>
                </c:pt>
                <c:pt idx="4">
                  <c:v>61.5</c:v>
                </c:pt>
                <c:pt idx="5">
                  <c:v>59.2</c:v>
                </c:pt>
                <c:pt idx="6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0-4EB1-A123-6C442E1DFC64}"/>
            </c:ext>
          </c:extLst>
        </c:ser>
        <c:ser>
          <c:idx val="3"/>
          <c:order val="3"/>
          <c:tx>
            <c:strRef>
              <c:f>'5.2.12-график'!$B$8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'5.2.12-график'!$C$8:$I$8</c:f>
              <c:numCache>
                <c:formatCode>0.0</c:formatCode>
                <c:ptCount val="7"/>
                <c:pt idx="0">
                  <c:v>50.8</c:v>
                </c:pt>
                <c:pt idx="1">
                  <c:v>47.3</c:v>
                </c:pt>
                <c:pt idx="2">
                  <c:v>51.3</c:v>
                </c:pt>
                <c:pt idx="3">
                  <c:v>54.4</c:v>
                </c:pt>
                <c:pt idx="4">
                  <c:v>53.9</c:v>
                </c:pt>
                <c:pt idx="5">
                  <c:v>58.1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50-4EB1-A123-6C442E1DFC64}"/>
            </c:ext>
          </c:extLst>
        </c:ser>
        <c:ser>
          <c:idx val="4"/>
          <c:order val="4"/>
          <c:tx>
            <c:strRef>
              <c:f>'5.2.12-график'!$B$9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'5.2.12-график'!$C$9:$I$9</c:f>
              <c:numCache>
                <c:formatCode>0.0</c:formatCode>
                <c:ptCount val="7"/>
                <c:pt idx="0">
                  <c:v>0</c:v>
                </c:pt>
                <c:pt idx="1">
                  <c:v>12.6</c:v>
                </c:pt>
                <c:pt idx="2">
                  <c:v>16.100000000000001</c:v>
                </c:pt>
                <c:pt idx="3">
                  <c:v>14.4</c:v>
                </c:pt>
                <c:pt idx="4">
                  <c:v>18.2</c:v>
                </c:pt>
                <c:pt idx="5">
                  <c:v>25.3</c:v>
                </c:pt>
                <c:pt idx="6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0-4EB1-A123-6C442E1DFC64}"/>
            </c:ext>
          </c:extLst>
        </c:ser>
        <c:ser>
          <c:idx val="5"/>
          <c:order val="5"/>
          <c:tx>
            <c:strRef>
              <c:f>'5.2.12-график'!$B$10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'5.2.12-график'!$C$10:$I$10</c:f>
              <c:numCache>
                <c:formatCode>0.0</c:formatCode>
                <c:ptCount val="7"/>
                <c:pt idx="0">
                  <c:v>60.4</c:v>
                </c:pt>
                <c:pt idx="1">
                  <c:v>59.6</c:v>
                </c:pt>
                <c:pt idx="2">
                  <c:v>61.3</c:v>
                </c:pt>
                <c:pt idx="3">
                  <c:v>63.8</c:v>
                </c:pt>
                <c:pt idx="4">
                  <c:v>62.9</c:v>
                </c:pt>
                <c:pt idx="5">
                  <c:v>61.4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50-4EB1-A123-6C442E1DFC64}"/>
            </c:ext>
          </c:extLst>
        </c:ser>
        <c:ser>
          <c:idx val="6"/>
          <c:order val="6"/>
          <c:tx>
            <c:strRef>
              <c:f>'5.2.12-график'!$B$11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'5.2.12-график'!$C$11:$I$11</c:f>
              <c:numCache>
                <c:formatCode>0.0</c:formatCode>
                <c:ptCount val="7"/>
                <c:pt idx="0">
                  <c:v>130</c:v>
                </c:pt>
                <c:pt idx="1">
                  <c:v>146.5</c:v>
                </c:pt>
                <c:pt idx="2">
                  <c:v>158.69999999999999</c:v>
                </c:pt>
                <c:pt idx="3">
                  <c:v>82.2</c:v>
                </c:pt>
                <c:pt idx="4">
                  <c:v>99.7</c:v>
                </c:pt>
                <c:pt idx="5">
                  <c:v>120.5</c:v>
                </c:pt>
                <c:pt idx="6">
                  <c:v>122.4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50-4EB1-A123-6C442E1DFC64}"/>
            </c:ext>
          </c:extLst>
        </c:ser>
        <c:ser>
          <c:idx val="7"/>
          <c:order val="7"/>
          <c:tx>
            <c:strRef>
              <c:f>'5.2.12-график'!$B$12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'5.2.12-график'!$C$12:$I$12</c:f>
              <c:numCache>
                <c:formatCode>0.0</c:formatCode>
                <c:ptCount val="7"/>
                <c:pt idx="0">
                  <c:v>38.1</c:v>
                </c:pt>
                <c:pt idx="1">
                  <c:v>38.9</c:v>
                </c:pt>
                <c:pt idx="2">
                  <c:v>41</c:v>
                </c:pt>
                <c:pt idx="3">
                  <c:v>45.4</c:v>
                </c:pt>
                <c:pt idx="4">
                  <c:v>50.7</c:v>
                </c:pt>
                <c:pt idx="5">
                  <c:v>62.6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50-4EB1-A123-6C442E1DFC64}"/>
            </c:ext>
          </c:extLst>
        </c:ser>
        <c:ser>
          <c:idx val="8"/>
          <c:order val="8"/>
          <c:tx>
            <c:strRef>
              <c:f>'5.2.12-график'!$B$13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'5.2.12-график'!$C$13:$I$13</c:f>
              <c:numCache>
                <c:formatCode>0.0</c:formatCode>
                <c:ptCount val="7"/>
                <c:pt idx="0">
                  <c:v>50.2</c:v>
                </c:pt>
                <c:pt idx="1">
                  <c:v>51.5</c:v>
                </c:pt>
                <c:pt idx="2">
                  <c:v>58</c:v>
                </c:pt>
                <c:pt idx="3">
                  <c:v>73.8</c:v>
                </c:pt>
                <c:pt idx="4">
                  <c:v>75</c:v>
                </c:pt>
                <c:pt idx="5">
                  <c:v>81.5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50-4EB1-A123-6C442E1DFC64}"/>
            </c:ext>
          </c:extLst>
        </c:ser>
        <c:ser>
          <c:idx val="9"/>
          <c:order val="9"/>
          <c:tx>
            <c:strRef>
              <c:f>'5.2.12-график'!$B$14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'5.2.12-график'!$C$14:$I$14</c:f>
              <c:numCache>
                <c:formatCode>0.0</c:formatCode>
                <c:ptCount val="7"/>
                <c:pt idx="0">
                  <c:v>61.2</c:v>
                </c:pt>
                <c:pt idx="1">
                  <c:v>64.900000000000006</c:v>
                </c:pt>
                <c:pt idx="2">
                  <c:v>73.599999999999994</c:v>
                </c:pt>
                <c:pt idx="3">
                  <c:v>78.7</c:v>
                </c:pt>
                <c:pt idx="4">
                  <c:v>89.5</c:v>
                </c:pt>
                <c:pt idx="5">
                  <c:v>105.9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50-4EB1-A123-6C442E1DFC64}"/>
            </c:ext>
          </c:extLst>
        </c:ser>
        <c:ser>
          <c:idx val="10"/>
          <c:order val="10"/>
          <c:tx>
            <c:strRef>
              <c:f>'5.2.12-график'!$B$15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'5.2.12-график'!$C$15:$I$15</c:f>
              <c:numCache>
                <c:formatCode>0.0</c:formatCode>
                <c:ptCount val="7"/>
                <c:pt idx="0">
                  <c:v>62.9</c:v>
                </c:pt>
                <c:pt idx="1">
                  <c:v>72.8</c:v>
                </c:pt>
                <c:pt idx="2">
                  <c:v>79.8</c:v>
                </c:pt>
                <c:pt idx="3">
                  <c:v>83.7</c:v>
                </c:pt>
                <c:pt idx="4">
                  <c:v>82.7</c:v>
                </c:pt>
                <c:pt idx="5">
                  <c:v>86.5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50-4EB1-A123-6C442E1DFC64}"/>
            </c:ext>
          </c:extLst>
        </c:ser>
        <c:ser>
          <c:idx val="11"/>
          <c:order val="11"/>
          <c:tx>
            <c:strRef>
              <c:f>'5.2.12-график'!$B$16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'5.2.12-график'!$C$4:$I$4</c:f>
              <c:numCache>
                <c:formatCode>General</c:formatCod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</c:numCache>
            </c:numRef>
          </c:cat>
          <c:val>
            <c:numRef>
              <c:f>'5.2.12-график'!$C$16:$I$16</c:f>
              <c:numCache>
                <c:formatCode>0.0</c:formatCode>
                <c:ptCount val="7"/>
                <c:pt idx="0">
                  <c:v>89.6</c:v>
                </c:pt>
                <c:pt idx="1">
                  <c:v>84</c:v>
                </c:pt>
                <c:pt idx="2">
                  <c:v>104.5</c:v>
                </c:pt>
                <c:pt idx="3">
                  <c:v>131.4</c:v>
                </c:pt>
                <c:pt idx="4">
                  <c:v>175.2</c:v>
                </c:pt>
                <c:pt idx="5">
                  <c:v>199.1</c:v>
                </c:pt>
                <c:pt idx="6">
                  <c:v>183.8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50-4EB1-A123-6C442E1DF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623567024"/>
        <c:axId val="1"/>
      </c:barChart>
      <c:catAx>
        <c:axId val="62356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6702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5666041275797379E-2"/>
          <c:y val="0.81283647030752171"/>
          <c:w val="0.94934333958724204"/>
          <c:h val="0.983960026387075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23684210526369E-2"/>
          <c:y val="8.8607594936708861E-2"/>
          <c:w val="0.90625"/>
          <c:h val="0.734177215189873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'5.2.13-график'!$C$5:$H$5</c:f>
              <c:strCache>
                <c:ptCount val="6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'5.2.13-график'!$C$6:$H$6</c:f>
              <c:numCache>
                <c:formatCode>#,##0.00</c:formatCode>
                <c:ptCount val="6"/>
                <c:pt idx="0">
                  <c:v>195.38583482297332</c:v>
                </c:pt>
                <c:pt idx="1">
                  <c:v>243.67680741452889</c:v>
                </c:pt>
                <c:pt idx="2">
                  <c:v>200.43112253050256</c:v>
                </c:pt>
                <c:pt idx="3">
                  <c:v>137.6648044865876</c:v>
                </c:pt>
                <c:pt idx="4">
                  <c:v>162.6</c:v>
                </c:pt>
                <c:pt idx="5">
                  <c:v>171.48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6-4B1B-A6A5-BD03F42E4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5744"/>
        <c:axId val="1"/>
      </c:barChart>
      <c:catAx>
        <c:axId val="62358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857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7977689533087"/>
          <c:y val="5.0541605337610943E-2"/>
          <c:w val="0.81003725994984166"/>
          <c:h val="0.61010937871830351"/>
        </c:manualLayout>
      </c:layout>
      <c:lineChart>
        <c:grouping val="standard"/>
        <c:varyColors val="0"/>
        <c:ser>
          <c:idx val="0"/>
          <c:order val="0"/>
          <c:tx>
            <c:strRef>
              <c:f>'1.1.8-график '!$C$4</c:f>
              <c:strCache>
                <c:ptCount val="1"/>
                <c:pt idx="0">
                  <c:v>АҚШ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'!$C$5:$C$22</c:f>
              <c:numCache>
                <c:formatCode>0.00</c:formatCode>
                <c:ptCount val="18"/>
                <c:pt idx="0">
                  <c:v>-17.899999999999999</c:v>
                </c:pt>
                <c:pt idx="1">
                  <c:v>-23.2</c:v>
                </c:pt>
                <c:pt idx="2">
                  <c:v>-20</c:v>
                </c:pt>
                <c:pt idx="3">
                  <c:v>-21.1</c:v>
                </c:pt>
                <c:pt idx="4">
                  <c:v>-23.6</c:v>
                </c:pt>
                <c:pt idx="5">
                  <c:v>-24.1</c:v>
                </c:pt>
                <c:pt idx="6">
                  <c:v>-16.7</c:v>
                </c:pt>
                <c:pt idx="7">
                  <c:v>-8.8000000000000007</c:v>
                </c:pt>
                <c:pt idx="8">
                  <c:v>-10.7</c:v>
                </c:pt>
                <c:pt idx="9">
                  <c:v>-12.3</c:v>
                </c:pt>
                <c:pt idx="10">
                  <c:v>-8.9</c:v>
                </c:pt>
                <c:pt idx="11">
                  <c:v>0</c:v>
                </c:pt>
                <c:pt idx="12">
                  <c:v>0</c:v>
                </c:pt>
                <c:pt idx="13">
                  <c:v>-3.7</c:v>
                </c:pt>
                <c:pt idx="14">
                  <c:v>7.5</c:v>
                </c:pt>
                <c:pt idx="15">
                  <c:v>19.2</c:v>
                </c:pt>
                <c:pt idx="16">
                  <c:v>32.200000000000003</c:v>
                </c:pt>
                <c:pt idx="17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1-4B10-8239-2662047B6A62}"/>
            </c:ext>
          </c:extLst>
        </c:ser>
        <c:ser>
          <c:idx val="1"/>
          <c:order val="1"/>
          <c:tx>
            <c:strRef>
              <c:f>'1.1.8-график '!$D$4</c:f>
              <c:strCache>
                <c:ptCount val="1"/>
                <c:pt idx="0">
                  <c:v>Жапония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'!$D$5:$D$22</c:f>
              <c:numCache>
                <c:formatCode>0.00</c:formatCode>
                <c:ptCount val="18"/>
                <c:pt idx="0">
                  <c:v>75</c:v>
                </c:pt>
                <c:pt idx="1">
                  <c:v>76</c:v>
                </c:pt>
                <c:pt idx="2">
                  <c:v>74</c:v>
                </c:pt>
                <c:pt idx="3">
                  <c:v>70</c:v>
                </c:pt>
                <c:pt idx="4">
                  <c:v>81</c:v>
                </c:pt>
                <c:pt idx="5">
                  <c:v>81</c:v>
                </c:pt>
                <c:pt idx="6">
                  <c:v>78</c:v>
                </c:pt>
                <c:pt idx="7">
                  <c:v>76</c:v>
                </c:pt>
                <c:pt idx="8">
                  <c:v>83</c:v>
                </c:pt>
                <c:pt idx="9">
                  <c:v>86</c:v>
                </c:pt>
                <c:pt idx="10">
                  <c:v>87</c:v>
                </c:pt>
                <c:pt idx="11">
                  <c:v>87</c:v>
                </c:pt>
                <c:pt idx="12">
                  <c:v>88</c:v>
                </c:pt>
                <c:pt idx="13">
                  <c:v>91</c:v>
                </c:pt>
                <c:pt idx="14">
                  <c:v>94</c:v>
                </c:pt>
                <c:pt idx="15">
                  <c:v>94</c:v>
                </c:pt>
                <c:pt idx="16">
                  <c:v>97</c:v>
                </c:pt>
                <c:pt idx="1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1-4B10-8239-2662047B6A62}"/>
            </c:ext>
          </c:extLst>
        </c:ser>
        <c:ser>
          <c:idx val="2"/>
          <c:order val="2"/>
          <c:tx>
            <c:strRef>
              <c:f>'1.1.8-график '!$E$4</c:f>
              <c:strCache>
                <c:ptCount val="1"/>
                <c:pt idx="0">
                  <c:v>ЕОБ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'!$E$5:$E$22</c:f>
              <c:numCache>
                <c:formatCode>0.00</c:formatCode>
                <c:ptCount val="18"/>
                <c:pt idx="0">
                  <c:v>15</c:v>
                </c:pt>
                <c:pt idx="1">
                  <c:v>-1</c:v>
                </c:pt>
                <c:pt idx="2">
                  <c:v>-4</c:v>
                </c:pt>
                <c:pt idx="3">
                  <c:v>-2</c:v>
                </c:pt>
                <c:pt idx="4">
                  <c:v>-10</c:v>
                </c:pt>
                <c:pt idx="5">
                  <c:v>-17</c:v>
                </c:pt>
                <c:pt idx="6">
                  <c:v>2</c:v>
                </c:pt>
                <c:pt idx="7">
                  <c:v>-4</c:v>
                </c:pt>
                <c:pt idx="8">
                  <c:v>-9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-4</c:v>
                </c:pt>
                <c:pt idx="13">
                  <c:v>-3</c:v>
                </c:pt>
                <c:pt idx="14">
                  <c:v>31</c:v>
                </c:pt>
                <c:pt idx="15">
                  <c:v>41</c:v>
                </c:pt>
                <c:pt idx="16">
                  <c:v>49</c:v>
                </c:pt>
                <c:pt idx="1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1-4B10-8239-2662047B6A62}"/>
            </c:ext>
          </c:extLst>
        </c:ser>
        <c:ser>
          <c:idx val="4"/>
          <c:order val="4"/>
          <c:tx>
            <c:strRef>
              <c:f>'1.1.8-график '!$G$4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'!$G$5:$G$22</c:f>
              <c:numCache>
                <c:formatCode>0.00</c:formatCode>
                <c:ptCount val="18"/>
                <c:pt idx="0">
                  <c:v>128.59428585260122</c:v>
                </c:pt>
                <c:pt idx="1">
                  <c:v>130.00154872306695</c:v>
                </c:pt>
                <c:pt idx="2">
                  <c:v>115.41096818639777</c:v>
                </c:pt>
                <c:pt idx="3">
                  <c:v>113.97260027901675</c:v>
                </c:pt>
                <c:pt idx="4">
                  <c:v>108.08542113513184</c:v>
                </c:pt>
                <c:pt idx="5">
                  <c:v>83.532480980948407</c:v>
                </c:pt>
                <c:pt idx="6">
                  <c:v>97.329699295182195</c:v>
                </c:pt>
                <c:pt idx="7">
                  <c:v>89.032700568013723</c:v>
                </c:pt>
                <c:pt idx="8">
                  <c:v>84.051156185305459</c:v>
                </c:pt>
                <c:pt idx="9">
                  <c:v>109.27412596007868</c:v>
                </c:pt>
                <c:pt idx="10">
                  <c:v>96.591649385495231</c:v>
                </c:pt>
                <c:pt idx="11">
                  <c:v>93.916129982230515</c:v>
                </c:pt>
                <c:pt idx="12">
                  <c:v>88.400086834471963</c:v>
                </c:pt>
                <c:pt idx="13">
                  <c:v>97.742712226358663</c:v>
                </c:pt>
                <c:pt idx="14">
                  <c:v>85.127613662405267</c:v>
                </c:pt>
                <c:pt idx="15">
                  <c:v>81.79838317055507</c:v>
                </c:pt>
                <c:pt idx="16">
                  <c:v>96.784656356549576</c:v>
                </c:pt>
                <c:pt idx="17">
                  <c:v>110.16050855747392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71-4B10-8239-2662047B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1568"/>
        <c:axId val="1"/>
      </c:lineChart>
      <c:lineChart>
        <c:grouping val="standard"/>
        <c:varyColors val="0"/>
        <c:ser>
          <c:idx val="3"/>
          <c:order val="3"/>
          <c:tx>
            <c:strRef>
              <c:f>'1.1.8-график '!$F$4</c:f>
              <c:strCache>
                <c:ptCount val="1"/>
                <c:pt idx="0">
                  <c:v>Ирландия (оң жақ ось)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'1.1.8-график '!$B$5:$B$22</c:f>
              <c:strCache>
                <c:ptCount val="18"/>
                <c:pt idx="0">
                  <c:v>1 тоқ.2004</c:v>
                </c:pt>
                <c:pt idx="1">
                  <c:v>2 тоқ.2004</c:v>
                </c:pt>
                <c:pt idx="2">
                  <c:v>3 тоқ.2004</c:v>
                </c:pt>
                <c:pt idx="3">
                  <c:v>4 тоқ.2004</c:v>
                </c:pt>
                <c:pt idx="4">
                  <c:v>1 тоқ.2005</c:v>
                </c:pt>
                <c:pt idx="5">
                  <c:v>2 тоқ.2005</c:v>
                </c:pt>
                <c:pt idx="6">
                  <c:v>3 тоқ.2005</c:v>
                </c:pt>
                <c:pt idx="7">
                  <c:v>4 тоқ.2005</c:v>
                </c:pt>
                <c:pt idx="8">
                  <c:v>1 тоқ.2006</c:v>
                </c:pt>
                <c:pt idx="9">
                  <c:v>2 тоқ.2006</c:v>
                </c:pt>
                <c:pt idx="10">
                  <c:v>3 тоқ.2006</c:v>
                </c:pt>
                <c:pt idx="11">
                  <c:v>4 тоқ.2006</c:v>
                </c:pt>
                <c:pt idx="12">
                  <c:v>1 тоқ.2007</c:v>
                </c:pt>
                <c:pt idx="13">
                  <c:v>2 тоқ.2007</c:v>
                </c:pt>
                <c:pt idx="14">
                  <c:v>3 тоқ.2007</c:v>
                </c:pt>
                <c:pt idx="15">
                  <c:v>4 тоқ.2007</c:v>
                </c:pt>
                <c:pt idx="16">
                  <c:v>1 тоқ.2008</c:v>
                </c:pt>
                <c:pt idx="17">
                  <c:v>2 тоқ.2008</c:v>
                </c:pt>
              </c:strCache>
            </c:strRef>
          </c:cat>
          <c:val>
            <c:numRef>
              <c:f>'1.1.8-график '!$F$5:$F$22</c:f>
              <c:numCache>
                <c:formatCode>0.00</c:formatCode>
                <c:ptCount val="18"/>
                <c:pt idx="0">
                  <c:v>-2.2000000000000002</c:v>
                </c:pt>
                <c:pt idx="1">
                  <c:v>-2.2000000000000002</c:v>
                </c:pt>
                <c:pt idx="2">
                  <c:v>-2</c:v>
                </c:pt>
                <c:pt idx="3">
                  <c:v>-1.8</c:v>
                </c:pt>
                <c:pt idx="4">
                  <c:v>-2</c:v>
                </c:pt>
                <c:pt idx="5">
                  <c:v>-1.8</c:v>
                </c:pt>
                <c:pt idx="6">
                  <c:v>-2</c:v>
                </c:pt>
                <c:pt idx="7">
                  <c:v>-2</c:v>
                </c:pt>
                <c:pt idx="8">
                  <c:v>-1.8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-1.8</c:v>
                </c:pt>
                <c:pt idx="14">
                  <c:v>-1.4</c:v>
                </c:pt>
                <c:pt idx="15">
                  <c:v>-1.4</c:v>
                </c:pt>
                <c:pt idx="16">
                  <c:v>-1.4</c:v>
                </c:pt>
                <c:pt idx="1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71-4B10-8239-2662047B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146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4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жауаптар арақатысының % </a:t>
                </a:r>
              </a:p>
            </c:rich>
          </c:tx>
          <c:layout>
            <c:manualLayout>
              <c:xMode val="edge"/>
              <c:yMode val="edge"/>
              <c:x val="4.3010752688172046E-2"/>
              <c:y val="9.0252707581227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4615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70609318996415"/>
          <c:y val="0.90974729241877261"/>
          <c:w val="0.74372759856630821"/>
          <c:h val="7.220216606498194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71390817350791E-2"/>
          <c:y val="7.1065989847715783E-2"/>
          <c:w val="0.8694274275877566"/>
          <c:h val="0.37055837563451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'5.2.14-график'!$B$5</c:f>
              <c:strCache>
                <c:ptCount val="1"/>
                <c:pt idx="0">
                  <c:v>Баланстан тыс есептен шығарылған кредиттер (млрд. теңге) (сол жақ шкала)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'5.2.14-график'!$C$4:$N$4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'5.2.14-график'!$C$5:$N$5</c:f>
              <c:numCache>
                <c:formatCode>_-* #\ ##0.0_р_._-;\-* #\ ##0.0_р_._-;_-* "-"??_р_._-;_-@_-</c:formatCode>
                <c:ptCount val="12"/>
                <c:pt idx="0">
                  <c:v>47.906773000000001</c:v>
                </c:pt>
                <c:pt idx="1">
                  <c:v>55.324888999999999</c:v>
                </c:pt>
                <c:pt idx="2">
                  <c:v>55.492665000000002</c:v>
                </c:pt>
                <c:pt idx="3">
                  <c:v>56.038404</c:v>
                </c:pt>
                <c:pt idx="4">
                  <c:v>58.603540000000002</c:v>
                </c:pt>
                <c:pt idx="5">
                  <c:v>61.737054000000001</c:v>
                </c:pt>
                <c:pt idx="6">
                  <c:v>63.113982</c:v>
                </c:pt>
                <c:pt idx="7">
                  <c:v>66.953779999999995</c:v>
                </c:pt>
                <c:pt idx="8">
                  <c:v>71.182214999999999</c:v>
                </c:pt>
                <c:pt idx="9">
                  <c:v>74.621925000000005</c:v>
                </c:pt>
                <c:pt idx="10">
                  <c:v>78.731755000000007</c:v>
                </c:pt>
                <c:pt idx="11">
                  <c:v>82.649970999999994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2-4100-AA9F-54D3D692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3575344"/>
        <c:axId val="1"/>
      </c:barChart>
      <c:lineChart>
        <c:grouping val="standard"/>
        <c:varyColors val="0"/>
        <c:ser>
          <c:idx val="1"/>
          <c:order val="1"/>
          <c:tx>
            <c:strRef>
              <c:f>'5.2.14-график'!$B$6</c:f>
              <c:strCache>
                <c:ptCount val="1"/>
                <c:pt idx="0">
                  <c:v>Баланстан тыс есептен шығарылған кредиттер жиынтық несие портфеліне қатысы (%)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'5.2.14-график'!$C$6:$N$6</c:f>
              <c:numCache>
                <c:formatCode>0.0</c:formatCode>
                <c:ptCount val="12"/>
                <c:pt idx="0">
                  <c:v>1.5645377074928084</c:v>
                </c:pt>
                <c:pt idx="1">
                  <c:v>0.92334834665820409</c:v>
                </c:pt>
                <c:pt idx="2">
                  <c:v>0.62574143684216244</c:v>
                </c:pt>
                <c:pt idx="3">
                  <c:v>0.63401471205066562</c:v>
                </c:pt>
                <c:pt idx="4">
                  <c:v>0.6633173889033912</c:v>
                </c:pt>
                <c:pt idx="5">
                  <c:v>0.69668971689724457</c:v>
                </c:pt>
                <c:pt idx="6">
                  <c:v>0.71265002740991745</c:v>
                </c:pt>
                <c:pt idx="7">
                  <c:v>0.75669871823761303</c:v>
                </c:pt>
                <c:pt idx="8">
                  <c:v>0.7965391777779508</c:v>
                </c:pt>
                <c:pt idx="9">
                  <c:v>0.83326950402713684</c:v>
                </c:pt>
                <c:pt idx="10">
                  <c:v>0.87079248687584265</c:v>
                </c:pt>
                <c:pt idx="11">
                  <c:v>0.9088400968267385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2-4100-AA9F-54D3D692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753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30000000000000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7133757961783446E-2"/>
          <c:y val="0.81218274111675126"/>
          <c:w val="0.79777070063694266"/>
          <c:h val="0.172588832487309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53633217993079"/>
          <c:y val="4.6052705548265231E-2"/>
          <c:w val="0.82525951557093424"/>
          <c:h val="0.256579359483191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'5.2.15-график'!$B$5</c:f>
              <c:strCache>
                <c:ptCount val="1"/>
                <c:pt idx="0">
                  <c:v>Ипотекалық заемдар (жылжымайтын мүлік кепілімен)                                                                                                                                                                                                              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'5.2.15-график'!$C$5:$N$5</c:f>
              <c:numCache>
                <c:formatCode>#\ ##0.0</c:formatCode>
                <c:ptCount val="12"/>
                <c:pt idx="0">
                  <c:v>809.60533799999996</c:v>
                </c:pt>
                <c:pt idx="1">
                  <c:v>1651.637207</c:v>
                </c:pt>
                <c:pt idx="2">
                  <c:v>3356.872476</c:v>
                </c:pt>
                <c:pt idx="3">
                  <c:v>3301.8825099999999</c:v>
                </c:pt>
                <c:pt idx="4">
                  <c:v>3406.8779749999999</c:v>
                </c:pt>
                <c:pt idx="5">
                  <c:v>3486.5367620000002</c:v>
                </c:pt>
                <c:pt idx="6">
                  <c:v>3435.9053610000001</c:v>
                </c:pt>
                <c:pt idx="7">
                  <c:v>3422.0216559999999</c:v>
                </c:pt>
                <c:pt idx="8">
                  <c:v>3309.117342</c:v>
                </c:pt>
                <c:pt idx="9">
                  <c:v>3269.3436689999999</c:v>
                </c:pt>
                <c:pt idx="10">
                  <c:v>3254.9014419999999</c:v>
                </c:pt>
                <c:pt idx="11">
                  <c:v>3233.7798760000001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5-4880-9CF0-C05F94457C97}"/>
            </c:ext>
          </c:extLst>
        </c:ser>
        <c:ser>
          <c:idx val="1"/>
          <c:order val="1"/>
          <c:tx>
            <c:strRef>
              <c:f>'5.2.15-график'!$B$6</c:f>
              <c:strCache>
                <c:ptCount val="1"/>
                <c:pt idx="0">
                  <c:v>Тұтынушылық заемдар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'5.2.15-график'!$C$6:$N$6</c:f>
              <c:numCache>
                <c:formatCode>#\ ##0.0</c:formatCode>
                <c:ptCount val="12"/>
                <c:pt idx="0">
                  <c:v>261.3</c:v>
                </c:pt>
                <c:pt idx="1">
                  <c:v>674.5</c:v>
                </c:pt>
                <c:pt idx="2">
                  <c:v>1054.2</c:v>
                </c:pt>
                <c:pt idx="3">
                  <c:v>1044.8</c:v>
                </c:pt>
                <c:pt idx="4">
                  <c:v>1052.3</c:v>
                </c:pt>
                <c:pt idx="5">
                  <c:v>1036.7</c:v>
                </c:pt>
                <c:pt idx="6">
                  <c:v>1028.0999999999999</c:v>
                </c:pt>
                <c:pt idx="7">
                  <c:v>1019.368464</c:v>
                </c:pt>
                <c:pt idx="8">
                  <c:v>998.3</c:v>
                </c:pt>
                <c:pt idx="9">
                  <c:v>986.83314499999994</c:v>
                </c:pt>
                <c:pt idx="10">
                  <c:v>974.9</c:v>
                </c:pt>
                <c:pt idx="11">
                  <c:v>967.43860600000005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5-4880-9CF0-C05F94457C97}"/>
            </c:ext>
          </c:extLst>
        </c:ser>
        <c:ser>
          <c:idx val="2"/>
          <c:order val="2"/>
          <c:tx>
            <c:strRef>
              <c:f>'5.2.15-график'!$B$7</c:f>
              <c:strCache>
                <c:ptCount val="1"/>
                <c:pt idx="0">
                  <c:v>Құрылыс секторына берілген кредиттер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'5.2.15-график'!$C$7:$N$7</c:f>
              <c:numCache>
                <c:formatCode>#\ ##0.0</c:formatCode>
                <c:ptCount val="12"/>
                <c:pt idx="0">
                  <c:v>383.74885799999998</c:v>
                </c:pt>
                <c:pt idx="1">
                  <c:v>849.91381799999999</c:v>
                </c:pt>
                <c:pt idx="2">
                  <c:v>1721.124413</c:v>
                </c:pt>
                <c:pt idx="3">
                  <c:v>1724.964903</c:v>
                </c:pt>
                <c:pt idx="4">
                  <c:v>1736.813811</c:v>
                </c:pt>
                <c:pt idx="5">
                  <c:v>1769.63273</c:v>
                </c:pt>
                <c:pt idx="6">
                  <c:v>1821.6306039999999</c:v>
                </c:pt>
                <c:pt idx="7">
                  <c:v>1835.010839</c:v>
                </c:pt>
                <c:pt idx="8">
                  <c:v>1874.0844509999999</c:v>
                </c:pt>
                <c:pt idx="9">
                  <c:v>1890.5946260000001</c:v>
                </c:pt>
                <c:pt idx="10">
                  <c:v>1860.5861030000001</c:v>
                </c:pt>
                <c:pt idx="11">
                  <c:v>1852.531516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5-4880-9CF0-C05F9445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3571184"/>
        <c:axId val="1"/>
      </c:barChart>
      <c:lineChart>
        <c:grouping val="standard"/>
        <c:varyColors val="0"/>
        <c:ser>
          <c:idx val="3"/>
          <c:order val="3"/>
          <c:tx>
            <c:strRef>
              <c:f>'5.2.15-график'!$B$8</c:f>
              <c:strCache>
                <c:ptCount val="1"/>
                <c:pt idx="0">
                  <c:v>Жылжымайтын мүлік кепілімен берілген заемдардың несие портфеліндегі үлесі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'5.2.15-график'!$C$8:$N$8</c:f>
              <c:numCache>
                <c:formatCode>#\ ##0.0</c:formatCode>
                <c:ptCount val="12"/>
                <c:pt idx="0">
                  <c:v>26.440062650190612</c:v>
                </c:pt>
                <c:pt idx="1">
                  <c:v>27.565106987609571</c:v>
                </c:pt>
                <c:pt idx="2">
                  <c:v>37.852465842614464</c:v>
                </c:pt>
                <c:pt idx="3">
                  <c:v>37.3572753571422</c:v>
                </c:pt>
                <c:pt idx="4">
                  <c:v>38.561516978146244</c:v>
                </c:pt>
                <c:pt idx="5">
                  <c:v>39.344836727544788</c:v>
                </c:pt>
                <c:pt idx="6">
                  <c:v>38.796443705525228</c:v>
                </c:pt>
                <c:pt idx="7">
                  <c:v>38.675029264614395</c:v>
                </c:pt>
                <c:pt idx="8">
                  <c:v>37.029496859116257</c:v>
                </c:pt>
                <c:pt idx="9">
                  <c:v>36.507291624571323</c:v>
                </c:pt>
                <c:pt idx="10">
                  <c:v>36.000006874163368</c:v>
                </c:pt>
                <c:pt idx="11">
                  <c:v>35.559465781545143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45-4880-9CF0-C05F94457C97}"/>
            </c:ext>
          </c:extLst>
        </c:ser>
        <c:ser>
          <c:idx val="4"/>
          <c:order val="4"/>
          <c:tx>
            <c:strRef>
              <c:f>'5.2.15-график'!$B$9</c:f>
              <c:strCache>
                <c:ptCount val="1"/>
                <c:pt idx="0">
                  <c:v>Тұтынушылық заемдардың несие портфеліндегі үлесі (%)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'5.2.15-график'!$C$9:$N$9</c:f>
              <c:numCache>
                <c:formatCode>#\ ##0.0</c:formatCode>
                <c:ptCount val="12"/>
                <c:pt idx="0">
                  <c:v>8.53352620866095</c:v>
                </c:pt>
                <c:pt idx="1">
                  <c:v>11.25711178238349</c:v>
                </c:pt>
                <c:pt idx="2">
                  <c:v>11.887275961949342</c:v>
                </c:pt>
                <c:pt idx="3">
                  <c:v>11.820796522872696</c:v>
                </c:pt>
                <c:pt idx="4">
                  <c:v>11.910694957045912</c:v>
                </c:pt>
                <c:pt idx="5">
                  <c:v>11.698942251234946</c:v>
                </c:pt>
                <c:pt idx="6">
                  <c:v>11.608766710047483</c:v>
                </c:pt>
                <c:pt idx="7">
                  <c:v>11.52070592759131</c:v>
                </c:pt>
                <c:pt idx="8">
                  <c:v>11.171119937413135</c:v>
                </c:pt>
                <c:pt idx="9">
                  <c:v>11.019522282381345</c:v>
                </c:pt>
                <c:pt idx="10">
                  <c:v>10.782632693190429</c:v>
                </c:pt>
                <c:pt idx="11">
                  <c:v>10.6382009057325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45-4880-9CF0-C05F94457C97}"/>
            </c:ext>
          </c:extLst>
        </c:ser>
        <c:ser>
          <c:idx val="5"/>
          <c:order val="5"/>
          <c:tx>
            <c:strRef>
              <c:f>'5.2.15-график'!$B$10</c:f>
              <c:strCache>
                <c:ptCount val="1"/>
                <c:pt idx="0">
                  <c:v>Құрылыс секторына берілген кредиттердің экономиканың салаларын кредиттеу құрылымындағы үлесі (%)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'5.2.15-график'!$C$4:$N$4</c:f>
              <c:strCache>
                <c:ptCount val="12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01.02.2008</c:v>
                </c:pt>
                <c:pt idx="4">
                  <c:v>01.03.2008</c:v>
                </c:pt>
                <c:pt idx="5">
                  <c:v>01.04.2008</c:v>
                </c:pt>
                <c:pt idx="6">
                  <c:v>01.05.2008</c:v>
                </c:pt>
                <c:pt idx="7">
                  <c:v>01.06.2008</c:v>
                </c:pt>
                <c:pt idx="8">
                  <c:v>01.07.2008</c:v>
                </c:pt>
                <c:pt idx="9">
                  <c:v>01.08.2008</c:v>
                </c:pt>
                <c:pt idx="10">
                  <c:v>01.09.2008</c:v>
                </c:pt>
                <c:pt idx="11">
                  <c:v>01.10.2008</c:v>
                </c:pt>
              </c:strCache>
            </c:strRef>
          </c:cat>
          <c:val>
            <c:numRef>
              <c:f>'5.2.15-график'!$C$10:$N$10</c:f>
              <c:numCache>
                <c:formatCode>#\ ##0.0</c:formatCode>
                <c:ptCount val="12"/>
                <c:pt idx="0">
                  <c:v>12.763929558174016</c:v>
                </c:pt>
                <c:pt idx="1">
                  <c:v>19.614292996990269</c:v>
                </c:pt>
                <c:pt idx="2">
                  <c:v>26.401596081487217</c:v>
                </c:pt>
                <c:pt idx="3">
                  <c:v>26.4929945362335</c:v>
                </c:pt>
                <c:pt idx="4">
                  <c:v>26.721498586761054</c:v>
                </c:pt>
                <c:pt idx="5">
                  <c:v>26.919915339606508</c:v>
                </c:pt>
                <c:pt idx="6">
                  <c:v>27.644284818304172</c:v>
                </c:pt>
                <c:pt idx="7">
                  <c:v>27.810973373327712</c:v>
                </c:pt>
                <c:pt idx="8">
                  <c:v>27.879252176932152</c:v>
                </c:pt>
                <c:pt idx="9">
                  <c:v>27.96781237248636</c:v>
                </c:pt>
                <c:pt idx="10">
                  <c:v>27.099074202283468</c:v>
                </c:pt>
                <c:pt idx="11">
                  <c:v>26.694025695162537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45-4880-9CF0-C05F9445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7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380622837370242E-2"/>
              <c:y val="6.5789473684210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7118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93771626297575"/>
              <c:y val="0.151316134825252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4775086505190306E-2"/>
          <c:y val="0.52302631578947367"/>
          <c:w val="0.90138408304498274"/>
          <c:h val="0.467105263157894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07834846005876E-2"/>
          <c:y val="7.2164948453608269E-2"/>
          <c:w val="0.90777657007283608"/>
          <c:h val="0.35567010309278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'5.2.16-график'!$C$5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'5.2.16-график'!$B$6:$B$12</c:f>
              <c:strCache>
                <c:ptCount val="7"/>
                <c:pt idx="0">
                  <c:v>Сауда</c:v>
                </c:pt>
                <c:pt idx="1">
                  <c:v>Өнеркәсіп</c:v>
                </c:pt>
                <c:pt idx="2">
                  <c:v>Ауылшаруашылығы</c:v>
                </c:pt>
                <c:pt idx="3">
                  <c:v>Құрылыс</c:v>
                </c:pt>
                <c:pt idx="4">
                  <c:v>Көлік</c:v>
                </c:pt>
                <c:pt idx="5">
                  <c:v>Байланыс</c:v>
                </c:pt>
                <c:pt idx="6">
                  <c:v>Басқалары</c:v>
                </c:pt>
              </c:strCache>
            </c:strRef>
          </c:cat>
          <c:val>
            <c:numRef>
              <c:f>'5.2.16-график'!$C$6:$C$12</c:f>
              <c:numCache>
                <c:formatCode>_-* #\ ##0.0_р_._-;\-* #\ ##0.0_р_._-;_-* "-"??_р_._-;_-@_-</c:formatCode>
                <c:ptCount val="7"/>
                <c:pt idx="0">
                  <c:v>5.8</c:v>
                </c:pt>
                <c:pt idx="1">
                  <c:v>7.1</c:v>
                </c:pt>
                <c:pt idx="2">
                  <c:v>6.6</c:v>
                </c:pt>
                <c:pt idx="3">
                  <c:v>8.6</c:v>
                </c:pt>
                <c:pt idx="4">
                  <c:v>4.9000000000000004</c:v>
                </c:pt>
                <c:pt idx="5">
                  <c:v>2.7</c:v>
                </c:pt>
                <c:pt idx="6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9-428E-A988-920D97597682}"/>
            </c:ext>
          </c:extLst>
        </c:ser>
        <c:ser>
          <c:idx val="1"/>
          <c:order val="1"/>
          <c:tx>
            <c:strRef>
              <c:f>'5.2.16-график'!$D$5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'5.2.16-график'!$B$6:$B$12</c:f>
              <c:strCache>
                <c:ptCount val="7"/>
                <c:pt idx="0">
                  <c:v>Сауда</c:v>
                </c:pt>
                <c:pt idx="1">
                  <c:v>Өнеркәсіп</c:v>
                </c:pt>
                <c:pt idx="2">
                  <c:v>Ауылшаруашылығы</c:v>
                </c:pt>
                <c:pt idx="3">
                  <c:v>Құрылыс</c:v>
                </c:pt>
                <c:pt idx="4">
                  <c:v>Көлік</c:v>
                </c:pt>
                <c:pt idx="5">
                  <c:v>Байланыс</c:v>
                </c:pt>
                <c:pt idx="6">
                  <c:v>Басқалары</c:v>
                </c:pt>
              </c:strCache>
            </c:strRef>
          </c:cat>
          <c:val>
            <c:numRef>
              <c:f>'5.2.16-график'!$D$6:$D$12</c:f>
              <c:numCache>
                <c:formatCode>_-* #\ ##0.0_р_._-;\-* #\ ##0.0_р_._-;_-* "-"??_р_._-;_-@_-</c:formatCode>
                <c:ptCount val="7"/>
                <c:pt idx="0">
                  <c:v>9.1999999999999993</c:v>
                </c:pt>
                <c:pt idx="1">
                  <c:v>8.5</c:v>
                </c:pt>
                <c:pt idx="2">
                  <c:v>6.5</c:v>
                </c:pt>
                <c:pt idx="3">
                  <c:v>10.6</c:v>
                </c:pt>
                <c:pt idx="4">
                  <c:v>6.3</c:v>
                </c:pt>
                <c:pt idx="5">
                  <c:v>5.7</c:v>
                </c:pt>
                <c:pt idx="6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9-428E-A988-920D9759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2000"/>
        <c:axId val="1"/>
      </c:barChart>
      <c:catAx>
        <c:axId val="62358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8200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634719710669075"/>
          <c:y val="0.88144329896907214"/>
          <c:w val="0.32549728752260398"/>
          <c:h val="0.103092783505154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52830188679308E-2"/>
          <c:y val="6.9124579503392097E-2"/>
          <c:w val="0.85849056603773588"/>
          <c:h val="0.447005614121935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'5.2.17-график'!$B$5</c:f>
              <c:strCache>
                <c:ptCount val="1"/>
                <c:pt idx="0">
                  <c:v>Жеке тұлғаларға тұтынушылық кредит беру, млрд. теңге (сол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'5.2.17-график'!$C$4:$K$4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'5.2.17-график'!$C$5:$K$5</c:f>
              <c:numCache>
                <c:formatCode>General</c:formatCode>
                <c:ptCount val="9"/>
                <c:pt idx="0">
                  <c:v>7.2</c:v>
                </c:pt>
                <c:pt idx="1">
                  <c:v>15.2</c:v>
                </c:pt>
                <c:pt idx="2">
                  <c:v>30</c:v>
                </c:pt>
                <c:pt idx="3">
                  <c:v>58.3</c:v>
                </c:pt>
                <c:pt idx="4">
                  <c:v>122.1</c:v>
                </c:pt>
                <c:pt idx="5">
                  <c:v>261.3</c:v>
                </c:pt>
                <c:pt idx="6">
                  <c:v>674.5</c:v>
                </c:pt>
                <c:pt idx="7">
                  <c:v>1054.2</c:v>
                </c:pt>
                <c:pt idx="8">
                  <c:v>967.4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0-4987-8AAE-351F6E67C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3593648"/>
        <c:axId val="1"/>
      </c:barChart>
      <c:lineChart>
        <c:grouping val="standard"/>
        <c:varyColors val="0"/>
        <c:ser>
          <c:idx val="0"/>
          <c:order val="1"/>
          <c:tx>
            <c:strRef>
              <c:f>'5.2.17-график'!$B$6</c:f>
              <c:strCache>
                <c:ptCount val="1"/>
                <c:pt idx="0">
                  <c:v>ЕДБ несие портфеліндегі үлес, %-бен (оң жақ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'5.2.17-график'!$C$4:$K$4</c:f>
              <c:strCache>
                <c:ptCount val="9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01.10.2008</c:v>
                </c:pt>
              </c:strCache>
            </c:strRef>
          </c:cat>
          <c:val>
            <c:numRef>
              <c:f>'5.2.17-график'!$C$6:$K$6</c:f>
              <c:numCache>
                <c:formatCode>General</c:formatCode>
                <c:ptCount val="9"/>
                <c:pt idx="0">
                  <c:v>2.5</c:v>
                </c:pt>
                <c:pt idx="1">
                  <c:v>2.9</c:v>
                </c:pt>
                <c:pt idx="2">
                  <c:v>4.2</c:v>
                </c:pt>
                <c:pt idx="3">
                  <c:v>5.4</c:v>
                </c:pt>
                <c:pt idx="4">
                  <c:v>6.7</c:v>
                </c:pt>
                <c:pt idx="5">
                  <c:v>8.5</c:v>
                </c:pt>
                <c:pt idx="6">
                  <c:v>11.2</c:v>
                </c:pt>
                <c:pt idx="7">
                  <c:v>11.9</c:v>
                </c:pt>
                <c:pt idx="8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0-4987-8AAE-351F6E67C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3593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93648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33962264150943E-3"/>
          <c:y val="0.83410138248847931"/>
          <c:w val="0.98301886792452831"/>
          <c:h val="0.152073732718894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 жыл</a:t>
            </a:r>
          </a:p>
        </c:rich>
      </c:tx>
      <c:layout>
        <c:manualLayout>
          <c:xMode val="edge"/>
          <c:yMode val="edge"/>
          <c:x val="0.40310240289731225"/>
          <c:y val="2.873563218390804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759836633344813E-2"/>
          <c:y val="0.37931247369159543"/>
          <c:w val="0.55814164752016571"/>
          <c:h val="0.3275880454609234"/>
        </c:manualLayout>
      </c:layout>
      <c:pie3DChart>
        <c:varyColors val="1"/>
        <c:ser>
          <c:idx val="0"/>
          <c:order val="0"/>
          <c:tx>
            <c:v>на 01.10.2007 года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F9-4571-8212-CA0E1D44A70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F9-4571-8212-CA0E1D44A70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1F9-4571-8212-CA0E1D44A7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'5.2.18-график'!$B$6:$B$8</c:f>
              <c:strCache>
                <c:ptCount val="3"/>
                <c:pt idx="0">
                  <c:v>стандартты </c:v>
                </c:pt>
                <c:pt idx="1">
                  <c:v>күмәнды </c:v>
                </c:pt>
                <c:pt idx="2">
                  <c:v>үмітсіз</c:v>
                </c:pt>
              </c:strCache>
            </c:strRef>
          </c:cat>
          <c:val>
            <c:numRef>
              <c:f>'5.2.18-график'!$C$6:$C$8</c:f>
              <c:numCache>
                <c:formatCode>General</c:formatCode>
                <c:ptCount val="3"/>
                <c:pt idx="0">
                  <c:v>21.3</c:v>
                </c:pt>
                <c:pt idx="1">
                  <c:v>77.900000000000006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F9-4571-8212-CA0E1D44A7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566135628395282"/>
          <c:y val="0.35632364919902249"/>
          <c:w val="0.98062381737166571"/>
          <c:h val="0.689658792650918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 жыл</a:t>
            </a:r>
          </a:p>
        </c:rich>
      </c:tx>
      <c:layout>
        <c:manualLayout>
          <c:xMode val="edge"/>
          <c:yMode val="edge"/>
          <c:x val="0.31694161180672087"/>
          <c:y val="4.02298850574712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661275087917776"/>
          <c:y val="0.40230110846078293"/>
          <c:w val="0.70492179453655746"/>
          <c:h val="0.2873579346148451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D2-4DAD-8468-73D550D0EAD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4D2-4DAD-8468-73D550D0EAD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4D2-4DAD-8468-73D550D0EADE}"/>
              </c:ext>
            </c:extLst>
          </c:dPt>
          <c:dLbls>
            <c:dLbl>
              <c:idx val="0"/>
              <c:layout>
                <c:manualLayout>
                  <c:x val="-2.9758778138665742E-2"/>
                  <c:y val="-6.48944031258490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2-4DAD-8468-73D550D0EADE}"/>
                </c:ext>
              </c:extLst>
            </c:dLbl>
            <c:dLbl>
              <c:idx val="1"/>
              <c:layout>
                <c:manualLayout>
                  <c:x val="5.4645100351671094E-3"/>
                  <c:y val="4.2570931857053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2-4DAD-8468-73D550D0EAD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'5.2.18-график'!$B$6:$B$8</c:f>
              <c:strCache>
                <c:ptCount val="3"/>
                <c:pt idx="0">
                  <c:v>стандартты </c:v>
                </c:pt>
                <c:pt idx="1">
                  <c:v>күмәнды </c:v>
                </c:pt>
                <c:pt idx="2">
                  <c:v>үмітсіз</c:v>
                </c:pt>
              </c:strCache>
            </c:strRef>
          </c:cat>
          <c:val>
            <c:numRef>
              <c:f>'5.2.18-график'!$G$6:$G$8</c:f>
              <c:numCache>
                <c:formatCode>General</c:formatCode>
                <c:ptCount val="3"/>
                <c:pt idx="0">
                  <c:v>34.799999999999997</c:v>
                </c:pt>
                <c:pt idx="1">
                  <c:v>61.1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2-4DAD-8468-73D550D0EA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75633036310611E-2"/>
          <c:y val="0.12820577026126934"/>
          <c:w val="0.89080626422987064"/>
          <c:h val="0.543592465907781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'5.2.19-график'!$C$4</c:f>
              <c:strCache>
                <c:ptCount val="1"/>
                <c:pt idx="0">
                  <c:v>Кепіл құнының 70% аспайтын заемдар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8D-4483-BEBB-3E4236FD09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D-4483-BEBB-3E4236FD095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33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D-4483-BEBB-3E4236FD0956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'5.2.19-график'!$B$5:$B$11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'5.2.19-график'!$C$5:$C$11</c:f>
              <c:numCache>
                <c:formatCode>0.0</c:formatCode>
                <c:ptCount val="7"/>
                <c:pt idx="0">
                  <c:v>21.452047301251014</c:v>
                </c:pt>
                <c:pt idx="1">
                  <c:v>33.098356175227892</c:v>
                </c:pt>
                <c:pt idx="2">
                  <c:v>33.032188835009066</c:v>
                </c:pt>
                <c:pt idx="3">
                  <c:v>37</c:v>
                </c:pt>
                <c:pt idx="4">
                  <c:v>39</c:v>
                </c:pt>
                <c:pt idx="5">
                  <c:v>39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D-4483-BEBB-3E4236FD0956}"/>
            </c:ext>
          </c:extLst>
        </c:ser>
        <c:ser>
          <c:idx val="1"/>
          <c:order val="1"/>
          <c:tx>
            <c:strRef>
              <c:f>'5.2.19-график'!$D$4</c:f>
              <c:strCache>
                <c:ptCount val="1"/>
                <c:pt idx="0">
                  <c:v>Басқа да заемдар*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79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D-4483-BEBB-3E4236FD095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D-4483-BEBB-3E4236FD095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67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D-4483-BEBB-3E4236FD0956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'5.2.19-график'!$B$5:$B$11</c:f>
              <c:strCache>
                <c:ptCount val="7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01.04.2008</c:v>
                </c:pt>
                <c:pt idx="5">
                  <c:v>01.07.2008</c:v>
                </c:pt>
                <c:pt idx="6">
                  <c:v>01.10.2008</c:v>
                </c:pt>
              </c:strCache>
            </c:strRef>
          </c:cat>
          <c:val>
            <c:numRef>
              <c:f>'5.2.19-график'!$D$5:$D$11</c:f>
              <c:numCache>
                <c:formatCode>0.0</c:formatCode>
                <c:ptCount val="7"/>
                <c:pt idx="0">
                  <c:v>78.547952698748986</c:v>
                </c:pt>
                <c:pt idx="1">
                  <c:v>66.901643824772108</c:v>
                </c:pt>
                <c:pt idx="2">
                  <c:v>66.967811164990934</c:v>
                </c:pt>
                <c:pt idx="3">
                  <c:v>63</c:v>
                </c:pt>
                <c:pt idx="4">
                  <c:v>61</c:v>
                </c:pt>
                <c:pt idx="5">
                  <c:v>61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8D-4483-BEBB-3E4236FD0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623592400"/>
        <c:axId val="1"/>
      </c:barChart>
      <c:catAx>
        <c:axId val="62359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924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702602230483271"/>
          <c:y val="0.87894736842105259"/>
          <c:w val="0.66728624535315983"/>
          <c:h val="0.105263157894736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1932689907292"/>
          <c:y val="6.5116279069767469E-2"/>
          <c:w val="0.80069391848150373"/>
          <c:h val="0.474418604651162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'5.2.20-график'!$B$5</c:f>
              <c:strCache>
                <c:ptCount val="1"/>
                <c:pt idx="0">
                  <c:v>Шетел валютасындағы заемдардың несие портфеліндегі үлесі (сол жақ шкала)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'5.2.20-график'!$C$5:$J$5</c:f>
              <c:numCache>
                <c:formatCode>General</c:formatCode>
                <c:ptCount val="8"/>
                <c:pt idx="0">
                  <c:v>57.8</c:v>
                </c:pt>
                <c:pt idx="1">
                  <c:v>56.1</c:v>
                </c:pt>
                <c:pt idx="2">
                  <c:v>57.1</c:v>
                </c:pt>
                <c:pt idx="3">
                  <c:v>53.7</c:v>
                </c:pt>
                <c:pt idx="4">
                  <c:v>50.4</c:v>
                </c:pt>
                <c:pt idx="5">
                  <c:v>50.4</c:v>
                </c:pt>
                <c:pt idx="6">
                  <c:v>50.8</c:v>
                </c:pt>
                <c:pt idx="7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A-4219-AB5C-91571C84C0F0}"/>
            </c:ext>
          </c:extLst>
        </c:ser>
        <c:ser>
          <c:idx val="0"/>
          <c:order val="1"/>
          <c:tx>
            <c:strRef>
              <c:f>'5.2.20-график'!$B$6</c:f>
              <c:strCache>
                <c:ptCount val="1"/>
                <c:pt idx="0">
                  <c:v>Резиденттерге шетел валютасымен берілген заемдардың шетел валютасымен берілген заемдардың жалпы сомасындағы үлесі (сол жақ шкала)</c:v>
                </c:pt>
              </c:strCache>
            </c:strRef>
          </c:tx>
          <c:spPr>
            <a:gradFill rotWithShape="0">
              <a:gsLst>
                <a:gs pos="0">
                  <a:srgbClr val="F8F8FF"/>
                </a:gs>
                <a:gs pos="100000">
                  <a:srgbClr val="9999FF"/>
                </a:gs>
              </a:gsLst>
              <a:lin ang="5400000" scaled="1"/>
            </a:gradFill>
            <a:ln w="3175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'5.2.20-график'!$C$6:$J$6</c:f>
              <c:numCache>
                <c:formatCode>General</c:formatCode>
                <c:ptCount val="8"/>
                <c:pt idx="0">
                  <c:v>88.8</c:v>
                </c:pt>
                <c:pt idx="1">
                  <c:v>77.400000000000006</c:v>
                </c:pt>
                <c:pt idx="2">
                  <c:v>79.900000000000006</c:v>
                </c:pt>
                <c:pt idx="3" formatCode="0.0">
                  <c:v>71.098894272580452</c:v>
                </c:pt>
                <c:pt idx="4" formatCode="0.0">
                  <c:v>70</c:v>
                </c:pt>
                <c:pt idx="5" formatCode="0.0">
                  <c:v>69.900000000000006</c:v>
                </c:pt>
                <c:pt idx="6" formatCode="0.0">
                  <c:v>68.8</c:v>
                </c:pt>
                <c:pt idx="7" formatCode="0.0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A-4219-AB5C-91571C84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54096"/>
        <c:axId val="1"/>
      </c:barChart>
      <c:lineChart>
        <c:grouping val="standard"/>
        <c:varyColors val="0"/>
        <c:ser>
          <c:idx val="2"/>
          <c:order val="2"/>
          <c:tx>
            <c:strRef>
              <c:f>'5.2.20-график'!$B$7</c:f>
              <c:strCache>
                <c:ptCount val="1"/>
                <c:pt idx="0">
                  <c:v>KZT/USD ресми айырбастау бағамы (оң жақ шкала)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'5.2.20-график'!$C$4:$J$4</c:f>
              <c:strCache>
                <c:ptCount val="8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</c:strCache>
            </c:strRef>
          </c:cat>
          <c:val>
            <c:numRef>
              <c:f>'5.2.20-график'!$C$7:$J$7</c:f>
              <c:numCache>
                <c:formatCode>General</c:formatCode>
                <c:ptCount val="8"/>
                <c:pt idx="0">
                  <c:v>143.33000000000001</c:v>
                </c:pt>
                <c:pt idx="1">
                  <c:v>130</c:v>
                </c:pt>
                <c:pt idx="2">
                  <c:v>133.77000000000001</c:v>
                </c:pt>
                <c:pt idx="3">
                  <c:v>127</c:v>
                </c:pt>
                <c:pt idx="4">
                  <c:v>120.3</c:v>
                </c:pt>
                <c:pt idx="5">
                  <c:v>120.69</c:v>
                </c:pt>
                <c:pt idx="6">
                  <c:v>120.75</c:v>
                </c:pt>
                <c:pt idx="7">
                  <c:v>119.84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A-4219-AB5C-91571C84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4954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96533795493933E-2"/>
              <c:y val="0.269767441860465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4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</a:t>
                </a:r>
              </a:p>
            </c:rich>
          </c:tx>
          <c:layout>
            <c:manualLayout>
              <c:xMode val="edge"/>
              <c:yMode val="edge"/>
              <c:x val="0.9566731714861465"/>
              <c:y val="0.28372093023255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057192374350084E-2"/>
          <c:y val="0.68837209302325586"/>
          <c:w val="0.92027729636048528"/>
          <c:h val="0.297674418604651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paperSize="9" orientation="landscape" verticalDpi="0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256292906178489"/>
          <c:y val="0.37083484226416946"/>
          <c:w val="0.5514874141876428"/>
          <c:h val="0.3958349439898440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2B-4746-96E3-8B650DB74C8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2B-4746-96E3-8B650DB74C8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82B-4746-96E3-8B650DB74C8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2B-4746-96E3-8B650DB74C8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82B-4746-96E3-8B650DB74C8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2B-4746-96E3-8B650DB74C8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82B-4746-96E3-8B650DB74C8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82B-4746-96E3-8B650DB74C82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182B-4746-96E3-8B650DB74C82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82B-4746-96E3-8B650DB74C82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82B-4746-96E3-8B650DB74C82}"/>
              </c:ext>
            </c:extLst>
          </c:dPt>
          <c:dLbls>
            <c:dLbl>
              <c:idx val="0"/>
              <c:layout>
                <c:manualLayout>
                  <c:x val="9.7063610755749333E-2"/>
                  <c:y val="9.76690260543998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2B-4746-96E3-8B650DB74C82}"/>
                </c:ext>
              </c:extLst>
            </c:dLbl>
            <c:dLbl>
              <c:idx val="1"/>
              <c:layout>
                <c:manualLayout>
                  <c:x val="3.244599001783826E-2"/>
                  <c:y val="5.7217094799681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2B-4746-96E3-8B650DB74C82}"/>
                </c:ext>
              </c:extLst>
            </c:dLbl>
            <c:dLbl>
              <c:idx val="2"/>
              <c:layout>
                <c:manualLayout>
                  <c:x val="0.16643038613308353"/>
                  <c:y val="6.45549076778184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B-4746-96E3-8B650DB74C82}"/>
                </c:ext>
              </c:extLst>
            </c:dLbl>
            <c:dLbl>
              <c:idx val="3"/>
              <c:layout>
                <c:manualLayout>
                  <c:x val="0.14840964101455281"/>
                  <c:y val="0.157015924181560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B-4746-96E3-8B650DB74C82}"/>
                </c:ext>
              </c:extLst>
            </c:dLbl>
            <c:dLbl>
              <c:idx val="4"/>
              <c:layout>
                <c:manualLayout>
                  <c:x val="9.0538568262491306E-3"/>
                  <c:y val="0.212681932997280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B-4746-96E3-8B650DB74C82}"/>
                </c:ext>
              </c:extLst>
            </c:dLbl>
            <c:dLbl>
              <c:idx val="5"/>
              <c:layout>
                <c:manualLayout>
                  <c:x val="-0.10115713796644987"/>
                  <c:y val="0.164734168755478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B-4746-96E3-8B650DB74C82}"/>
                </c:ext>
              </c:extLst>
            </c:dLbl>
            <c:dLbl>
              <c:idx val="6"/>
              <c:layout>
                <c:manualLayout>
                  <c:x val="-0.11766290083304806"/>
                  <c:y val="-1.3827097275379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B-4746-96E3-8B650DB74C82}"/>
                </c:ext>
              </c:extLst>
            </c:dLbl>
            <c:dLbl>
              <c:idx val="7"/>
              <c:layout>
                <c:manualLayout>
                  <c:x val="-0.11827504399478669"/>
                  <c:y val="-0.106336337855859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B-4746-96E3-8B650DB74C82}"/>
                </c:ext>
              </c:extLst>
            </c:dLbl>
            <c:dLbl>
              <c:idx val="8"/>
              <c:layout>
                <c:manualLayout>
                  <c:x val="6.8801720151113854E-2"/>
                  <c:y val="-0.17309014427840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B-4746-96E3-8B650DB74C82}"/>
                </c:ext>
              </c:extLst>
            </c:dLbl>
            <c:dLbl>
              <c:idx val="9"/>
              <c:layout>
                <c:manualLayout>
                  <c:x val="0.22696360895391512"/>
                  <c:y val="-0.168849868118136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B-4746-96E3-8B650DB74C82}"/>
                </c:ext>
              </c:extLst>
            </c:dLbl>
            <c:dLbl>
              <c:idx val="10"/>
              <c:layout>
                <c:manualLayout>
                  <c:x val="0.31996348282551645"/>
                  <c:y val="-7.58390812077286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B-4746-96E3-8B650DB74C8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'5.2.21-график'!$B$4:$B$14</c:f>
              <c:strCache>
                <c:ptCount val="11"/>
                <c:pt idx="0">
                  <c:v>Ресей Федерациясы</c:v>
                </c:pt>
                <c:pt idx="1">
                  <c:v>Виргин аралдары (Брит.)</c:v>
                </c:pt>
                <c:pt idx="2">
                  <c:v>Люксембург</c:v>
                </c:pt>
                <c:pt idx="3">
                  <c:v>Кипр</c:v>
                </c:pt>
                <c:pt idx="4">
                  <c:v>Біріккен Корольдік</c:v>
                </c:pt>
                <c:pt idx="5">
                  <c:v>Сейшель</c:v>
                </c:pt>
                <c:pt idx="6">
                  <c:v>Нидерланд</c:v>
                </c:pt>
                <c:pt idx="7">
                  <c:v>Құрама Штаттар</c:v>
                </c:pt>
                <c:pt idx="8">
                  <c:v>Виргин аралдары, АҚШ</c:v>
                </c:pt>
                <c:pt idx="9">
                  <c:v>Түркия</c:v>
                </c:pt>
                <c:pt idx="10">
                  <c:v>Басқалары</c:v>
                </c:pt>
              </c:strCache>
            </c:strRef>
          </c:cat>
          <c:val>
            <c:numRef>
              <c:f>'5.2.21-график'!$C$4:$C$14</c:f>
              <c:numCache>
                <c:formatCode>General</c:formatCode>
                <c:ptCount val="11"/>
                <c:pt idx="0">
                  <c:v>25.8</c:v>
                </c:pt>
                <c:pt idx="1">
                  <c:v>17.3</c:v>
                </c:pt>
                <c:pt idx="2">
                  <c:v>16</c:v>
                </c:pt>
                <c:pt idx="3">
                  <c:v>12.6</c:v>
                </c:pt>
                <c:pt idx="4">
                  <c:v>6.5</c:v>
                </c:pt>
                <c:pt idx="5">
                  <c:v>6.3</c:v>
                </c:pt>
                <c:pt idx="6">
                  <c:v>3.8</c:v>
                </c:pt>
                <c:pt idx="7">
                  <c:v>3.7</c:v>
                </c:pt>
                <c:pt idx="8">
                  <c:v>1.7</c:v>
                </c:pt>
                <c:pt idx="9">
                  <c:v>1.5</c:v>
                </c:pt>
                <c:pt idx="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2B-4746-96E3-8B650DB74C8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76321570538666E-2"/>
          <c:y val="7.7348274959736965E-2"/>
          <c:w val="0.90285882228203562"/>
          <c:h val="0.54696280150099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'5.2.22-график'!$B$5</c:f>
              <c:strCache>
                <c:ptCount val="1"/>
                <c:pt idx="0">
                  <c:v>Резидент еместерге жиынтық активтермен талаптардың үлесі (%-бен)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'5.2.22-график'!$C$4:$L$4</c:f>
              <c:strCache>
                <c:ptCount val="10"/>
                <c:pt idx="0">
                  <c:v>01.01.2000</c:v>
                </c:pt>
                <c:pt idx="1">
                  <c:v>01.01.2001</c:v>
                </c:pt>
                <c:pt idx="2">
                  <c:v>01.01.2002</c:v>
                </c:pt>
                <c:pt idx="3">
                  <c:v>01.01.2003</c:v>
                </c:pt>
                <c:pt idx="4">
                  <c:v>01.01.2004</c:v>
                </c:pt>
                <c:pt idx="5">
                  <c:v>01.01.2005</c:v>
                </c:pt>
                <c:pt idx="6">
                  <c:v>01.01.2006</c:v>
                </c:pt>
                <c:pt idx="7">
                  <c:v>01.01.2007</c:v>
                </c:pt>
                <c:pt idx="8">
                  <c:v>01.01.2008</c:v>
                </c:pt>
                <c:pt idx="9">
                  <c:v>01.10.2008</c:v>
                </c:pt>
              </c:strCache>
            </c:strRef>
          </c:cat>
          <c:val>
            <c:numRef>
              <c:f>'5.2.22-график'!$C$5:$L$5</c:f>
              <c:numCache>
                <c:formatCode>General</c:formatCode>
                <c:ptCount val="10"/>
                <c:pt idx="0">
                  <c:v>23.1</c:v>
                </c:pt>
                <c:pt idx="1">
                  <c:v>10.5</c:v>
                </c:pt>
                <c:pt idx="2">
                  <c:v>10.199999999999999</c:v>
                </c:pt>
                <c:pt idx="3">
                  <c:v>18</c:v>
                </c:pt>
                <c:pt idx="4">
                  <c:v>17.600000000000001</c:v>
                </c:pt>
                <c:pt idx="5">
                  <c:v>18.5</c:v>
                </c:pt>
                <c:pt idx="6">
                  <c:v>26.5</c:v>
                </c:pt>
                <c:pt idx="7">
                  <c:v>20.8</c:v>
                </c:pt>
                <c:pt idx="8">
                  <c:v>23.1</c:v>
                </c:pt>
                <c:pt idx="9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3-4668-8D65-2A3527E8C6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4957424"/>
        <c:axId val="1"/>
      </c:barChart>
      <c:catAx>
        <c:axId val="62495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74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B-41B7-987E-9E51445E6BBD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B-41B7-987E-9E51445E6BBD}"/>
            </c:ext>
          </c:extLst>
        </c:ser>
        <c:ser>
          <c:idx val="3"/>
          <c:order val="2"/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B-41B7-987E-9E51445E6BBD}"/>
            </c:ext>
          </c:extLst>
        </c:ser>
        <c:ser>
          <c:idx val="4"/>
          <c:order val="3"/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B-41B7-987E-9E51445E6BBD}"/>
            </c:ext>
          </c:extLst>
        </c:ser>
        <c:ser>
          <c:idx val="5"/>
          <c:order val="4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B-41B7-987E-9E51445E6BBD}"/>
            </c:ext>
          </c:extLst>
        </c:ser>
        <c:ser>
          <c:idx val="7"/>
          <c:order val="5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B-41B7-987E-9E51445E6BBD}"/>
            </c:ext>
          </c:extLst>
        </c:ser>
        <c:ser>
          <c:idx val="8"/>
          <c:order val="6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B-41B7-987E-9E51445E6BBD}"/>
            </c:ext>
          </c:extLst>
        </c:ser>
        <c:ser>
          <c:idx val="9"/>
          <c:order val="7"/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'1.1.9-график'!#REF!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B-41B7-987E-9E51445E6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459488"/>
        <c:axId val="1"/>
      </c:lineChart>
      <c:catAx>
        <c:axId val="5914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4594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9908256880738E-2"/>
          <c:y val="6.9307098224537428E-2"/>
          <c:w val="0.9064220183486239"/>
          <c:h val="0.55940729281233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'5.2.23-график'!$B$5</c:f>
              <c:strCache>
                <c:ptCount val="1"/>
                <c:pt idx="0">
                  <c:v>Резидент еместерге заемдардың ЕДБ жиынтық несие портфеліндегі үлесі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'5.2.23-график'!$C$4:$F$4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'5.2.23-график'!$C$5:$F$5</c:f>
              <c:numCache>
                <c:formatCode>General</c:formatCode>
                <c:ptCount val="4"/>
                <c:pt idx="0">
                  <c:v>13.7</c:v>
                </c:pt>
                <c:pt idx="1">
                  <c:v>16.2</c:v>
                </c:pt>
                <c:pt idx="2">
                  <c:v>15.9</c:v>
                </c:pt>
                <c:pt idx="3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3-4C1A-9955-7EF40A477BD7}"/>
            </c:ext>
          </c:extLst>
        </c:ser>
        <c:ser>
          <c:idx val="1"/>
          <c:order val="1"/>
          <c:tx>
            <c:strRef>
              <c:f>'5.2.23-график'!$B$6</c:f>
              <c:strCache>
                <c:ptCount val="1"/>
                <c:pt idx="0">
                  <c:v>Резидент еместерге заемдардың резидент еместерге талаптардың жалпы сомасындағы үлесі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'5.2.23-график'!$C$4:$F$4</c:f>
              <c:strCache>
                <c:ptCount val="4"/>
                <c:pt idx="0">
                  <c:v>01.10.2006</c:v>
                </c:pt>
                <c:pt idx="1">
                  <c:v>01.10.2007</c:v>
                </c:pt>
                <c:pt idx="2">
                  <c:v>01.01.2008</c:v>
                </c:pt>
                <c:pt idx="3">
                  <c:v>01.10.2008</c:v>
                </c:pt>
              </c:strCache>
            </c:strRef>
          </c:cat>
          <c:val>
            <c:numRef>
              <c:f>'5.2.23-график'!$C$6:$F$6</c:f>
              <c:numCache>
                <c:formatCode>General</c:formatCode>
                <c:ptCount val="4"/>
                <c:pt idx="0">
                  <c:v>46.2</c:v>
                </c:pt>
                <c:pt idx="1">
                  <c:v>56.7</c:v>
                </c:pt>
                <c:pt idx="2">
                  <c:v>52.3</c:v>
                </c:pt>
                <c:pt idx="3">
                  <c:v>52.7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3-4C1A-9955-7EF40A477B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4965328"/>
        <c:axId val="1"/>
      </c:barChart>
      <c:catAx>
        <c:axId val="62496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53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61467889908258"/>
          <c:y val="0.78217821782178221"/>
          <c:w val="0.7119266055045872"/>
          <c:h val="0.19801980198019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521739130437"/>
          <c:y val="6.3241228772751901E-2"/>
          <c:w val="0.7947826086956522"/>
          <c:h val="0.4624514854007485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'5.3.1-график'!$B$7</c:f>
              <c:strCache>
                <c:ptCount val="1"/>
                <c:pt idx="0">
                  <c:v>Активтер мен міндеттемелердің валюталық құрамдас бөлігі арақатысының айырмасы, п.т-мен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'5.3.1-график'!$C$7:$N$7</c:f>
              <c:numCache>
                <c:formatCode>0.0</c:formatCode>
                <c:ptCount val="12"/>
                <c:pt idx="0">
                  <c:v>-5.2585347255623347</c:v>
                </c:pt>
                <c:pt idx="1">
                  <c:v>-4.9553480387679016</c:v>
                </c:pt>
                <c:pt idx="2">
                  <c:v>-7.438610194104271</c:v>
                </c:pt>
                <c:pt idx="3">
                  <c:v>-7.7200737556575447</c:v>
                </c:pt>
                <c:pt idx="4">
                  <c:v>-8.4233093517539857</c:v>
                </c:pt>
                <c:pt idx="5">
                  <c:v>-8.3466833768683912</c:v>
                </c:pt>
                <c:pt idx="6">
                  <c:v>-9.5617197748127722</c:v>
                </c:pt>
                <c:pt idx="7">
                  <c:v>-9.6182803725313946</c:v>
                </c:pt>
                <c:pt idx="8">
                  <c:v>-9.7528598189637137</c:v>
                </c:pt>
                <c:pt idx="9">
                  <c:v>-9.2192865448722046</c:v>
                </c:pt>
                <c:pt idx="10">
                  <c:v>-7.9461119502724102</c:v>
                </c:pt>
                <c:pt idx="11">
                  <c:v>-6.5073074988493431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5-46E9-BF6D-BB38AA47E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4946608"/>
        <c:axId val="1"/>
      </c:barChart>
      <c:lineChart>
        <c:grouping val="standard"/>
        <c:varyColors val="0"/>
        <c:ser>
          <c:idx val="0"/>
          <c:order val="0"/>
          <c:tx>
            <c:strRef>
              <c:f>'5.3.1-график'!$B$5</c:f>
              <c:strCache>
                <c:ptCount val="1"/>
                <c:pt idx="0">
                  <c:v>Шетел валютасындағы активтердің жиынтық активтерге қатынасы (%)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'5.3.1-график'!$C$5:$N$5</c:f>
              <c:numCache>
                <c:formatCode>0.0</c:formatCode>
                <c:ptCount val="12"/>
                <c:pt idx="0">
                  <c:v>53.942058742611664</c:v>
                </c:pt>
                <c:pt idx="1">
                  <c:v>54.279887942642546</c:v>
                </c:pt>
                <c:pt idx="2">
                  <c:v>54.733761174975079</c:v>
                </c:pt>
                <c:pt idx="3">
                  <c:v>55.445648764413477</c:v>
                </c:pt>
                <c:pt idx="4">
                  <c:v>54.465247096551337</c:v>
                </c:pt>
                <c:pt idx="5">
                  <c:v>54.040152860573244</c:v>
                </c:pt>
                <c:pt idx="6">
                  <c:v>53.920527417467888</c:v>
                </c:pt>
                <c:pt idx="7">
                  <c:v>52.639571987545622</c:v>
                </c:pt>
                <c:pt idx="8">
                  <c:v>51.061431837489735</c:v>
                </c:pt>
                <c:pt idx="9">
                  <c:v>50.701709955210951</c:v>
                </c:pt>
                <c:pt idx="10">
                  <c:v>52.359060092422652</c:v>
                </c:pt>
                <c:pt idx="11">
                  <c:v>51.677205361990964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5-46E9-BF6D-BB38AA47EA74}"/>
            </c:ext>
          </c:extLst>
        </c:ser>
        <c:ser>
          <c:idx val="1"/>
          <c:order val="1"/>
          <c:tx>
            <c:strRef>
              <c:f>'5.3.1-график'!$B$6</c:f>
              <c:strCache>
                <c:ptCount val="1"/>
                <c:pt idx="0">
                  <c:v>Шетел валютасындағы міндеттемелердің жиынтық міндеттемелерге қатынасы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'5.3.1-график'!$C$4:$N$4</c:f>
              <c:strCache>
                <c:ptCount val="12"/>
                <c:pt idx="0">
                  <c:v>01.07.07</c:v>
                </c:pt>
                <c:pt idx="1">
                  <c:v>01.10.07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'5.3.1-график'!$C$6:$N$6</c:f>
              <c:numCache>
                <c:formatCode>0.0</c:formatCode>
                <c:ptCount val="12"/>
                <c:pt idx="0">
                  <c:v>59.200593468173999</c:v>
                </c:pt>
                <c:pt idx="1">
                  <c:v>59.235235981410447</c:v>
                </c:pt>
                <c:pt idx="2">
                  <c:v>62.17237136907935</c:v>
                </c:pt>
                <c:pt idx="3">
                  <c:v>63.165722520071022</c:v>
                </c:pt>
                <c:pt idx="4">
                  <c:v>62.888556448305323</c:v>
                </c:pt>
                <c:pt idx="5">
                  <c:v>62.386836237441635</c:v>
                </c:pt>
                <c:pt idx="6">
                  <c:v>63.48224719228066</c:v>
                </c:pt>
                <c:pt idx="7">
                  <c:v>62.257852360077017</c:v>
                </c:pt>
                <c:pt idx="8">
                  <c:v>60.814291656453449</c:v>
                </c:pt>
                <c:pt idx="9">
                  <c:v>59.920996500083156</c:v>
                </c:pt>
                <c:pt idx="10">
                  <c:v>60.305172042695062</c:v>
                </c:pt>
                <c:pt idx="11">
                  <c:v>58.184512860840307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5-46E9-BF6D-BB38AA47E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494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пайыздық тармақтар</a:t>
                </a:r>
              </a:p>
            </c:rich>
          </c:tx>
          <c:layout>
            <c:manualLayout>
              <c:xMode val="edge"/>
              <c:yMode val="edge"/>
              <c:x val="8.6956521739130436E-3"/>
              <c:y val="5.533596837944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660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478260869565212"/>
              <c:y val="0.2648225493552436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043478260869565"/>
          <c:y val="0.74308300395256921"/>
          <c:w val="0.74260869565217391"/>
          <c:h val="0.24505928853754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987652370697957E-2"/>
          <c:y val="5.7377164000792479E-2"/>
          <c:w val="0.9303412604770801"/>
          <c:h val="0.27459071343236391"/>
        </c:manualLayout>
      </c:layout>
      <c:lineChart>
        <c:grouping val="standard"/>
        <c:varyColors val="0"/>
        <c:ser>
          <c:idx val="0"/>
          <c:order val="0"/>
          <c:tx>
            <c:strRef>
              <c:f>'5.3.2-график'!$B$5</c:f>
              <c:strCache>
                <c:ptCount val="1"/>
                <c:pt idx="0">
                  <c:v>Ағымдағы валюталық өтімділіктің лимиті (min = 0,9)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'5.3.2-график'!$C$4:$L$4</c:f>
              <c:strCache>
                <c:ptCount val="10"/>
                <c:pt idx="0">
                  <c:v>01.01.2008</c:v>
                </c:pt>
                <c:pt idx="1">
                  <c:v>01.02.2008</c:v>
                </c:pt>
                <c:pt idx="2">
                  <c:v>01.03.2008</c:v>
                </c:pt>
                <c:pt idx="3">
                  <c:v>01.04.2008</c:v>
                </c:pt>
                <c:pt idx="4">
                  <c:v>01.05.2008</c:v>
                </c:pt>
                <c:pt idx="5">
                  <c:v>01.06.2008</c:v>
                </c:pt>
                <c:pt idx="6">
                  <c:v>01.07.2008</c:v>
                </c:pt>
                <c:pt idx="7">
                  <c:v>1.08.2008*</c:v>
                </c:pt>
                <c:pt idx="8">
                  <c:v>01.09.2008</c:v>
                </c:pt>
                <c:pt idx="9">
                  <c:v>01.10.2008</c:v>
                </c:pt>
              </c:strCache>
            </c:strRef>
          </c:cat>
          <c:val>
            <c:numRef>
              <c:f>'5.3.2-график'!$C$5:$L$5</c:f>
              <c:numCache>
                <c:formatCode>General</c:formatCode>
                <c:ptCount val="10"/>
                <c:pt idx="0">
                  <c:v>4.0019999999999998</c:v>
                </c:pt>
                <c:pt idx="1">
                  <c:v>4.3410000000000002</c:v>
                </c:pt>
                <c:pt idx="2">
                  <c:v>3.9910000000000001</c:v>
                </c:pt>
                <c:pt idx="3">
                  <c:v>3.931</c:v>
                </c:pt>
                <c:pt idx="4">
                  <c:v>3.7930000000000001</c:v>
                </c:pt>
                <c:pt idx="5">
                  <c:v>3.9790000000000001</c:v>
                </c:pt>
                <c:pt idx="6">
                  <c:v>3.7549999999999999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1-4FD4-929F-7A63E29460D5}"/>
            </c:ext>
          </c:extLst>
        </c:ser>
        <c:ser>
          <c:idx val="1"/>
          <c:order val="1"/>
          <c:tx>
            <c:strRef>
              <c:f>'5.3.2-график'!$B$6</c:f>
              <c:strCache>
                <c:ptCount val="1"/>
                <c:pt idx="0">
                  <c:v>Қысқа мерзімді валюталық өтімділіктің лимиті (min = 0,8)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'5.3.2-график'!$C$6:$L$6</c:f>
              <c:numCache>
                <c:formatCode>General</c:formatCode>
                <c:ptCount val="10"/>
                <c:pt idx="0">
                  <c:v>1.401</c:v>
                </c:pt>
                <c:pt idx="1">
                  <c:v>1.474</c:v>
                </c:pt>
                <c:pt idx="2">
                  <c:v>1.417</c:v>
                </c:pt>
                <c:pt idx="3">
                  <c:v>1.452</c:v>
                </c:pt>
                <c:pt idx="4">
                  <c:v>1.4370000000000001</c:v>
                </c:pt>
                <c:pt idx="5">
                  <c:v>1.6020000000000001</c:v>
                </c:pt>
                <c:pt idx="6">
                  <c:v>1.3819999999999999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1-4FD4-929F-7A63E29460D5}"/>
            </c:ext>
          </c:extLst>
        </c:ser>
        <c:ser>
          <c:idx val="2"/>
          <c:order val="2"/>
          <c:tx>
            <c:strRef>
              <c:f>'5.3.2-график'!$B$7</c:f>
              <c:strCache>
                <c:ptCount val="1"/>
                <c:pt idx="0">
                  <c:v>Орта мерзімді валюталық өтімділіктің лимиті (min = 0,6)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'5.3.2-график'!$C$7:$L$7</c:f>
              <c:numCache>
                <c:formatCode>General</c:formatCode>
                <c:ptCount val="10"/>
                <c:pt idx="0">
                  <c:v>0.97099999999999997</c:v>
                </c:pt>
                <c:pt idx="1">
                  <c:v>1.0189999999999999</c:v>
                </c:pt>
                <c:pt idx="2">
                  <c:v>0.98199999999999998</c:v>
                </c:pt>
                <c:pt idx="3">
                  <c:v>0.98099999999999998</c:v>
                </c:pt>
                <c:pt idx="4">
                  <c:v>1</c:v>
                </c:pt>
                <c:pt idx="5">
                  <c:v>1.01</c:v>
                </c:pt>
                <c:pt idx="6">
                  <c:v>0.97899999999999998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1-4FD4-929F-7A63E29460D5}"/>
            </c:ext>
          </c:extLst>
        </c:ser>
        <c:ser>
          <c:idx val="3"/>
          <c:order val="3"/>
          <c:tx>
            <c:strRef>
              <c:f>'5.3.2-график'!$B$8</c:f>
              <c:strCache>
                <c:ptCount val="1"/>
                <c:pt idx="0">
                  <c:v>Мерзімді валюталық өтімділіктің коэф-ті k-4-4 (min = 1)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'5.3.2-график'!$C$8:$L$8</c:f>
              <c:numCache>
                <c:formatCode>General</c:formatCode>
                <c:ptCount val="10"/>
                <c:pt idx="7">
                  <c:v>6.0830000000000002</c:v>
                </c:pt>
                <c:pt idx="8">
                  <c:v>7.4210000000000003</c:v>
                </c:pt>
                <c:pt idx="9">
                  <c:v>6.6440000000000001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1-4FD4-929F-7A63E29460D5}"/>
            </c:ext>
          </c:extLst>
        </c:ser>
        <c:ser>
          <c:idx val="4"/>
          <c:order val="4"/>
          <c:tx>
            <c:strRef>
              <c:f>'5.3.2-график'!$B$9</c:f>
              <c:strCache>
                <c:ptCount val="1"/>
                <c:pt idx="0">
                  <c:v>Мерзімді валюталық өтімділіктің коэф-ті k-4-5 (min = 0,9)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'5.3.2-график'!$C$9:$L$9</c:f>
              <c:numCache>
                <c:formatCode>General</c:formatCode>
                <c:ptCount val="10"/>
                <c:pt idx="7">
                  <c:v>3.8540000000000001</c:v>
                </c:pt>
                <c:pt idx="8">
                  <c:v>3.08</c:v>
                </c:pt>
                <c:pt idx="9">
                  <c:v>4.3529999999999998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1-4FD4-929F-7A63E29460D5}"/>
            </c:ext>
          </c:extLst>
        </c:ser>
        <c:ser>
          <c:idx val="5"/>
          <c:order val="5"/>
          <c:tx>
            <c:strRef>
              <c:f>'5.3.2-график'!$B$10</c:f>
              <c:strCache>
                <c:ptCount val="1"/>
                <c:pt idx="0">
                  <c:v>Мерзімді валюталық өтімділіктің коэф-ті k-4-6 (min = 0,8)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'5.3.2-график'!$C$10:$L$10</c:f>
              <c:numCache>
                <c:formatCode>General</c:formatCode>
                <c:ptCount val="10"/>
                <c:pt idx="7">
                  <c:v>2.0939999999999999</c:v>
                </c:pt>
                <c:pt idx="8">
                  <c:v>2.1629999999999998</c:v>
                </c:pt>
                <c:pt idx="9">
                  <c:v>2.0390000000000001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D1-4FD4-929F-7A63E2946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947440"/>
        <c:axId val="1"/>
      </c:lineChart>
      <c:catAx>
        <c:axId val="62494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74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541795665634676"/>
          <c:y val="0.61065573770491799"/>
          <c:w val="0.48297213622291024"/>
          <c:h val="0.377049180327868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47707625128465"/>
          <c:y val="6.5728000880285756E-2"/>
          <c:w val="0.74286059738001031"/>
          <c:h val="0.49765486380787793"/>
        </c:manualLayout>
      </c:layout>
      <c:lineChart>
        <c:grouping val="standard"/>
        <c:varyColors val="0"/>
        <c:ser>
          <c:idx val="0"/>
          <c:order val="0"/>
          <c:tx>
            <c:strRef>
              <c:f>'5.3.3-график'!$B$5</c:f>
              <c:strCache>
                <c:ptCount val="1"/>
                <c:pt idx="0">
                  <c:v>Позицияның резервтерге қатынасы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'5.3.3-график'!$C$4:$I$4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'5.3.3-график'!$C$5:$I$5</c:f>
              <c:numCache>
                <c:formatCode>0.00</c:formatCode>
                <c:ptCount val="7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4-488F-906C-AD85AE2A1479}"/>
            </c:ext>
          </c:extLst>
        </c:ser>
        <c:ser>
          <c:idx val="1"/>
          <c:order val="1"/>
          <c:tx>
            <c:strRef>
              <c:f>'5.3.3-график'!$B$6</c:f>
              <c:strCache>
                <c:ptCount val="1"/>
                <c:pt idx="0">
                  <c:v>Позицияның капиталға қатынасы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'5.3.3-график'!$C$4:$I$4</c:f>
              <c:strCache>
                <c:ptCount val="7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</c:strCache>
            </c:strRef>
          </c:cat>
          <c:val>
            <c:numRef>
              <c:f>'5.3.3-график'!$C$6:$I$6</c:f>
              <c:numCache>
                <c:formatCode>0.00</c:formatCode>
                <c:ptCount val="7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4-488F-906C-AD85AE2A1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949520"/>
        <c:axId val="1"/>
      </c:lineChart>
      <c:catAx>
        <c:axId val="6249495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495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52380952380958"/>
          <c:y val="0.15962441314553991"/>
          <c:w val="0.35714285714285715"/>
          <c:h val="0.6760563380281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69512143292296E-2"/>
          <c:y val="7.0422858086020418E-2"/>
          <c:w val="0.87620972502278494"/>
          <c:h val="0.56338286468816334"/>
        </c:manualLayout>
      </c:layout>
      <c:lineChart>
        <c:grouping val="standard"/>
        <c:varyColors val="0"/>
        <c:ser>
          <c:idx val="0"/>
          <c:order val="0"/>
          <c:tx>
            <c:strRef>
              <c:f>'5.3.3-график'!$B$5</c:f>
              <c:strCache>
                <c:ptCount val="1"/>
                <c:pt idx="0">
                  <c:v>Позицияның резервтерге қатынасы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'5.3.3-график'!$C$4:$M$4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'5.3.3-график'!$C$5:$M$5</c:f>
              <c:numCache>
                <c:formatCode>0.00</c:formatCode>
                <c:ptCount val="11"/>
                <c:pt idx="0">
                  <c:v>0.953206997</c:v>
                </c:pt>
                <c:pt idx="1">
                  <c:v>0.78300418599999999</c:v>
                </c:pt>
                <c:pt idx="2">
                  <c:v>0.259596997</c:v>
                </c:pt>
                <c:pt idx="3">
                  <c:v>3.7061007999999999E-2</c:v>
                </c:pt>
                <c:pt idx="4">
                  <c:v>0.28207825600000003</c:v>
                </c:pt>
                <c:pt idx="5">
                  <c:v>4.3031847999999998E-2</c:v>
                </c:pt>
                <c:pt idx="6">
                  <c:v>7.2690536E-2</c:v>
                </c:pt>
                <c:pt idx="7">
                  <c:v>6.7585169793075842E-2</c:v>
                </c:pt>
                <c:pt idx="8">
                  <c:v>-1.1611792602439944E-2</c:v>
                </c:pt>
                <c:pt idx="9">
                  <c:v>-3.5236674677806237E-2</c:v>
                </c:pt>
                <c:pt idx="10">
                  <c:v>4.344638756152857E-2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E-48A7-BE7F-C7D865DC19F1}"/>
            </c:ext>
          </c:extLst>
        </c:ser>
        <c:ser>
          <c:idx val="1"/>
          <c:order val="1"/>
          <c:tx>
            <c:strRef>
              <c:f>'5.3.3-график'!$B$6</c:f>
              <c:strCache>
                <c:ptCount val="1"/>
                <c:pt idx="0">
                  <c:v>Позицияның капиталға қатынасы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tar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'5.3.3-график'!$C$4:$M$4</c:f>
              <c:strCache>
                <c:ptCount val="11"/>
                <c:pt idx="0">
                  <c:v>01.10.2001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</c:strCache>
            </c:strRef>
          </c:cat>
          <c:val>
            <c:numRef>
              <c:f>'5.3.3-график'!$C$6:$M$6</c:f>
              <c:numCache>
                <c:formatCode>0.00</c:formatCode>
                <c:ptCount val="11"/>
                <c:pt idx="0">
                  <c:v>0.206502504</c:v>
                </c:pt>
                <c:pt idx="1">
                  <c:v>0.17369963599999999</c:v>
                </c:pt>
                <c:pt idx="2">
                  <c:v>9.2385890999999998E-2</c:v>
                </c:pt>
                <c:pt idx="3">
                  <c:v>1.4609221E-2</c:v>
                </c:pt>
                <c:pt idx="4">
                  <c:v>0.13813402599999999</c:v>
                </c:pt>
                <c:pt idx="5">
                  <c:v>1.8187267E-2</c:v>
                </c:pt>
                <c:pt idx="6">
                  <c:v>2.6899480999999999E-2</c:v>
                </c:pt>
                <c:pt idx="7">
                  <c:v>2.0958688901559684E-2</c:v>
                </c:pt>
                <c:pt idx="8">
                  <c:v>-4.0518105454568345E-3</c:v>
                </c:pt>
                <c:pt idx="9">
                  <c:v>-1.3044092270466018E-2</c:v>
                </c:pt>
                <c:pt idx="10">
                  <c:v>1.8206144428211328E-2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E-48A7-BE7F-C7D865DC1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939120"/>
        <c:axId val="1"/>
      </c:lineChart>
      <c:catAx>
        <c:axId val="62493912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0.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39120"/>
        <c:crosses val="autoZero"/>
        <c:crossBetween val="between"/>
        <c:majorUnit val="0.150000000000000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076782449725778"/>
          <c:y val="0.89449541284403666"/>
          <c:w val="0.72394881170018277"/>
          <c:h val="9.17431192660550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97135124468705E-2"/>
          <c:y val="7.4468085106382989E-2"/>
          <c:w val="0.9203553079417115"/>
          <c:h val="0.54787234042553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'5.3.4-график'!$B$5</c:f>
              <c:strCache>
                <c:ptCount val="1"/>
                <c:pt idx="0">
                  <c:v>01.01.08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'5.3.4-график'!$C$5:$I$5</c:f>
              <c:numCache>
                <c:formatCode>#,##0.00</c:formatCode>
                <c:ptCount val="7"/>
                <c:pt idx="0">
                  <c:v>3.7933242653526422</c:v>
                </c:pt>
                <c:pt idx="1">
                  <c:v>1.8858152562005306</c:v>
                </c:pt>
                <c:pt idx="2">
                  <c:v>0.51783974846603142</c:v>
                </c:pt>
                <c:pt idx="3">
                  <c:v>0.66972471591697735</c:v>
                </c:pt>
                <c:pt idx="4">
                  <c:v>0.54799334900625274</c:v>
                </c:pt>
                <c:pt idx="5">
                  <c:v>0.953099893683656</c:v>
                </c:pt>
                <c:pt idx="6">
                  <c:v>1.0026430978356826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E-41DA-AB8B-55B631EC0CA5}"/>
            </c:ext>
          </c:extLst>
        </c:ser>
        <c:ser>
          <c:idx val="1"/>
          <c:order val="1"/>
          <c:tx>
            <c:strRef>
              <c:f>'5.3.4-график'!$B$6</c:f>
              <c:strCache>
                <c:ptCount val="1"/>
                <c:pt idx="0">
                  <c:v>01.04.08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'5.3.4-график'!$C$6:$I$6</c:f>
              <c:numCache>
                <c:formatCode>#,##0.00</c:formatCode>
                <c:ptCount val="7"/>
                <c:pt idx="0">
                  <c:v>3.5089252370573005</c:v>
                </c:pt>
                <c:pt idx="1">
                  <c:v>1.5293088024631225</c:v>
                </c:pt>
                <c:pt idx="2">
                  <c:v>0.44923180095354492</c:v>
                </c:pt>
                <c:pt idx="3">
                  <c:v>0.62507153388065417</c:v>
                </c:pt>
                <c:pt idx="4">
                  <c:v>0.53473015508155386</c:v>
                </c:pt>
                <c:pt idx="5">
                  <c:v>0.94475714568558056</c:v>
                </c:pt>
                <c:pt idx="6">
                  <c:v>0.98854339726565932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E-41DA-AB8B-55B631EC0CA5}"/>
            </c:ext>
          </c:extLst>
        </c:ser>
        <c:ser>
          <c:idx val="2"/>
          <c:order val="2"/>
          <c:tx>
            <c:strRef>
              <c:f>'5.3.4-график'!$B$7</c:f>
              <c:strCache>
                <c:ptCount val="1"/>
                <c:pt idx="0">
                  <c:v>01.07.08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'5.3.4-график'!$C$7:$I$7</c:f>
              <c:numCache>
                <c:formatCode>#,##0.00</c:formatCode>
                <c:ptCount val="7"/>
                <c:pt idx="0">
                  <c:v>2.9148557290175261</c:v>
                </c:pt>
                <c:pt idx="1">
                  <c:v>1.9128537275911217</c:v>
                </c:pt>
                <c:pt idx="2">
                  <c:v>0.49391686654957928</c:v>
                </c:pt>
                <c:pt idx="3">
                  <c:v>0.44715755539348867</c:v>
                </c:pt>
                <c:pt idx="4">
                  <c:v>0.8957130897450416</c:v>
                </c:pt>
                <c:pt idx="5">
                  <c:v>0.88930352610795738</c:v>
                </c:pt>
                <c:pt idx="6">
                  <c:v>0.9601532886464883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E-41DA-AB8B-55B631EC0CA5}"/>
            </c:ext>
          </c:extLst>
        </c:ser>
        <c:ser>
          <c:idx val="3"/>
          <c:order val="3"/>
          <c:tx>
            <c:strRef>
              <c:f>'5.3.4-график'!$B$8</c:f>
              <c:strCache>
                <c:ptCount val="1"/>
                <c:pt idx="0">
                  <c:v>01.10.08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'5.3.4-график'!$C$4:$I$4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'5.3.4-график'!$C$8:$I$8</c:f>
              <c:numCache>
                <c:formatCode>#,##0.00</c:formatCode>
                <c:ptCount val="7"/>
                <c:pt idx="0">
                  <c:v>2.2538929003116475</c:v>
                </c:pt>
                <c:pt idx="1">
                  <c:v>2.3797282869154883</c:v>
                </c:pt>
                <c:pt idx="2">
                  <c:v>0.48765731386889738</c:v>
                </c:pt>
                <c:pt idx="3">
                  <c:v>0.57715858538746234</c:v>
                </c:pt>
                <c:pt idx="4">
                  <c:v>0.92364932710644487</c:v>
                </c:pt>
                <c:pt idx="5">
                  <c:v>0.95603514589825189</c:v>
                </c:pt>
                <c:pt idx="6">
                  <c:v>1.0110729504330984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5E-41DA-AB8B-55B631EC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53264"/>
        <c:axId val="1"/>
      </c:barChart>
      <c:catAx>
        <c:axId val="62495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532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991150442477874"/>
          <c:y val="0.85106382978723405"/>
          <c:w val="0.54129793510324486"/>
          <c:h val="0.117021276595744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51199333137613E-2"/>
          <c:y val="6.5116279069767469E-2"/>
          <c:w val="0.9221197827221187"/>
          <c:h val="0.6093023255813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'5.3.5-график'!$B$6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'5.3.5-график'!$C$6:$I$6</c:f>
              <c:numCache>
                <c:formatCode>#\ ##0.0</c:formatCode>
                <c:ptCount val="7"/>
                <c:pt idx="0">
                  <c:v>-414.74501099999998</c:v>
                </c:pt>
                <c:pt idx="1">
                  <c:v>-67.316509999999994</c:v>
                </c:pt>
                <c:pt idx="2">
                  <c:v>-9.1380160000000004</c:v>
                </c:pt>
                <c:pt idx="3">
                  <c:v>-139.33296799999999</c:v>
                </c:pt>
                <c:pt idx="4">
                  <c:v>-130.529664</c:v>
                </c:pt>
                <c:pt idx="5">
                  <c:v>2062.629363</c:v>
                </c:pt>
                <c:pt idx="6">
                  <c:v>1339.993297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B-4FB9-B9ED-5589C16B9383}"/>
            </c:ext>
          </c:extLst>
        </c:ser>
        <c:ser>
          <c:idx val="1"/>
          <c:order val="1"/>
          <c:tx>
            <c:strRef>
              <c:f>'5.3.5-график'!$B$7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'5.3.5-график'!$C$7:$I$7</c:f>
              <c:numCache>
                <c:formatCode>#\ ##0.0</c:formatCode>
                <c:ptCount val="7"/>
                <c:pt idx="0">
                  <c:v>189.07501600000001</c:v>
                </c:pt>
                <c:pt idx="1">
                  <c:v>20.804690000000001</c:v>
                </c:pt>
                <c:pt idx="2">
                  <c:v>-287.93252699999999</c:v>
                </c:pt>
                <c:pt idx="3">
                  <c:v>-100.78138199999999</c:v>
                </c:pt>
                <c:pt idx="4">
                  <c:v>-312.65372300000001</c:v>
                </c:pt>
                <c:pt idx="5">
                  <c:v>1805.0527959999999</c:v>
                </c:pt>
                <c:pt idx="6">
                  <c:v>1425.123548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B-4FB9-B9ED-5589C16B9383}"/>
            </c:ext>
          </c:extLst>
        </c:ser>
        <c:ser>
          <c:idx val="2"/>
          <c:order val="2"/>
          <c:tx>
            <c:strRef>
              <c:f>'5.3.5-график'!$B$8</c:f>
              <c:strCache>
                <c:ptCount val="1"/>
                <c:pt idx="0">
                  <c:v>01.04.2008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'5.3.5-график'!$C$8:$I$8</c:f>
              <c:numCache>
                <c:formatCode>#\ ##0.0</c:formatCode>
                <c:ptCount val="7"/>
                <c:pt idx="0">
                  <c:v>142.168148</c:v>
                </c:pt>
                <c:pt idx="1">
                  <c:v>206.94402299999999</c:v>
                </c:pt>
                <c:pt idx="2">
                  <c:v>-209.53937199999999</c:v>
                </c:pt>
                <c:pt idx="3">
                  <c:v>-149.30331899999999</c:v>
                </c:pt>
                <c:pt idx="4">
                  <c:v>-458.05857099999997</c:v>
                </c:pt>
                <c:pt idx="5">
                  <c:v>1804.245551</c:v>
                </c:pt>
                <c:pt idx="6">
                  <c:v>1461.9928130000001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B-4FB9-B9ED-5589C16B9383}"/>
            </c:ext>
          </c:extLst>
        </c:ser>
        <c:ser>
          <c:idx val="3"/>
          <c:order val="3"/>
          <c:tx>
            <c:strRef>
              <c:f>'5.3.5-график'!$B$9</c:f>
              <c:strCache>
                <c:ptCount val="1"/>
                <c:pt idx="0">
                  <c:v>01.07.2008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'5.3.5-график'!$C$9:$I$9</c:f>
              <c:numCache>
                <c:formatCode>#\ ##0.0</c:formatCode>
                <c:ptCount val="7"/>
                <c:pt idx="0">
                  <c:v>-64.193438</c:v>
                </c:pt>
                <c:pt idx="1">
                  <c:v>625.84897699999999</c:v>
                </c:pt>
                <c:pt idx="2">
                  <c:v>-236.51191399999999</c:v>
                </c:pt>
                <c:pt idx="3">
                  <c:v>-415.663276</c:v>
                </c:pt>
                <c:pt idx="4">
                  <c:v>-222.71949699999999</c:v>
                </c:pt>
                <c:pt idx="5">
                  <c:v>1578.5877390000001</c:v>
                </c:pt>
                <c:pt idx="6">
                  <c:v>1528.0937919999999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6B-4FB9-B9ED-5589C16B9383}"/>
            </c:ext>
          </c:extLst>
        </c:ser>
        <c:ser>
          <c:idx val="4"/>
          <c:order val="4"/>
          <c:tx>
            <c:strRef>
              <c:f>'5.3.5-график'!$B$10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'5.3.5-график'!$C$5:$I$5</c:f>
              <c:strCache>
                <c:ptCount val="7"/>
                <c:pt idx="0">
                  <c:v>талап ету бойынша</c:v>
                </c:pt>
                <c:pt idx="1">
                  <c:v>1 айға дейін</c:v>
                </c:pt>
                <c:pt idx="2">
                  <c:v>1 айдан 3 айға дейін</c:v>
                </c:pt>
                <c:pt idx="3">
                  <c:v>3 айдан 6 айға дейін</c:v>
                </c:pt>
                <c:pt idx="4">
                  <c:v>6 айдан 1 жылға дейін</c:v>
                </c:pt>
                <c:pt idx="5">
                  <c:v>1 жылдан жоғары</c:v>
                </c:pt>
                <c:pt idx="6">
                  <c:v>Барлығы</c:v>
                </c:pt>
              </c:strCache>
            </c:strRef>
          </c:cat>
          <c:val>
            <c:numRef>
              <c:f>'5.3.5-график'!$C$10:$I$10</c:f>
              <c:numCache>
                <c:formatCode>#\ ##0.0</c:formatCode>
                <c:ptCount val="7"/>
                <c:pt idx="0">
                  <c:v>-101.17607700000001</c:v>
                </c:pt>
                <c:pt idx="1">
                  <c:v>730.34596899999997</c:v>
                </c:pt>
                <c:pt idx="2">
                  <c:v>-568.39687300000003</c:v>
                </c:pt>
                <c:pt idx="3">
                  <c:v>-206.96451400000001</c:v>
                </c:pt>
                <c:pt idx="4">
                  <c:v>-1.091842</c:v>
                </c:pt>
                <c:pt idx="5">
                  <c:v>1445.89526</c:v>
                </c:pt>
                <c:pt idx="6">
                  <c:v>1519.608346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6B-4FB9-B9ED-5589C16B9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61168"/>
        <c:axId val="1"/>
      </c:barChart>
      <c:catAx>
        <c:axId val="62496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11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7601246105919002"/>
          <c:y val="0.90697674418604646"/>
          <c:w val="0.67757009345794394"/>
          <c:h val="7.90697674418604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3228152932481"/>
          <c:y val="6.5728000880285756E-2"/>
          <c:w val="0.76339368917594819"/>
          <c:h val="0.422537148516122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1-график'!$B$5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742078802122649E-3"/>
                  <c:y val="1.9918236321867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7-4D21-B470-C1485EFFC52D}"/>
                </c:ext>
              </c:extLst>
            </c:dLbl>
            <c:dLbl>
              <c:idx val="1"/>
              <c:layout>
                <c:manualLayout>
                  <c:x val="1.6741008901893213E-3"/>
                  <c:y val="1.0603592797721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7-4D21-B470-C1485EFFC52D}"/>
                </c:ext>
              </c:extLst>
            </c:dLbl>
            <c:dLbl>
              <c:idx val="2"/>
              <c:layout>
                <c:manualLayout>
                  <c:x val="-1.6742605550803713E-3"/>
                  <c:y val="1.076294892403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7-4D21-B470-C1485EFFC52D}"/>
                </c:ext>
              </c:extLst>
            </c:dLbl>
            <c:dLbl>
              <c:idx val="3"/>
              <c:layout>
                <c:manualLayout>
                  <c:x val="6.1383387952974886E-3"/>
                  <c:y val="1.5532877017094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7-4D21-B470-C1485EFFC5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1-график'!$C$4:$F$4</c:f>
              <c:strCache>
                <c:ptCount val="4"/>
                <c:pt idx="0">
                  <c:v>Нақты деректер</c:v>
                </c:pt>
                <c:pt idx="1">
                  <c:v>Бағамның +5% өзгеруі</c:v>
                </c:pt>
                <c:pt idx="2">
                  <c:v>Бағамның +10% өзгеруі</c:v>
                </c:pt>
                <c:pt idx="3">
                  <c:v>Бағамның +15% өзгеруі</c:v>
                </c:pt>
              </c:strCache>
            </c:strRef>
          </c:cat>
          <c:val>
            <c:numRef>
              <c:f>'5-бокс 1-график'!$C$5:$F$5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1944.4</c:v>
                </c:pt>
                <c:pt idx="2">
                  <c:v>1905.7</c:v>
                </c:pt>
                <c:pt idx="3">
                  <c:v>1866.9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7-4D21-B470-C1485EFFC5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6954928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1-график'!$B$6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'5-бокс 1-график'!$C$6:$F$6</c:f>
              <c:numCache>
                <c:formatCode>#\ ##0.000</c:formatCode>
                <c:ptCount val="4"/>
                <c:pt idx="0">
                  <c:v>0.11899999999999999</c:v>
                </c:pt>
                <c:pt idx="1">
                  <c:v>0.115</c:v>
                </c:pt>
                <c:pt idx="2">
                  <c:v>0.111</c:v>
                </c:pt>
                <c:pt idx="3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D7-4D21-B470-C1485EFFC52D}"/>
            </c:ext>
          </c:extLst>
        </c:ser>
        <c:ser>
          <c:idx val="3"/>
          <c:order val="2"/>
          <c:tx>
            <c:strRef>
              <c:f>'5-бокс 1-график'!$B$7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'5-бокс 1-график'!$C$7:$F$7</c:f>
              <c:numCache>
                <c:formatCode>#\ ##0.000</c:formatCode>
                <c:ptCount val="4"/>
                <c:pt idx="0">
                  <c:v>0.14899999999999999</c:v>
                </c:pt>
                <c:pt idx="1">
                  <c:v>0.14599999999999999</c:v>
                </c:pt>
                <c:pt idx="2">
                  <c:v>0.14299999999999999</c:v>
                </c:pt>
                <c:pt idx="3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D7-4D21-B470-C1485EFFC5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5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4928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6071428571428573"/>
          <c:y val="0.71361502347417838"/>
          <c:w val="0.6540178571428571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5941848069248"/>
          <c:y val="6.5728000880285756E-2"/>
          <c:w val="0.76018183525460825"/>
          <c:h val="0.48826514939640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2-график'!$B$5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07871516984603E-8"/>
                  <c:y val="2.61427870076570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0-4037-86E1-1D81B55E847B}"/>
                </c:ext>
              </c:extLst>
            </c:dLbl>
            <c:dLbl>
              <c:idx val="1"/>
              <c:layout>
                <c:manualLayout>
                  <c:x val="2.2623782775460827E-3"/>
                  <c:y val="1.57616023484687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0-4037-86E1-1D81B55E847B}"/>
                </c:ext>
              </c:extLst>
            </c:dLbl>
            <c:dLbl>
              <c:idx val="2"/>
              <c:layout>
                <c:manualLayout>
                  <c:x val="-9.5242708253917516E-8"/>
                  <c:y val="1.4769639204615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0-4037-86E1-1D81B55E847B}"/>
                </c:ext>
              </c:extLst>
            </c:dLbl>
            <c:dLbl>
              <c:idx val="3"/>
              <c:layout>
                <c:manualLayout>
                  <c:x val="6.7872149900685824E-3"/>
                  <c:y val="2.0921755683622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0-4037-86E1-1D81B55E847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1821.5</c:v>
                </c:pt>
                <c:pt idx="2">
                  <c:v>1659.8</c:v>
                </c:pt>
                <c:pt idx="3">
                  <c:v>1491.2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40-4037-86E1-1D81B55E84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6963664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2-график'!$B$6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0.113</c:v>
                </c:pt>
                <c:pt idx="2">
                  <c:v>0.10100000000000001</c:v>
                </c:pt>
                <c:pt idx="3">
                  <c:v>8.8999999999999996E-2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0-4037-86E1-1D81B55E847B}"/>
            </c:ext>
          </c:extLst>
        </c:ser>
        <c:ser>
          <c:idx val="3"/>
          <c:order val="2"/>
          <c:tx>
            <c:strRef>
              <c:f>'5-бокс 2-график'!$B$7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2-график'!$C$4:$F$4</c:f>
              <c:strCache>
                <c:ptCount val="4"/>
                <c:pt idx="0">
                  <c:v>Нақты деректер</c:v>
                </c:pt>
                <c:pt idx="1">
                  <c:v>-5%</c:v>
                </c:pt>
                <c:pt idx="2">
                  <c:v>-10%</c:v>
                </c:pt>
                <c:pt idx="3">
                  <c:v>-15%</c:v>
                </c:pt>
              </c:strCache>
            </c:strRef>
          </c:cat>
          <c:val>
            <c:numRef>
              <c:f>'5-бокс 2-график'!$C$7:$F$7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0.13700000000000001</c:v>
                </c:pt>
                <c:pt idx="2">
                  <c:v>0.124</c:v>
                </c:pt>
                <c:pt idx="3">
                  <c:v>0.112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0-4037-86E1-1D81B55E84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6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1312217194570135E-2"/>
              <c:y val="0.154930070360923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366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5022719445137227"/>
              <c:y val="0.140845563318669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837104072398189"/>
          <c:y val="0.70892018779342725"/>
          <c:w val="0.66289592760180993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364055299539"/>
          <c:y val="6.5728000880285756E-2"/>
          <c:w val="0.75576036866359475"/>
          <c:h val="0.422537148516122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'5-бокс 3-график'!$B$5</c:f>
              <c:strCache>
                <c:ptCount val="1"/>
                <c:pt idx="0">
                  <c:v>Меншікті капитал, млрд.теңге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46275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041474654377841E-3"/>
                  <c:y val="2.05473439893096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B-4A9A-8FF2-2DB5BEB94523}"/>
                </c:ext>
              </c:extLst>
            </c:dLbl>
            <c:dLbl>
              <c:idx val="1"/>
              <c:layout>
                <c:manualLayout>
                  <c:x val="3.607682728945524E-17"/>
                  <c:y val="1.24663118648040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B-4A9A-8FF2-2DB5BEB94523}"/>
                </c:ext>
              </c:extLst>
            </c:dLbl>
            <c:dLbl>
              <c:idx val="2"/>
              <c:layout>
                <c:manualLayout>
                  <c:x val="-2.3041474654377832E-3"/>
                  <c:y val="9.496849429488855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B-4A9A-8FF2-2DB5BEB94523}"/>
                </c:ext>
              </c:extLst>
            </c:dLbl>
            <c:dLbl>
              <c:idx val="3"/>
              <c:layout>
                <c:manualLayout>
                  <c:x val="4.6082949308755674E-3"/>
                  <c:y val="1.52360911476845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B-4A9A-8FF2-2DB5BEB9452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3-график'!$C$5:$F$5</c:f>
              <c:numCache>
                <c:formatCode>#\ ##0.0</c:formatCode>
                <c:ptCount val="4"/>
                <c:pt idx="0">
                  <c:v>1983.2</c:v>
                </c:pt>
                <c:pt idx="1">
                  <c:v>1967.9</c:v>
                </c:pt>
                <c:pt idx="2">
                  <c:v>1864.5</c:v>
                </c:pt>
                <c:pt idx="3">
                  <c:v>1688.7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B-4A9A-8FF2-2DB5BEB945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6964912"/>
        <c:axId val="1"/>
      </c:barChart>
      <c:lineChart>
        <c:grouping val="standard"/>
        <c:varyColors val="0"/>
        <c:ser>
          <c:idx val="2"/>
          <c:order val="1"/>
          <c:tx>
            <c:strRef>
              <c:f>'5-бокс 3-график'!$B$6</c:f>
              <c:strCache>
                <c:ptCount val="1"/>
                <c:pt idx="0">
                  <c:v>k1 жеткіліктілік коэффициенті (min норм. мән = 0,06)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3-график'!$C$6:$F$6</c:f>
              <c:numCache>
                <c:formatCode>General</c:formatCode>
                <c:ptCount val="4"/>
                <c:pt idx="0">
                  <c:v>0.11899999999999999</c:v>
                </c:pt>
                <c:pt idx="1">
                  <c:v>0.11799999999999999</c:v>
                </c:pt>
                <c:pt idx="2">
                  <c:v>0.114</c:v>
                </c:pt>
                <c:pt idx="3">
                  <c:v>0.10299999999999999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B-4A9A-8FF2-2DB5BEB94523}"/>
            </c:ext>
          </c:extLst>
        </c:ser>
        <c:ser>
          <c:idx val="3"/>
          <c:order val="2"/>
          <c:tx>
            <c:strRef>
              <c:f>'5-бокс 3-график'!$B$7</c:f>
              <c:strCache>
                <c:ptCount val="1"/>
                <c:pt idx="0">
                  <c:v>k2 жеткіліктілік коэффициенті (min норм. мән = 0,12)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#,##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'5-бокс 3-график'!$C$4:$F$4</c:f>
              <c:strCache>
                <c:ptCount val="4"/>
                <c:pt idx="0">
                  <c:v>Нақты деректер</c:v>
                </c:pt>
                <c:pt idx="1">
                  <c:v> -5% дейінгі үлес</c:v>
                </c:pt>
                <c:pt idx="2">
                  <c:v>10% дейінгі үлес</c:v>
                </c:pt>
                <c:pt idx="3">
                  <c:v>15% дейінгі үлес</c:v>
                </c:pt>
              </c:strCache>
            </c:strRef>
          </c:cat>
          <c:val>
            <c:numRef>
              <c:f>'5-бокс 3-график'!$C$7:$F$7</c:f>
              <c:numCache>
                <c:formatCode>General</c:formatCode>
                <c:ptCount val="4"/>
                <c:pt idx="0">
                  <c:v>0.14899999999999999</c:v>
                </c:pt>
                <c:pt idx="1">
                  <c:v>0.14799999999999999</c:v>
                </c:pt>
                <c:pt idx="2">
                  <c:v>0.14000000000000001</c:v>
                </c:pt>
                <c:pt idx="3">
                  <c:v>0.127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AB-4A9A-8FF2-2DB5BEB945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6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те4ге</a:t>
                </a:r>
              </a:p>
            </c:rich>
          </c:tx>
          <c:layout>
            <c:manualLayout>
              <c:xMode val="edge"/>
              <c:yMode val="edge"/>
              <c:x val="1.1520737327188941E-2"/>
              <c:y val="0.1220662205956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4912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6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4930875576036866"/>
              <c:y val="0.10798171355341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207373271889402"/>
          <c:y val="0.71361502347417838"/>
          <c:w val="0.67511520737327191"/>
          <c:h val="0.27230046948356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82247469490564E-2"/>
          <c:y val="5.5336075176157934E-2"/>
          <c:w val="0.81696517613566388"/>
          <c:h val="0.62450713413092529"/>
        </c:manualLayout>
      </c:layout>
      <c:lineChart>
        <c:grouping val="standard"/>
        <c:varyColors val="0"/>
        <c:ser>
          <c:idx val="1"/>
          <c:order val="0"/>
          <c:tx>
            <c:strRef>
              <c:f>'1.1.9-график'!$B$6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'1.1.9-график'!$C$6:$M$6</c:f>
              <c:numCache>
                <c:formatCode>0.00</c:formatCode>
                <c:ptCount val="11"/>
                <c:pt idx="0">
                  <c:v>19.900555079141768</c:v>
                </c:pt>
                <c:pt idx="1">
                  <c:v>20.475338849067892</c:v>
                </c:pt>
                <c:pt idx="2">
                  <c:v>20.366575968930345</c:v>
                </c:pt>
                <c:pt idx="3">
                  <c:v>20.478215660743217</c:v>
                </c:pt>
                <c:pt idx="4">
                  <c:v>13.661241617717845</c:v>
                </c:pt>
                <c:pt idx="5">
                  <c:v>22.066827343876682</c:v>
                </c:pt>
                <c:pt idx="6">
                  <c:v>24.173354293606163</c:v>
                </c:pt>
                <c:pt idx="7">
                  <c:v>26.594547774424871</c:v>
                </c:pt>
                <c:pt idx="8">
                  <c:v>25.01981176396777</c:v>
                </c:pt>
                <c:pt idx="9">
                  <c:v>23.740161614840915</c:v>
                </c:pt>
                <c:pt idx="10">
                  <c:v>21.252123283699365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E-4D7D-9C51-8C0DC1CD3B86}"/>
            </c:ext>
          </c:extLst>
        </c:ser>
        <c:ser>
          <c:idx val="2"/>
          <c:order val="1"/>
          <c:tx>
            <c:strRef>
              <c:f>'1.1.9-график'!$B$7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'1.1.9-график'!$C$7:$M$7</c:f>
              <c:numCache>
                <c:formatCode>0.00</c:formatCode>
                <c:ptCount val="11"/>
                <c:pt idx="0">
                  <c:v>8.2813316796670691</c:v>
                </c:pt>
                <c:pt idx="1">
                  <c:v>-8.755484189436924</c:v>
                </c:pt>
                <c:pt idx="2">
                  <c:v>-0.73520411755892967</c:v>
                </c:pt>
                <c:pt idx="3">
                  <c:v>-14.001693046032649</c:v>
                </c:pt>
                <c:pt idx="4">
                  <c:v>-12.20393171064501</c:v>
                </c:pt>
                <c:pt idx="5">
                  <c:v>-3.3287493023769543</c:v>
                </c:pt>
                <c:pt idx="6">
                  <c:v>0.13054320637346795</c:v>
                </c:pt>
                <c:pt idx="7">
                  <c:v>-4.7730224901183842</c:v>
                </c:pt>
                <c:pt idx="8">
                  <c:v>21.110339863947548</c:v>
                </c:pt>
                <c:pt idx="9">
                  <c:v>12.367348795826349</c:v>
                </c:pt>
                <c:pt idx="10">
                  <c:v>-9.2669442125222758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E-4D7D-9C51-8C0DC1CD3B86}"/>
            </c:ext>
          </c:extLst>
        </c:ser>
        <c:ser>
          <c:idx val="3"/>
          <c:order val="2"/>
          <c:tx>
            <c:strRef>
              <c:f>'1.1.9-график'!$B$8</c:f>
              <c:strCache>
                <c:ptCount val="1"/>
                <c:pt idx="0">
                  <c:v>Еуроаймақ 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'1.1.9-график'!$C$8:$M$8</c:f>
              <c:numCache>
                <c:formatCode>0.00</c:formatCode>
                <c:ptCount val="11"/>
                <c:pt idx="0">
                  <c:v>11.476563416255114</c:v>
                </c:pt>
                <c:pt idx="1">
                  <c:v>10.850358218779267</c:v>
                </c:pt>
                <c:pt idx="2">
                  <c:v>11.235023269630663</c:v>
                </c:pt>
                <c:pt idx="3">
                  <c:v>10.642635686969948</c:v>
                </c:pt>
                <c:pt idx="4">
                  <c:v>7.8425103341174474</c:v>
                </c:pt>
                <c:pt idx="5">
                  <c:v>10.583049763628495</c:v>
                </c:pt>
                <c:pt idx="6">
                  <c:v>10.701131647175345</c:v>
                </c:pt>
                <c:pt idx="7">
                  <c:v>10.956768249468452</c:v>
                </c:pt>
                <c:pt idx="8">
                  <c:v>10.76004320111814</c:v>
                </c:pt>
                <c:pt idx="9">
                  <c:v>9.7881084653352879</c:v>
                </c:pt>
                <c:pt idx="10">
                  <c:v>8.7369077056068001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E-4D7D-9C51-8C0DC1CD3B86}"/>
            </c:ext>
          </c:extLst>
        </c:ser>
        <c:ser>
          <c:idx val="5"/>
          <c:order val="4"/>
          <c:tx>
            <c:strRef>
              <c:f>'1.1.9-график'!$B$10</c:f>
              <c:strCache>
                <c:ptCount val="1"/>
                <c:pt idx="0">
                  <c:v>АҚШ 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'1.1.9-график'!$C$10:$M$10</c:f>
              <c:numCache>
                <c:formatCode>0.00</c:formatCode>
                <c:ptCount val="11"/>
                <c:pt idx="0">
                  <c:v>11.261109012465953</c:v>
                </c:pt>
                <c:pt idx="1">
                  <c:v>11.483698494798622</c:v>
                </c:pt>
                <c:pt idx="2">
                  <c:v>10.127365834443157</c:v>
                </c:pt>
                <c:pt idx="3">
                  <c:v>11.903889153623393</c:v>
                </c:pt>
                <c:pt idx="4">
                  <c:v>7.2008201706372121</c:v>
                </c:pt>
                <c:pt idx="5">
                  <c:v>10.01407496220612</c:v>
                </c:pt>
                <c:pt idx="6">
                  <c:v>11.965593595639579</c:v>
                </c:pt>
                <c:pt idx="7">
                  <c:v>11.079810668719393</c:v>
                </c:pt>
                <c:pt idx="8">
                  <c:v>12.105101064950642</c:v>
                </c:pt>
                <c:pt idx="9">
                  <c:v>9.0251453121051419</c:v>
                </c:pt>
                <c:pt idx="10">
                  <c:v>7.1073248649882181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4E-4D7D-9C51-8C0DC1CD3B86}"/>
            </c:ext>
          </c:extLst>
        </c:ser>
        <c:ser>
          <c:idx val="6"/>
          <c:order val="5"/>
          <c:tx>
            <c:strRef>
              <c:f>'1.1.9-график'!$B$11</c:f>
              <c:strCache>
                <c:ptCount val="1"/>
                <c:pt idx="0">
                  <c:v>Ресей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'1.1.9-график'!$C$11:$M$11</c:f>
              <c:numCache>
                <c:formatCode>0.00</c:formatCode>
                <c:ptCount val="11"/>
                <c:pt idx="0">
                  <c:v>41.888591638546259</c:v>
                </c:pt>
                <c:pt idx="1">
                  <c:v>43.556059550968129</c:v>
                </c:pt>
                <c:pt idx="2">
                  <c:v>46.478139135254295</c:v>
                </c:pt>
                <c:pt idx="3">
                  <c:v>46.595671262810434</c:v>
                </c:pt>
                <c:pt idx="4">
                  <c:v>34.789259813407433</c:v>
                </c:pt>
                <c:pt idx="5">
                  <c:v>50.569405204923633</c:v>
                </c:pt>
                <c:pt idx="6">
                  <c:v>53.215118359395674</c:v>
                </c:pt>
                <c:pt idx="7">
                  <c:v>52.175141472719446</c:v>
                </c:pt>
                <c:pt idx="8">
                  <c:v>61.359226455652419</c:v>
                </c:pt>
                <c:pt idx="9">
                  <c:v>58.390520213843679</c:v>
                </c:pt>
                <c:pt idx="10">
                  <c:v>48.607892078070122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4E-4D7D-9C51-8C0DC1CD3B86}"/>
            </c:ext>
          </c:extLst>
        </c:ser>
        <c:ser>
          <c:idx val="7"/>
          <c:order val="6"/>
          <c:tx>
            <c:strRef>
              <c:f>'1.1.9-график'!$B$12</c:f>
              <c:strCache>
                <c:ptCount val="1"/>
                <c:pt idx="0">
                  <c:v>Ұлыбритания </c:v>
                </c:pt>
              </c:strCache>
            </c:strRef>
          </c:tx>
          <c:spPr>
            <a:ln w="254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'1.1.9-график'!$C$12:$M$12</c:f>
              <c:numCache>
                <c:formatCode>0.00</c:formatCode>
                <c:ptCount val="11"/>
                <c:pt idx="0">
                  <c:v>11.828548681684081</c:v>
                </c:pt>
                <c:pt idx="1">
                  <c:v>11.491236211513399</c:v>
                </c:pt>
                <c:pt idx="2">
                  <c:v>11.447575125115005</c:v>
                </c:pt>
                <c:pt idx="3">
                  <c:v>10.610157237796614</c:v>
                </c:pt>
                <c:pt idx="4">
                  <c:v>11.169057400741501</c:v>
                </c:pt>
                <c:pt idx="5">
                  <c:v>14.080126204038423</c:v>
                </c:pt>
                <c:pt idx="6">
                  <c:v>16.903619971234352</c:v>
                </c:pt>
                <c:pt idx="7">
                  <c:v>17.625604943456462</c:v>
                </c:pt>
                <c:pt idx="8">
                  <c:v>16.116493814628853</c:v>
                </c:pt>
                <c:pt idx="9">
                  <c:v>12.025429920425657</c:v>
                </c:pt>
                <c:pt idx="10">
                  <c:v>9.5077018478406004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4E-4D7D-9C51-8C0DC1CD3B86}"/>
            </c:ext>
          </c:extLst>
        </c:ser>
        <c:ser>
          <c:idx val="8"/>
          <c:order val="7"/>
          <c:tx>
            <c:strRef>
              <c:f>'1.1.9-график'!$B$13</c:f>
              <c:strCache>
                <c:ptCount val="1"/>
                <c:pt idx="0">
                  <c:v>Ирландия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'1.1.9-график'!$C$13:$M$13</c:f>
              <c:numCache>
                <c:formatCode>0.00</c:formatCode>
                <c:ptCount val="11"/>
                <c:pt idx="0">
                  <c:v>28.736657336685802</c:v>
                </c:pt>
                <c:pt idx="1">
                  <c:v>27.289685829702414</c:v>
                </c:pt>
                <c:pt idx="2">
                  <c:v>25.504746901040587</c:v>
                </c:pt>
                <c:pt idx="3">
                  <c:v>22.783509137977664</c:v>
                </c:pt>
                <c:pt idx="4">
                  <c:v>13.729355557326329</c:v>
                </c:pt>
                <c:pt idx="5">
                  <c:v>18.756084632254357</c:v>
                </c:pt>
                <c:pt idx="6">
                  <c:v>18.954844250652393</c:v>
                </c:pt>
                <c:pt idx="7">
                  <c:v>18.572831176677916</c:v>
                </c:pt>
                <c:pt idx="8">
                  <c:v>17.082235389091128</c:v>
                </c:pt>
                <c:pt idx="9">
                  <c:v>14.634423847783085</c:v>
                </c:pt>
                <c:pt idx="10">
                  <c:v>10.952981294708319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4E-4D7D-9C51-8C0DC1CD3B86}"/>
            </c:ext>
          </c:extLst>
        </c:ser>
        <c:ser>
          <c:idx val="9"/>
          <c:order val="8"/>
          <c:tx>
            <c:strRef>
              <c:f>'1.1.9-график'!$B$14</c:f>
              <c:strCache>
                <c:ptCount val="1"/>
                <c:pt idx="0">
                  <c:v>Австралия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'1.1.9-график'!$C$14:$M$14</c:f>
              <c:numCache>
                <c:formatCode>0.00</c:formatCode>
                <c:ptCount val="11"/>
                <c:pt idx="0">
                  <c:v>14.610810459488066</c:v>
                </c:pt>
                <c:pt idx="1">
                  <c:v>14.468160649509731</c:v>
                </c:pt>
                <c:pt idx="2">
                  <c:v>14.381693683911468</c:v>
                </c:pt>
                <c:pt idx="3">
                  <c:v>13.226315383002895</c:v>
                </c:pt>
                <c:pt idx="4">
                  <c:v>9.3726898354309807</c:v>
                </c:pt>
                <c:pt idx="5">
                  <c:v>13.460808752751529</c:v>
                </c:pt>
                <c:pt idx="6">
                  <c:v>15.807384240985911</c:v>
                </c:pt>
                <c:pt idx="7">
                  <c:v>19.651515387733465</c:v>
                </c:pt>
                <c:pt idx="8">
                  <c:v>19.479980526447637</c:v>
                </c:pt>
                <c:pt idx="9">
                  <c:v>20.438861475234305</c:v>
                </c:pt>
                <c:pt idx="10">
                  <c:v>18.347941917635026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4E-4D7D-9C51-8C0DC1CD3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462400"/>
        <c:axId val="1"/>
      </c:lineChart>
      <c:lineChart>
        <c:grouping val="standard"/>
        <c:varyColors val="0"/>
        <c:ser>
          <c:idx val="4"/>
          <c:order val="3"/>
          <c:tx>
            <c:strRef>
              <c:f>'1.1.9-график'!$B$9</c:f>
              <c:strCache>
                <c:ptCount val="1"/>
                <c:pt idx="0">
                  <c:v>Жапония (оң жақ шкала)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'1.1.9-график'!$C$4:$M$4</c:f>
              <c:strCache>
                <c:ptCount val="11"/>
                <c:pt idx="0">
                  <c:v>нау.2006</c:v>
                </c:pt>
                <c:pt idx="1">
                  <c:v>мау.2006</c:v>
                </c:pt>
                <c:pt idx="2">
                  <c:v>қыр.2006</c:v>
                </c:pt>
                <c:pt idx="3">
                  <c:v>жел.2006</c:v>
                </c:pt>
                <c:pt idx="4">
                  <c:v>нау.2007</c:v>
                </c:pt>
                <c:pt idx="5">
                  <c:v>мау.2007</c:v>
                </c:pt>
                <c:pt idx="6">
                  <c:v>қыр.2007</c:v>
                </c:pt>
                <c:pt idx="7">
                  <c:v>жел.2007</c:v>
                </c:pt>
                <c:pt idx="8">
                  <c:v>нау.2008</c:v>
                </c:pt>
                <c:pt idx="9">
                  <c:v>мау.2008</c:v>
                </c:pt>
                <c:pt idx="10">
                  <c:v>қыр.2008</c:v>
                </c:pt>
              </c:strCache>
            </c:strRef>
          </c:cat>
          <c:val>
            <c:numRef>
              <c:f>'1.1.9-график'!$C$9:$M$9</c:f>
              <c:numCache>
                <c:formatCode>0.00</c:formatCode>
                <c:ptCount val="11"/>
                <c:pt idx="0">
                  <c:v>0.19921993164413454</c:v>
                </c:pt>
                <c:pt idx="1">
                  <c:v>1.7920254587791007</c:v>
                </c:pt>
                <c:pt idx="2">
                  <c:v>1.5534042947524584</c:v>
                </c:pt>
                <c:pt idx="3">
                  <c:v>1.7622196610819429</c:v>
                </c:pt>
                <c:pt idx="4">
                  <c:v>1.9795080039510138</c:v>
                </c:pt>
                <c:pt idx="5">
                  <c:v>0.71573038992802651</c:v>
                </c:pt>
                <c:pt idx="6">
                  <c:v>0.68054404119557432</c:v>
                </c:pt>
                <c:pt idx="7">
                  <c:v>0.13821574456276409</c:v>
                </c:pt>
                <c:pt idx="8">
                  <c:v>1.2088567326557831</c:v>
                </c:pt>
                <c:pt idx="9">
                  <c:v>1.9592657456054985</c:v>
                </c:pt>
                <c:pt idx="10">
                  <c:v>1.8166701598504975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4E-4D7D-9C51-8C0DC1CD3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146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өзгер%</a:t>
                </a:r>
              </a:p>
            </c:rich>
          </c:tx>
          <c:layout>
            <c:manualLayout>
              <c:xMode val="edge"/>
              <c:yMode val="edge"/>
              <c:x val="1.1160714285714286E-2"/>
              <c:y val="0.288537964375006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462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өзгер %</a:t>
                </a:r>
              </a:p>
            </c:rich>
          </c:tx>
          <c:layout>
            <c:manualLayout>
              <c:xMode val="edge"/>
              <c:yMode val="edge"/>
              <c:x val="0.95089379452568423"/>
              <c:y val="0.280632826035085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60714285714286E-2"/>
          <c:y val="0.77470355731225293"/>
          <c:w val="0.9799107142857143"/>
          <c:h val="0.2134387351778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Коэффициент краткосрочной ликвидности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1.03</c:v>
              </c:pt>
              <c:pt idx="1">
                <c:v>1.1819999999999899</c:v>
              </c:pt>
              <c:pt idx="2">
                <c:v>1.1200000000000001</c:v>
              </c:pt>
              <c:pt idx="3">
                <c:v>1</c:v>
              </c:pt>
              <c:pt idx="4">
                <c:v>1</c:v>
              </c:pt>
              <c:pt idx="5">
                <c:v>1.1499999999999899</c:v>
              </c:pt>
              <c:pt idx="6">
                <c:v>1.2</c:v>
              </c:pt>
              <c:pt idx="7">
                <c:v>1.08</c:v>
              </c:pt>
              <c:pt idx="8">
                <c:v>1.18</c:v>
              </c:pt>
              <c:pt idx="9">
                <c:v>1.36</c:v>
              </c:pt>
              <c:pt idx="10">
                <c:v>1.1299999999999899</c:v>
              </c:pt>
              <c:pt idx="11">
                <c:v>0.99299999999999899</c:v>
              </c:pt>
              <c:pt idx="12">
                <c:v>0.97</c:v>
              </c:pt>
              <c:pt idx="13">
                <c:v>1.0449999999999899</c:v>
              </c:pt>
              <c:pt idx="14">
                <c:v>1.1040000000000001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E7-4778-9E5C-63CA3B9E21F1}"/>
            </c:ext>
          </c:extLst>
        </c:ser>
        <c:ser>
          <c:idx val="1"/>
          <c:order val="1"/>
          <c:tx>
            <c:v>Минимальная величина к5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0.5</c:v>
              </c:pt>
              <c:pt idx="1">
                <c:v>0.5</c:v>
              </c:pt>
              <c:pt idx="2">
                <c:v>0.5</c:v>
              </c:pt>
              <c:pt idx="3">
                <c:v>0.5</c:v>
              </c:pt>
              <c:pt idx="4">
                <c:v>0.5</c:v>
              </c:pt>
              <c:pt idx="5">
                <c:v>0.5</c:v>
              </c:pt>
              <c:pt idx="6">
                <c:v>0.5</c:v>
              </c:pt>
              <c:pt idx="7">
                <c:v>0.5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0.5</c:v>
              </c:pt>
              <c:pt idx="12">
                <c:v>0.5</c:v>
              </c:pt>
              <c:pt idx="13">
                <c:v>0.5</c:v>
              </c:pt>
              <c:pt idx="14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E7-4778-9E5C-63CA3B9E21F1}"/>
            </c:ext>
          </c:extLst>
        </c:ser>
        <c:ser>
          <c:idx val="2"/>
          <c:order val="2"/>
          <c:tx>
            <c:v>Коэффициент текущей ликвидности</c:v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1.06</c:v>
              </c:pt>
              <c:pt idx="1">
                <c:v>1.18</c:v>
              </c:pt>
              <c:pt idx="2">
                <c:v>1.18</c:v>
              </c:pt>
              <c:pt idx="3">
                <c:v>1</c:v>
              </c:pt>
              <c:pt idx="4">
                <c:v>1</c:v>
              </c:pt>
              <c:pt idx="5">
                <c:v>1.04</c:v>
              </c:pt>
              <c:pt idx="6">
                <c:v>1.2</c:v>
              </c:pt>
              <c:pt idx="7">
                <c:v>1.43</c:v>
              </c:pt>
              <c:pt idx="8">
                <c:v>1.48</c:v>
              </c:pt>
              <c:pt idx="9">
                <c:v>1.72</c:v>
              </c:pt>
              <c:pt idx="10">
                <c:v>1.39</c:v>
              </c:pt>
              <c:pt idx="11">
                <c:v>1.363</c:v>
              </c:pt>
              <c:pt idx="12">
                <c:v>1.4269999999999901</c:v>
              </c:pt>
              <c:pt idx="13">
                <c:v>1.5</c:v>
              </c:pt>
              <c:pt idx="14">
                <c:v>1.3320000000000001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E7-4778-9E5C-63CA3B9E21F1}"/>
            </c:ext>
          </c:extLst>
        </c:ser>
        <c:ser>
          <c:idx val="3"/>
          <c:order val="3"/>
          <c:tx>
            <c:v>Минимальная величина к4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5"/>
              <c:pt idx="0">
                <c:v>01.01.2005</c:v>
              </c:pt>
              <c:pt idx="1">
                <c:v>01.04.2005</c:v>
              </c:pt>
              <c:pt idx="2">
                <c:v>01.07.2005</c:v>
              </c:pt>
              <c:pt idx="3">
                <c:v>01.10.2005</c:v>
              </c:pt>
              <c:pt idx="4">
                <c:v>01.01.2006</c:v>
              </c:pt>
              <c:pt idx="5">
                <c:v>01.04.2006</c:v>
              </c:pt>
              <c:pt idx="6">
                <c:v>01.07.2006</c:v>
              </c:pt>
              <c:pt idx="7">
                <c:v>01.10.2006</c:v>
              </c:pt>
              <c:pt idx="8">
                <c:v>01.01.2007</c:v>
              </c:pt>
              <c:pt idx="9">
                <c:v>01.04.2007</c:v>
              </c:pt>
              <c:pt idx="10">
                <c:v>01.07.2007</c:v>
              </c:pt>
              <c:pt idx="11">
                <c:v>01.10.2007</c:v>
              </c:pt>
              <c:pt idx="12">
                <c:v>01.01.2008</c:v>
              </c:pt>
              <c:pt idx="13">
                <c:v>01.04.2008</c:v>
              </c:pt>
              <c:pt idx="14">
                <c:v>01.07.2008</c:v>
              </c:pt>
            </c:strLit>
          </c:cat>
          <c:val>
            <c:numLit>
              <c:formatCode>General</c:formatCode>
              <c:ptCount val="15"/>
              <c:pt idx="0">
                <c:v>0.3</c:v>
              </c:pt>
              <c:pt idx="1">
                <c:v>0.3</c:v>
              </c:pt>
              <c:pt idx="2">
                <c:v>0.3</c:v>
              </c:pt>
              <c:pt idx="3">
                <c:v>0.3</c:v>
              </c:pt>
              <c:pt idx="4">
                <c:v>0.3</c:v>
              </c:pt>
              <c:pt idx="5">
                <c:v>0.3</c:v>
              </c:pt>
              <c:pt idx="6">
                <c:v>0.3</c:v>
              </c:pt>
              <c:pt idx="7">
                <c:v>0.3</c:v>
              </c:pt>
              <c:pt idx="8">
                <c:v>0.3</c:v>
              </c:pt>
              <c:pt idx="9">
                <c:v>0.3</c:v>
              </c:pt>
              <c:pt idx="10">
                <c:v>0.3</c:v>
              </c:pt>
              <c:pt idx="11">
                <c:v>0.3</c:v>
              </c:pt>
              <c:pt idx="12">
                <c:v>0.3</c:v>
              </c:pt>
              <c:pt idx="13">
                <c:v>0.3</c:v>
              </c:pt>
              <c:pt idx="14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E7-4778-9E5C-63CA3B9E2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968240"/>
        <c:axId val="1"/>
      </c:lineChart>
      <c:catAx>
        <c:axId val="62496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8240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86612848802531E-2"/>
          <c:y val="6.2745338332331257E-2"/>
          <c:w val="0.9164185783134462"/>
          <c:h val="0.39215836457707037"/>
        </c:manualLayout>
      </c:layout>
      <c:lineChart>
        <c:grouping val="standard"/>
        <c:varyColors val="0"/>
        <c:ser>
          <c:idx val="0"/>
          <c:order val="0"/>
          <c:tx>
            <c:strRef>
              <c:f>'5.4.1-график'!$B$5</c:f>
              <c:strCache>
                <c:ptCount val="1"/>
                <c:pt idx="0">
                  <c:v>k-4 ағымдағы өтімділік к-ті (min = 0,3)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'5.4.1-график'!$C$5:$N$5</c:f>
              <c:numCache>
                <c:formatCode>#,##0.00</c:formatCode>
                <c:ptCount val="12"/>
                <c:pt idx="0">
                  <c:v>1.0371503119138128</c:v>
                </c:pt>
                <c:pt idx="1">
                  <c:v>1.4830000000000001</c:v>
                </c:pt>
                <c:pt idx="2">
                  <c:v>1.427</c:v>
                </c:pt>
                <c:pt idx="3">
                  <c:v>1.6120000000000001</c:v>
                </c:pt>
                <c:pt idx="4">
                  <c:v>1.5580000000000001</c:v>
                </c:pt>
                <c:pt idx="5">
                  <c:v>1.5</c:v>
                </c:pt>
                <c:pt idx="6">
                  <c:v>1.4359999999999999</c:v>
                </c:pt>
                <c:pt idx="7">
                  <c:v>1.3879999999999999</c:v>
                </c:pt>
                <c:pt idx="8">
                  <c:v>1.3320000000000001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2-4F67-9656-E289BF16AC38}"/>
            </c:ext>
          </c:extLst>
        </c:ser>
        <c:ser>
          <c:idx val="1"/>
          <c:order val="1"/>
          <c:tx>
            <c:strRef>
              <c:f>'5.4.1-график'!$B$6</c:f>
              <c:strCache>
                <c:ptCount val="1"/>
                <c:pt idx="0">
                  <c:v>k-5 қысқа мерзімді өтімділік к-ті (min = 0,5)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'5.4.1-график'!$C$6:$N$6</c:f>
              <c:numCache>
                <c:formatCode>#,##0.00</c:formatCode>
                <c:ptCount val="12"/>
                <c:pt idx="0">
                  <c:v>0.94961632728562928</c:v>
                </c:pt>
                <c:pt idx="1">
                  <c:v>1.1779999999999999</c:v>
                </c:pt>
                <c:pt idx="2">
                  <c:v>0.97</c:v>
                </c:pt>
                <c:pt idx="3">
                  <c:v>1.0169999999999999</c:v>
                </c:pt>
                <c:pt idx="4">
                  <c:v>1.0109999999999999</c:v>
                </c:pt>
                <c:pt idx="5">
                  <c:v>1.0449999999999999</c:v>
                </c:pt>
                <c:pt idx="6">
                  <c:v>1.034</c:v>
                </c:pt>
                <c:pt idx="7">
                  <c:v>1.125</c:v>
                </c:pt>
                <c:pt idx="8">
                  <c:v>1.1040000000000001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2-4F67-9656-E289BF16AC38}"/>
            </c:ext>
          </c:extLst>
        </c:ser>
        <c:ser>
          <c:idx val="2"/>
          <c:order val="2"/>
          <c:tx>
            <c:strRef>
              <c:f>'5.4.1-график'!$B$10</c:f>
              <c:strCache>
                <c:ptCount val="1"/>
                <c:pt idx="0">
                  <c:v>k4-1 өтімділік коэффициенті (min = 1)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'5.4.1-график'!$C$10:$N$10</c:f>
              <c:numCache>
                <c:formatCode>#,##0.00</c:formatCode>
                <c:ptCount val="12"/>
                <c:pt idx="9">
                  <c:v>4.3710000000000004</c:v>
                </c:pt>
                <c:pt idx="10">
                  <c:v>4.5010000000000003</c:v>
                </c:pt>
                <c:pt idx="11">
                  <c:v>4.7210000000000001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2-4F67-9656-E289BF16AC38}"/>
            </c:ext>
          </c:extLst>
        </c:ser>
        <c:ser>
          <c:idx val="3"/>
          <c:order val="3"/>
          <c:tx>
            <c:strRef>
              <c:f>'5.4.1-график'!$B$11</c:f>
              <c:strCache>
                <c:ptCount val="1"/>
                <c:pt idx="0">
                  <c:v>k4-2 өтімділік коэффициенті (min = 0,9)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'5.4.1-график'!$C$11:$N$11</c:f>
              <c:numCache>
                <c:formatCode>#,##0.00</c:formatCode>
                <c:ptCount val="12"/>
                <c:pt idx="9">
                  <c:v>3.1459999999999999</c:v>
                </c:pt>
                <c:pt idx="10">
                  <c:v>2.7130000000000001</c:v>
                </c:pt>
                <c:pt idx="11">
                  <c:v>3.573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12-4F67-9656-E289BF16AC38}"/>
            </c:ext>
          </c:extLst>
        </c:ser>
        <c:ser>
          <c:idx val="4"/>
          <c:order val="4"/>
          <c:tx>
            <c:strRef>
              <c:f>'5.4.1-график'!$B$12</c:f>
              <c:strCache>
                <c:ptCount val="1"/>
                <c:pt idx="0">
                  <c:v>k4-3 өтімділік коэффициенті (min = 0,8)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'5.4.1-график'!$C$4:$N$4</c:f>
              <c:strCache>
                <c:ptCount val="12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01.02.08</c:v>
                </c:pt>
                <c:pt idx="4">
                  <c:v>01.03.08</c:v>
                </c:pt>
                <c:pt idx="5">
                  <c:v>01.04.08</c:v>
                </c:pt>
                <c:pt idx="6">
                  <c:v>01.05.08</c:v>
                </c:pt>
                <c:pt idx="7">
                  <c:v>01.06.08</c:v>
                </c:pt>
                <c:pt idx="8">
                  <c:v>01.07.08</c:v>
                </c:pt>
                <c:pt idx="9">
                  <c:v>01.08.08*</c:v>
                </c:pt>
                <c:pt idx="10">
                  <c:v>01.09.08</c:v>
                </c:pt>
                <c:pt idx="11">
                  <c:v>01.10.08</c:v>
                </c:pt>
              </c:strCache>
            </c:strRef>
          </c:cat>
          <c:val>
            <c:numRef>
              <c:f>'5.4.1-график'!$C$12:$N$12</c:f>
              <c:numCache>
                <c:formatCode>#,##0.00</c:formatCode>
                <c:ptCount val="12"/>
                <c:pt idx="9">
                  <c:v>2.0041810400036089</c:v>
                </c:pt>
                <c:pt idx="10">
                  <c:v>2.0139999999999998</c:v>
                </c:pt>
                <c:pt idx="11">
                  <c:v>2.1030000000000002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12-4F67-9656-E289BF16A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966992"/>
        <c:axId val="1"/>
      </c:lineChart>
      <c:catAx>
        <c:axId val="62496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699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253731343283584"/>
          <c:y val="0.66274509803921566"/>
          <c:w val="0.46417910447761196"/>
          <c:h val="0.32156862745098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94463667820099E-2"/>
          <c:y val="6.9307098224537428E-2"/>
          <c:w val="0.89619377162629754"/>
          <c:h val="0.39109005426703247"/>
        </c:manualLayout>
      </c:layout>
      <c:lineChart>
        <c:grouping val="standard"/>
        <c:varyColors val="0"/>
        <c:ser>
          <c:idx val="0"/>
          <c:order val="0"/>
          <c:tx>
            <c:v>Қорландырудың құбылмалылық коэффициенті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0.111423910730916</c:v>
              </c:pt>
              <c:pt idx="1">
                <c:v>0.28704501179189601</c:v>
              </c:pt>
              <c:pt idx="2">
                <c:v>0.19693824052592501</c:v>
              </c:pt>
              <c:pt idx="3">
                <c:v>0.33089892850588798</c:v>
              </c:pt>
              <c:pt idx="4">
                <c:v>0.22575503205094899</c:v>
              </c:pt>
              <c:pt idx="5">
                <c:v>0.24119421575970801</c:v>
              </c:pt>
              <c:pt idx="6">
                <c:v>0.25628811112137101</c:v>
              </c:pt>
              <c:pt idx="7">
                <c:v>0.28393162050632298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D66-41AD-82E8-DD99B69969A8}"/>
            </c:ext>
          </c:extLst>
        </c:ser>
        <c:ser>
          <c:idx val="1"/>
          <c:order val="1"/>
          <c:tx>
            <c:v>Өтімді активтердің ЕБД активтеріне қатынасы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0.28862071230561498</c:v>
              </c:pt>
              <c:pt idx="1">
                <c:v>0.26509706060469101</c:v>
              </c:pt>
              <c:pt idx="2">
                <c:v>0.30741910668236899</c:v>
              </c:pt>
              <c:pt idx="3">
                <c:v>0.20294428814808199</c:v>
              </c:pt>
              <c:pt idx="4">
                <c:v>0.13895392441836901</c:v>
              </c:pt>
              <c:pt idx="5">
                <c:v>0.14234828610449099</c:v>
              </c:pt>
              <c:pt idx="6">
                <c:v>0.13712713632152901</c:v>
              </c:pt>
              <c:pt idx="7">
                <c:v>0.15787866073280099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D66-41AD-82E8-DD99B6996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54096"/>
        <c:axId val="1"/>
      </c:lineChart>
      <c:catAx>
        <c:axId val="62695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40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1314878892733561E-2"/>
          <c:y val="0.82178425716587411"/>
          <c:w val="0.90484429065743943"/>
          <c:h val="0.985151113536550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80"/>
      <c:hPercent val="55"/>
      <c:rotY val="40"/>
      <c:depthPercent val="2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854368932038837E-2"/>
          <c:y val="3.873239436619718E-2"/>
          <c:w val="0.94368932038834963"/>
          <c:h val="0.6408450704225358"/>
        </c:manualLayout>
      </c:layout>
      <c:bar3DChart>
        <c:barDir val="col"/>
        <c:grouping val="stacked"/>
        <c:varyColors val="0"/>
        <c:ser>
          <c:idx val="0"/>
          <c:order val="0"/>
          <c:tx>
            <c:v>менее 15%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4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4</c:v>
              </c:pt>
              <c:pt idx="6">
                <c:v>5</c:v>
              </c:pt>
              <c:pt idx="7">
                <c:v>3</c:v>
              </c:pt>
              <c:pt idx="8">
                <c:v>15</c:v>
              </c:pt>
              <c:pt idx="9">
                <c:v>14</c:v>
              </c:pt>
              <c:pt idx="10">
                <c:v>14</c:v>
              </c:pt>
              <c:pt idx="1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2A3-4A94-9F27-B13D09223A99}"/>
            </c:ext>
          </c:extLst>
        </c:ser>
        <c:ser>
          <c:idx val="1"/>
          <c:order val="1"/>
          <c:tx>
            <c:v>15-30%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16</c:v>
              </c:pt>
              <c:pt idx="2">
                <c:v>18</c:v>
              </c:pt>
              <c:pt idx="3">
                <c:v>16</c:v>
              </c:pt>
              <c:pt idx="4">
                <c:v>12</c:v>
              </c:pt>
              <c:pt idx="5">
                <c:v>15</c:v>
              </c:pt>
              <c:pt idx="6">
                <c:v>14</c:v>
              </c:pt>
              <c:pt idx="7">
                <c:v>15</c:v>
              </c:pt>
              <c:pt idx="8">
                <c:v>10</c:v>
              </c:pt>
              <c:pt idx="9">
                <c:v>14</c:v>
              </c:pt>
              <c:pt idx="10">
                <c:v>14</c:v>
              </c:pt>
              <c:pt idx="1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2A3-4A94-9F27-B13D09223A99}"/>
            </c:ext>
          </c:extLst>
        </c:ser>
        <c:ser>
          <c:idx val="2"/>
          <c:order val="2"/>
          <c:tx>
            <c:v>31-50%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10</c:v>
              </c:pt>
              <c:pt idx="1">
                <c:v>11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42A3-4A94-9F27-B13D09223A99}"/>
            </c:ext>
          </c:extLst>
        </c:ser>
        <c:ser>
          <c:idx val="3"/>
          <c:order val="3"/>
          <c:tx>
            <c:v>свыше 50%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01.04.2007</c:v>
              </c:pt>
              <c:pt idx="4">
                <c:v>01.07.2007</c:v>
              </c:pt>
              <c:pt idx="5">
                <c:v>01.08.2007</c:v>
              </c:pt>
              <c:pt idx="6">
                <c:v>01.09.2007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4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8</c:v>
              </c:pt>
              <c:pt idx="6">
                <c:v>9</c:v>
              </c:pt>
              <c:pt idx="7">
                <c:v>9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2A3-4A94-9F27-B13D09223A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cylinder"/>
        <c:axId val="626946192"/>
        <c:axId val="1"/>
        <c:axId val="0"/>
      </c:bar3DChart>
      <c:catAx>
        <c:axId val="6269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6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87378640776699"/>
          <c:y val="0.91901408450704225"/>
          <c:w val="0.75922330097087376"/>
          <c:h val="0.989436619718309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6850386072337"/>
          <c:y val="6.5116279069767469E-2"/>
          <c:w val="0.84325560216626783"/>
          <c:h val="0.5023255813953486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'5.4.4-график'!$B$5</c:f>
              <c:strCache>
                <c:ptCount val="1"/>
                <c:pt idx="0">
                  <c:v>қолма-қол ақша және тазартылған қымбат металдар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8207811049344091E-2"/>
                  <c:y val="-2.38168833546969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2-4B4F-8A27-425F38963577}"/>
                </c:ext>
              </c:extLst>
            </c:dLbl>
            <c:dLbl>
              <c:idx val="1"/>
              <c:layout>
                <c:manualLayout>
                  <c:x val="7.3664122500387078E-2"/>
                  <c:y val="-2.47397912470243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2-4B4F-8A27-425F38963577}"/>
                </c:ext>
              </c:extLst>
            </c:dLbl>
            <c:dLbl>
              <c:idx val="2"/>
              <c:layout>
                <c:manualLayout>
                  <c:x val="7.3664240975552159E-2"/>
                  <c:y val="-2.50586583653786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2-4B4F-8A27-425F38963577}"/>
                </c:ext>
              </c:extLst>
            </c:dLbl>
            <c:dLbl>
              <c:idx val="3"/>
              <c:layout>
                <c:manualLayout>
                  <c:x val="7.1680020314795673E-2"/>
                  <c:y val="-1.228639443325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2-4B4F-8A27-425F38963577}"/>
                </c:ext>
              </c:extLst>
            </c:dLbl>
            <c:dLbl>
              <c:idx val="4"/>
              <c:layout>
                <c:manualLayout>
                  <c:x val="7.1680138789960685E-2"/>
                  <c:y val="-2.7863517060367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2-4B4F-8A27-425F389635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'5.4.4-график'!$C$5:$G$5</c:f>
              <c:numCache>
                <c:formatCode>0.0</c:formatCode>
                <c:ptCount val="5"/>
                <c:pt idx="0">
                  <c:v>6.5852295431638046</c:v>
                </c:pt>
                <c:pt idx="1">
                  <c:v>13.625042146392378</c:v>
                </c:pt>
                <c:pt idx="2">
                  <c:v>11.64630219701643</c:v>
                </c:pt>
                <c:pt idx="3">
                  <c:v>11.175992925809346</c:v>
                </c:pt>
                <c:pt idx="4">
                  <c:v>10.529512998070322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22-4B4F-8A27-425F38963577}"/>
            </c:ext>
          </c:extLst>
        </c:ser>
        <c:ser>
          <c:idx val="1"/>
          <c:order val="1"/>
          <c:tx>
            <c:strRef>
              <c:f>'5.4.4-график'!$B$6</c:f>
              <c:strCache>
                <c:ptCount val="1"/>
                <c:pt idx="0">
                  <c:v>ҚРҰБ-ғы корршоттар және салымдар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759427360757922E-2"/>
                  <c:y val="-3.89022767502899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2-4B4F-8A27-425F38963577}"/>
                </c:ext>
              </c:extLst>
            </c:dLbl>
            <c:dLbl>
              <c:idx val="1"/>
              <c:layout>
                <c:manualLayout>
                  <c:x val="7.1679991671760548E-2"/>
                  <c:y val="-1.3142403711164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2-4B4F-8A27-425F38963577}"/>
                </c:ext>
              </c:extLst>
            </c:dLbl>
            <c:dLbl>
              <c:idx val="2"/>
              <c:layout>
                <c:manualLayout>
                  <c:x val="7.3664240975552159E-2"/>
                  <c:y val="-2.66632484892876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2-4B4F-8A27-425F38963577}"/>
                </c:ext>
              </c:extLst>
            </c:dLbl>
            <c:dLbl>
              <c:idx val="3"/>
              <c:layout>
                <c:manualLayout>
                  <c:x val="6.9695889486169185E-2"/>
                  <c:y val="-2.86443264359397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2-4B4F-8A27-425F38963577}"/>
                </c:ext>
              </c:extLst>
            </c:dLbl>
            <c:dLbl>
              <c:idx val="4"/>
              <c:layout>
                <c:manualLayout>
                  <c:x val="7.1680138789960685E-2"/>
                  <c:y val="-8.87847158640054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2-4B4F-8A27-425F389635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'5.4.4-график'!$C$6:$G$6</c:f>
              <c:numCache>
                <c:formatCode>0.0</c:formatCode>
                <c:ptCount val="5"/>
                <c:pt idx="0">
                  <c:v>33.704776772361633</c:v>
                </c:pt>
                <c:pt idx="1">
                  <c:v>35.436987633252329</c:v>
                </c:pt>
                <c:pt idx="2">
                  <c:v>37.71487854948257</c:v>
                </c:pt>
                <c:pt idx="3">
                  <c:v>40.723605102388923</c:v>
                </c:pt>
                <c:pt idx="4">
                  <c:v>39.621988859994566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22-4B4F-8A27-425F38963577}"/>
            </c:ext>
          </c:extLst>
        </c:ser>
        <c:ser>
          <c:idx val="2"/>
          <c:order val="2"/>
          <c:tx>
            <c:strRef>
              <c:f>'5.4.4-график'!$B$7</c:f>
              <c:strCache>
                <c:ptCount val="1"/>
                <c:pt idx="0">
                  <c:v>МБҚ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399E-2"/>
                  <c:y val="-1.71958737715925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2-4B4F-8A27-425F38963577}"/>
                </c:ext>
              </c:extLst>
            </c:dLbl>
            <c:dLbl>
              <c:idx val="1"/>
              <c:layout>
                <c:manualLayout>
                  <c:x val="7.3664122500387078E-2"/>
                  <c:y val="-1.2549105780382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2-4B4F-8A27-425F38963577}"/>
                </c:ext>
              </c:extLst>
            </c:dLbl>
            <c:dLbl>
              <c:idx val="2"/>
              <c:layout>
                <c:manualLayout>
                  <c:x val="7.1680110146925574E-2"/>
                  <c:y val="-1.0209119208936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2-4B4F-8A27-425F38963577}"/>
                </c:ext>
              </c:extLst>
            </c:dLbl>
            <c:dLbl>
              <c:idx val="3"/>
              <c:layout>
                <c:manualLayout>
                  <c:x val="6.7711758657542642E-2"/>
                  <c:y val="-5.44369163156931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2-4B4F-8A27-425F38963577}"/>
                </c:ext>
              </c:extLst>
            </c:dLbl>
            <c:dLbl>
              <c:idx val="4"/>
              <c:layout>
                <c:manualLayout>
                  <c:x val="7.1680138789960685E-2"/>
                  <c:y val="-6.54922785814565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2-4B4F-8A27-425F389635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'5.4.4-график'!$C$7:$G$7</c:f>
              <c:numCache>
                <c:formatCode>0.0</c:formatCode>
                <c:ptCount val="5"/>
                <c:pt idx="0">
                  <c:v>19.382131356056135</c:v>
                </c:pt>
                <c:pt idx="1">
                  <c:v>18.502943751498325</c:v>
                </c:pt>
                <c:pt idx="2">
                  <c:v>18.836342813029631</c:v>
                </c:pt>
                <c:pt idx="3">
                  <c:v>21.212349246139141</c:v>
                </c:pt>
                <c:pt idx="4">
                  <c:v>11.305449676993078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722-4B4F-8A27-425F38963577}"/>
            </c:ext>
          </c:extLst>
        </c:ser>
        <c:ser>
          <c:idx val="3"/>
          <c:order val="3"/>
          <c:tx>
            <c:strRef>
              <c:f>'5.4.4-график'!$B$8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969595067526399E-2"/>
                  <c:y val="-1.60634804370384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2-4B4F-8A27-425F38963577}"/>
                </c:ext>
              </c:extLst>
            </c:dLbl>
            <c:dLbl>
              <c:idx val="1"/>
              <c:layout>
                <c:manualLayout>
                  <c:x val="6.9695860843134033E-2"/>
                  <c:y val="-5.54184215345176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2-4B4F-8A27-425F38963577}"/>
                </c:ext>
              </c:extLst>
            </c:dLbl>
            <c:dLbl>
              <c:idx val="2"/>
              <c:layout>
                <c:manualLayout>
                  <c:x val="7.3664240975552159E-2"/>
                  <c:y val="-1.3255691875724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2-4B4F-8A27-425F38963577}"/>
                </c:ext>
              </c:extLst>
            </c:dLbl>
            <c:dLbl>
              <c:idx val="3"/>
              <c:layout>
                <c:manualLayout>
                  <c:x val="6.9695889486169185E-2"/>
                  <c:y val="-5.56332783983397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2-4B4F-8A27-425F38963577}"/>
                </c:ext>
              </c:extLst>
            </c:dLbl>
            <c:dLbl>
              <c:idx val="4"/>
              <c:layout>
                <c:manualLayout>
                  <c:x val="6.7711877132707668E-2"/>
                  <c:y val="-2.55342733321125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2-4B4F-8A27-425F389635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'5.4.4-график'!$C$4:$G$4</c:f>
              <c:strCache>
                <c:ptCount val="5"/>
                <c:pt idx="0">
                  <c:v>01.01.2007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 01.07.2008</c:v>
                </c:pt>
                <c:pt idx="4">
                  <c:v> 01.10.2008</c:v>
                </c:pt>
              </c:strCache>
            </c:strRef>
          </c:cat>
          <c:val>
            <c:numRef>
              <c:f>'5.4.4-график'!$C$8:$G$8</c:f>
              <c:numCache>
                <c:formatCode>0.0</c:formatCode>
                <c:ptCount val="5"/>
                <c:pt idx="0">
                  <c:v>40.327862328418433</c:v>
                </c:pt>
                <c:pt idx="1">
                  <c:v>32.435026468856968</c:v>
                </c:pt>
                <c:pt idx="2">
                  <c:v>31.802476440471377</c:v>
                </c:pt>
                <c:pt idx="3">
                  <c:v>26.888052725662586</c:v>
                </c:pt>
                <c:pt idx="4">
                  <c:v>38.543048464942032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722-4B4F-8A27-425F389635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26955760"/>
        <c:axId val="1"/>
      </c:barChart>
      <c:catAx>
        <c:axId val="62695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57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2817460317460317"/>
          <c:y val="0.69302325581395352"/>
          <c:w val="0.64484126984126988"/>
          <c:h val="0.27906976744186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31658931152341E-2"/>
          <c:y val="5.5776892430278883E-2"/>
          <c:w val="0.82280493337476346"/>
          <c:h val="0.36653386454183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'5.4.5-график'!$B$5</c:f>
              <c:strCache>
                <c:ptCount val="1"/>
                <c:pt idx="0">
                  <c:v>Талап ету бойынша міндеттемелер</c:v>
                </c:pt>
              </c:strCache>
            </c:strRef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'5.4.5-график'!$C$5:$L$5</c:f>
              <c:numCache>
                <c:formatCode>0.0</c:formatCode>
                <c:ptCount val="10"/>
                <c:pt idx="0">
                  <c:v>1073.896974</c:v>
                </c:pt>
                <c:pt idx="1">
                  <c:v>1034.5372</c:v>
                </c:pt>
                <c:pt idx="2">
                  <c:v>1090.8272159999999</c:v>
                </c:pt>
                <c:pt idx="3">
                  <c:v>1213.626996</c:v>
                </c:pt>
                <c:pt idx="4">
                  <c:v>1160.902053</c:v>
                </c:pt>
                <c:pt idx="5">
                  <c:v>1256.3573260000001</c:v>
                </c:pt>
                <c:pt idx="6">
                  <c:v>1356.8283710000001</c:v>
                </c:pt>
                <c:pt idx="7">
                  <c:v>1384.4679160000001</c:v>
                </c:pt>
                <c:pt idx="8">
                  <c:v>1267.771923</c:v>
                </c:pt>
                <c:pt idx="9">
                  <c:v>1479.373513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88-4E5C-845C-03D29BBEB53B}"/>
            </c:ext>
          </c:extLst>
        </c:ser>
        <c:ser>
          <c:idx val="1"/>
          <c:order val="1"/>
          <c:tx>
            <c:strRef>
              <c:f>'5.4.5-график'!$B$6</c:f>
              <c:strCache>
                <c:ptCount val="1"/>
                <c:pt idx="0">
                  <c:v>Өтімді активтер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'5.4.5-график'!$C$6:$L$6</c:f>
              <c:numCache>
                <c:formatCode>0.0</c:formatCode>
                <c:ptCount val="10"/>
                <c:pt idx="0">
                  <c:v>1623.6248639999999</c:v>
                </c:pt>
                <c:pt idx="1">
                  <c:v>1620.909807</c:v>
                </c:pt>
                <c:pt idx="2">
                  <c:v>1692.360457</c:v>
                </c:pt>
                <c:pt idx="3">
                  <c:v>1681.710016</c:v>
                </c:pt>
                <c:pt idx="4">
                  <c:v>1674.7457890000001</c:v>
                </c:pt>
                <c:pt idx="5">
                  <c:v>1634.178132</c:v>
                </c:pt>
                <c:pt idx="6">
                  <c:v>1669.3167840000001</c:v>
                </c:pt>
                <c:pt idx="7">
                  <c:v>1778.764819</c:v>
                </c:pt>
                <c:pt idx="8">
                  <c:v>1869.360099</c:v>
                </c:pt>
                <c:pt idx="9">
                  <c:v>1973.526181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8-4E5C-845C-03D29BBEB53B}"/>
            </c:ext>
          </c:extLst>
        </c:ser>
        <c:ser>
          <c:idx val="2"/>
          <c:order val="2"/>
          <c:tx>
            <c:strRef>
              <c:f>'5.4.5-график'!$B$7</c:f>
              <c:strCache>
                <c:ptCount val="1"/>
                <c:pt idx="0">
                  <c:v>Қысқа мерзімді міндеттемелер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'5.4.5-график'!$C$7:$L$7</c:f>
              <c:numCache>
                <c:formatCode>0.0</c:formatCode>
                <c:ptCount val="10"/>
                <c:pt idx="0">
                  <c:v>4911.8968009999999</c:v>
                </c:pt>
                <c:pt idx="1">
                  <c:v>4846.3132230000001</c:v>
                </c:pt>
                <c:pt idx="2">
                  <c:v>4869.6816250000002</c:v>
                </c:pt>
                <c:pt idx="3">
                  <c:v>5012.9858260000001</c:v>
                </c:pt>
                <c:pt idx="4">
                  <c:v>4939.6899199999998</c:v>
                </c:pt>
                <c:pt idx="5">
                  <c:v>5150.7001909999999</c:v>
                </c:pt>
                <c:pt idx="6">
                  <c:v>5221.5730329999997</c:v>
                </c:pt>
                <c:pt idx="7">
                  <c:v>5287.7728420000003</c:v>
                </c:pt>
                <c:pt idx="8">
                  <c:v>5567.802506</c:v>
                </c:pt>
                <c:pt idx="9">
                  <c:v>5442.2291429999996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8-4E5C-845C-03D29BBE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68240"/>
        <c:axId val="1"/>
      </c:barChart>
      <c:lineChart>
        <c:grouping val="standard"/>
        <c:varyColors val="0"/>
        <c:ser>
          <c:idx val="3"/>
          <c:order val="3"/>
          <c:tx>
            <c:strRef>
              <c:f>'5.4.5-график'!$B$8</c:f>
              <c:strCache>
                <c:ptCount val="1"/>
                <c:pt idx="0">
                  <c:v>Өтімді активтердің талап ету бойынша міндеттемелерге қатынасы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'5.4.5-график'!$C$8:$L$8</c:f>
              <c:numCache>
                <c:formatCode>0.0</c:formatCode>
                <c:ptCount val="10"/>
                <c:pt idx="0">
                  <c:v>151.19000270132057</c:v>
                </c:pt>
                <c:pt idx="1">
                  <c:v>156.6797024795242</c:v>
                </c:pt>
                <c:pt idx="2">
                  <c:v>155.14468581062616</c:v>
                </c:pt>
                <c:pt idx="3">
                  <c:v>138.56893605224317</c:v>
                </c:pt>
                <c:pt idx="4">
                  <c:v>144.26245389713338</c:v>
                </c:pt>
                <c:pt idx="5">
                  <c:v>130.07271881821302</c:v>
                </c:pt>
                <c:pt idx="6">
                  <c:v>123.0307988599687</c:v>
                </c:pt>
                <c:pt idx="7">
                  <c:v>128.48003181895331</c:v>
                </c:pt>
                <c:pt idx="8">
                  <c:v>147.45239779221708</c:v>
                </c:pt>
                <c:pt idx="9">
                  <c:v>133.40283327081576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88-4E5C-845C-03D29BBEB53B}"/>
            </c:ext>
          </c:extLst>
        </c:ser>
        <c:ser>
          <c:idx val="4"/>
          <c:order val="4"/>
          <c:tx>
            <c:strRef>
              <c:f>'5.4.5-график'!$B$9</c:f>
              <c:strCache>
                <c:ptCount val="1"/>
                <c:pt idx="0">
                  <c:v>Өтімді активтердің қысқа мерзімді міндеттемелерге қатынасы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'5.4.5-график'!$C$4:$L$4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'5.4.5-график'!$C$9:$L$9</c:f>
              <c:numCache>
                <c:formatCode>0.0</c:formatCode>
                <c:ptCount val="10"/>
                <c:pt idx="0">
                  <c:v>33.054946587425263</c:v>
                </c:pt>
                <c:pt idx="1">
                  <c:v>33.44624526758534</c:v>
                </c:pt>
                <c:pt idx="2">
                  <c:v>34.753000038272518</c:v>
                </c:pt>
                <c:pt idx="3">
                  <c:v>33.547073029366267</c:v>
                </c:pt>
                <c:pt idx="4">
                  <c:v>33.903864738942971</c:v>
                </c:pt>
                <c:pt idx="5">
                  <c:v>31.727300588286173</c:v>
                </c:pt>
                <c:pt idx="6">
                  <c:v>31.969614777961109</c:v>
                </c:pt>
                <c:pt idx="7">
                  <c:v>33.63920637572653</c:v>
                </c:pt>
                <c:pt idx="8">
                  <c:v>33.574468508635711</c:v>
                </c:pt>
                <c:pt idx="9">
                  <c:v>36.263195266932549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88-4E5C-845C-03D29BBE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2696824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078582434514638E-2"/>
              <c:y val="0.10756972111553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824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17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47984583591151"/>
              <c:y val="0.211155378486055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486919104295322"/>
          <c:y val="0.68525896414342624"/>
          <c:w val="0.80431497680663577"/>
          <c:h val="0.988047808764940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8038321442685"/>
          <c:y val="6.1674008810572688E-2"/>
          <c:w val="0.86915967176517972"/>
          <c:h val="0.37004405286343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'5.4.6-график'!$B$5</c:f>
              <c:strCache>
                <c:ptCount val="1"/>
                <c:pt idx="0">
                  <c:v>Заңды тұлғалар салымдарының үлесі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'5.4.6-график'!$C$5:$L$5</c:f>
              <c:numCache>
                <c:formatCode>#\ ##0.0</c:formatCode>
                <c:ptCount val="10"/>
                <c:pt idx="0">
                  <c:v>65.28478279366297</c:v>
                </c:pt>
                <c:pt idx="1">
                  <c:v>64.479382373660727</c:v>
                </c:pt>
                <c:pt idx="2">
                  <c:v>66.857521305482763</c:v>
                </c:pt>
                <c:pt idx="3">
                  <c:v>64.439951796337837</c:v>
                </c:pt>
                <c:pt idx="4">
                  <c:v>63.3487119619491</c:v>
                </c:pt>
                <c:pt idx="5">
                  <c:v>62.165889128543569</c:v>
                </c:pt>
                <c:pt idx="6" formatCode="General">
                  <c:v>61.8</c:v>
                </c:pt>
                <c:pt idx="7" formatCode="General">
                  <c:v>62.7</c:v>
                </c:pt>
                <c:pt idx="8" formatCode="General">
                  <c:v>65.7</c:v>
                </c:pt>
                <c:pt idx="9" formatCode="General">
                  <c:v>68.5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9-4445-960D-5F6BE62030DF}"/>
            </c:ext>
          </c:extLst>
        </c:ser>
        <c:ser>
          <c:idx val="1"/>
          <c:order val="1"/>
          <c:tx>
            <c:strRef>
              <c:f>'5.4.6-график'!$B$6</c:f>
              <c:strCache>
                <c:ptCount val="1"/>
                <c:pt idx="0">
                  <c:v>Жеке тұлғалар салымдарының үлесі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'5.4.6-график'!$C$6:$L$6</c:f>
              <c:numCache>
                <c:formatCode>#\ ##0.0</c:formatCode>
                <c:ptCount val="10"/>
                <c:pt idx="0">
                  <c:v>34.715217206337016</c:v>
                </c:pt>
                <c:pt idx="1">
                  <c:v>35.520617626339281</c:v>
                </c:pt>
                <c:pt idx="2">
                  <c:v>33.142478694517251</c:v>
                </c:pt>
                <c:pt idx="3">
                  <c:v>35.56004820366217</c:v>
                </c:pt>
                <c:pt idx="4">
                  <c:v>36.6512880380509</c:v>
                </c:pt>
                <c:pt idx="5">
                  <c:v>37.834110871456431</c:v>
                </c:pt>
                <c:pt idx="6" formatCode="General">
                  <c:v>38.200000000000003</c:v>
                </c:pt>
                <c:pt idx="7" formatCode="General">
                  <c:v>37.299999999999997</c:v>
                </c:pt>
                <c:pt idx="8" formatCode="General">
                  <c:v>34.299999999999997</c:v>
                </c:pt>
                <c:pt idx="9" formatCode="General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9-4445-960D-5F6BE6203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958672"/>
        <c:axId val="1"/>
      </c:barChart>
      <c:lineChart>
        <c:grouping val="standard"/>
        <c:varyColors val="0"/>
        <c:ser>
          <c:idx val="2"/>
          <c:order val="2"/>
          <c:tx>
            <c:strRef>
              <c:f>'5.4.6-график'!$B$7</c:f>
              <c:strCache>
                <c:ptCount val="1"/>
                <c:pt idx="0">
                  <c:v>Депозиттердің ЕДБ жиынтық міндеттемелеріндегі үлесі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'5.4.6-график'!$C$7:$L$7</c:f>
              <c:numCache>
                <c:formatCode>#\ ##0.0</c:formatCode>
                <c:ptCount val="10"/>
                <c:pt idx="0">
                  <c:v>52.597487345858255</c:v>
                </c:pt>
                <c:pt idx="1">
                  <c:v>40.588905713023905</c:v>
                </c:pt>
                <c:pt idx="2">
                  <c:v>38.451256326823362</c:v>
                </c:pt>
                <c:pt idx="3">
                  <c:v>38.088254796616575</c:v>
                </c:pt>
                <c:pt idx="4">
                  <c:v>36.985395583183717</c:v>
                </c:pt>
                <c:pt idx="5">
                  <c:v>36.356306955537612</c:v>
                </c:pt>
                <c:pt idx="6" formatCode="General">
                  <c:v>36.200000000000003</c:v>
                </c:pt>
                <c:pt idx="7" formatCode="General">
                  <c:v>38</c:v>
                </c:pt>
                <c:pt idx="8" formatCode="General">
                  <c:v>39.5</c:v>
                </c:pt>
                <c:pt idx="9" formatCode="General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9-4445-960D-5F6BE62030DF}"/>
            </c:ext>
          </c:extLst>
        </c:ser>
        <c:ser>
          <c:idx val="3"/>
          <c:order val="3"/>
          <c:tx>
            <c:strRef>
              <c:f>'5.4.6-график'!$B$8</c:f>
              <c:strCache>
                <c:ptCount val="1"/>
                <c:pt idx="0">
                  <c:v>Ұлттық валютадағы салымдардың үлесі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'5.4.6-график'!$C$4:$L$4</c:f>
              <c:strCache>
                <c:ptCount val="10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01.10.2007</c:v>
                </c:pt>
                <c:pt idx="6">
                  <c:v>01..01.2008</c:v>
                </c:pt>
                <c:pt idx="7">
                  <c:v>01.04.2008</c:v>
                </c:pt>
                <c:pt idx="8">
                  <c:v>01.07.2008</c:v>
                </c:pt>
                <c:pt idx="9">
                  <c:v>01.10.2008</c:v>
                </c:pt>
              </c:strCache>
            </c:strRef>
          </c:cat>
          <c:val>
            <c:numRef>
              <c:f>'5.4.6-график'!$C$8:$L$8</c:f>
              <c:numCache>
                <c:formatCode>#\ ##0.0</c:formatCode>
                <c:ptCount val="10"/>
                <c:pt idx="0">
                  <c:v>56.770243979749516</c:v>
                </c:pt>
                <c:pt idx="1">
                  <c:v>58.103227926861209</c:v>
                </c:pt>
                <c:pt idx="2">
                  <c:v>64.801606449177513</c:v>
                </c:pt>
                <c:pt idx="3">
                  <c:v>70.889490328316199</c:v>
                </c:pt>
                <c:pt idx="4">
                  <c:v>75.972573868711649</c:v>
                </c:pt>
                <c:pt idx="5">
                  <c:v>69.372780063643262</c:v>
                </c:pt>
                <c:pt idx="6" formatCode="General">
                  <c:v>68.2</c:v>
                </c:pt>
                <c:pt idx="7" formatCode="General">
                  <c:v>66</c:v>
                </c:pt>
                <c:pt idx="8" formatCode="General">
                  <c:v>66.3</c:v>
                </c:pt>
                <c:pt idx="9" formatCode="General">
                  <c:v>63.2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69-4445-960D-5F6BE6203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58672"/>
        <c:axId val="1"/>
      </c:lineChart>
      <c:catAx>
        <c:axId val="62695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86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728971962616821"/>
          <c:y val="0.71365638766519823"/>
          <c:w val="0.52523364485981305"/>
          <c:h val="0.273127753303964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2385340656371E-2"/>
          <c:y val="6.7567864793887239E-2"/>
          <c:w val="0.85000079815279272"/>
          <c:h val="0.43243433468087833"/>
        </c:manualLayout>
      </c:layout>
      <c:barChart>
        <c:barDir val="col"/>
        <c:grouping val="stacked"/>
        <c:varyColors val="0"/>
        <c:ser>
          <c:idx val="0"/>
          <c:order val="0"/>
          <c:tx>
            <c:v>Талап ету бойынша салымдар</c:v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3.0846491270040501</c:v>
              </c:pt>
              <c:pt idx="1">
                <c:v>2.8110633966042902</c:v>
              </c:pt>
              <c:pt idx="2">
                <c:v>2.1976923451300499</c:v>
              </c:pt>
              <c:pt idx="3">
                <c:v>1.9</c:v>
              </c:pt>
              <c:pt idx="4">
                <c:v>1.7</c:v>
              </c:pt>
              <c:pt idx="5">
                <c:v>1.6</c:v>
              </c:pt>
              <c:pt idx="6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E652-44F1-98DF-FCE66B6BA00E}"/>
            </c:ext>
          </c:extLst>
        </c:ser>
        <c:ser>
          <c:idx val="1"/>
          <c:order val="1"/>
          <c:tx>
            <c:v>Мерзімді және шартты салымдар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85.429828956799497</c:v>
              </c:pt>
              <c:pt idx="1">
                <c:v>84.773621304325303</c:v>
              </c:pt>
              <c:pt idx="2">
                <c:v>86.583696066826704</c:v>
              </c:pt>
              <c:pt idx="3">
                <c:v>86.7</c:v>
              </c:pt>
              <c:pt idx="4">
                <c:v>88</c:v>
              </c:pt>
              <c:pt idx="5">
                <c:v>86.9</c:v>
              </c:pt>
              <c:pt idx="6">
                <c:v>87.5</c:v>
              </c:pt>
            </c:numLit>
          </c:val>
          <c:extLst>
            <c:ext xmlns:c16="http://schemas.microsoft.com/office/drawing/2014/chart" uri="{C3380CC4-5D6E-409C-BE32-E72D297353CC}">
              <c16:uniqueId val="{00000001-E652-44F1-98DF-FCE66B6BA00E}"/>
            </c:ext>
          </c:extLst>
        </c:ser>
        <c:ser>
          <c:idx val="2"/>
          <c:order val="2"/>
          <c:tx>
            <c:v>Ағымдағы шоттардағы ақша қалдығы (карт-шоттардағы ақша қалдығын қоса алғанда)</c:v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11.4855219161963</c:v>
              </c:pt>
              <c:pt idx="1">
                <c:v>12.415315299070301</c:v>
              </c:pt>
              <c:pt idx="2">
                <c:v>11.2186115880431</c:v>
              </c:pt>
              <c:pt idx="3">
                <c:v>11.4</c:v>
              </c:pt>
              <c:pt idx="4">
                <c:v>10.3</c:v>
              </c:pt>
              <c:pt idx="5">
                <c:v>11.6</c:v>
              </c:pt>
              <c:pt idx="6">
                <c:v>11.1</c:v>
              </c:pt>
            </c:numLit>
          </c:val>
          <c:extLst>
            <c:ext xmlns:c16="http://schemas.microsoft.com/office/drawing/2014/chart" uri="{C3380CC4-5D6E-409C-BE32-E72D297353CC}">
              <c16:uniqueId val="{00000002-E652-44F1-98DF-FCE66B6B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949104"/>
        <c:axId val="1"/>
      </c:barChart>
      <c:lineChart>
        <c:grouping val="standard"/>
        <c:varyColors val="0"/>
        <c:ser>
          <c:idx val="4"/>
          <c:order val="3"/>
          <c:tx>
            <c:v>  Доля вкладов в ин. валюте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1686394039454734E-2"/>
                  <c:y val="-5.47375651558799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2-44F1-98DF-FCE66B6BA00E}"/>
                </c:ext>
              </c:extLst>
            </c:dLbl>
            <c:dLbl>
              <c:idx val="1"/>
              <c:layout>
                <c:manualLayout>
                  <c:x val="2.3688087376175018E-3"/>
                  <c:y val="-5.10375637371924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2-44F1-98DF-FCE66B6BA00E}"/>
                </c:ext>
              </c:extLst>
            </c:dLbl>
            <c:dLbl>
              <c:idx val="2"/>
              <c:layout>
                <c:manualLayout>
                  <c:x val="1.1585301837270318E-2"/>
                  <c:y val="-7.74532544987364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2-44F1-98DF-FCE66B6BA00E}"/>
                </c:ext>
              </c:extLst>
            </c:dLbl>
            <c:dLbl>
              <c:idx val="3"/>
              <c:layout>
                <c:manualLayout>
                  <c:x val="2.0801794936923159E-2"/>
                  <c:y val="-4.23909282827593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2-44F1-98DF-FCE66B6BA00E}"/>
                </c:ext>
              </c:extLst>
            </c:dLbl>
            <c:dLbl>
              <c:idx val="4"/>
              <c:layout>
                <c:manualLayout>
                  <c:x val="2.8405384810769579E-2"/>
                  <c:y val="-5.0102774207418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2-44F1-98DF-FCE66B6BA00E}"/>
                </c:ext>
              </c:extLst>
            </c:dLbl>
            <c:dLbl>
              <c:idx val="5"/>
              <c:layout>
                <c:manualLayout>
                  <c:x val="3.6008974684616002E-2"/>
                  <c:y val="-5.226493636958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52-44F1-98DF-FCE66B6BA00E}"/>
                </c:ext>
              </c:extLst>
            </c:dLbl>
            <c:dLbl>
              <c:idx val="6"/>
              <c:layout>
                <c:manualLayout>
                  <c:x val="4.5225467784268905E-2"/>
                  <c:y val="-5.27694958266812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2-44F1-98DF-FCE66B6BA0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7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</c:numLit>
          </c:cat>
          <c:val>
            <c:numLit>
              <c:formatCode>General</c:formatCode>
              <c:ptCount val="7"/>
              <c:pt idx="0">
                <c:v>27.828179082677298</c:v>
              </c:pt>
              <c:pt idx="1">
                <c:v>7.8504354588591303</c:v>
              </c:pt>
              <c:pt idx="2">
                <c:v>34.033538648554497</c:v>
              </c:pt>
              <c:pt idx="3">
                <c:v>41.1</c:v>
              </c:pt>
              <c:pt idx="4">
                <c:v>41.4</c:v>
              </c:pt>
              <c:pt idx="5">
                <c:v>40.9</c:v>
              </c:pt>
              <c:pt idx="6">
                <c:v>38.700000000000003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A-E652-44F1-98DF-FCE66B6B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49104"/>
        <c:axId val="1"/>
      </c:lineChart>
      <c:catAx>
        <c:axId val="62694910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290322580645161E-2"/>
              <c:y val="0.256757702584474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910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8548387096774194"/>
          <c:y val="0.64414698162729656"/>
          <c:w val="0.88064516129032255"/>
          <c:h val="0.986490742711215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390713824317"/>
          <c:y val="7.3394495412844082E-2"/>
          <c:w val="0.80208469320457199"/>
          <c:h val="0.4724770642201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'5.4.8-график'!$B$5</c:f>
              <c:strCache>
                <c:ptCount val="1"/>
                <c:pt idx="0">
                  <c:v>Клиенттердің салымдары*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'5.4.8-график'!$C$4:$L$4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'5.4.8-график'!$C$5:$L$5</c:f>
              <c:numCache>
                <c:formatCode>_-* #\ ##0.0_р_._-;\-* #\ ##0.0_р_._-;_-* "-"??_р_._-;_-@_-</c:formatCode>
                <c:ptCount val="10"/>
                <c:pt idx="0">
                  <c:v>3894.9468649999999</c:v>
                </c:pt>
                <c:pt idx="1">
                  <c:v>3913.473712</c:v>
                </c:pt>
                <c:pt idx="2">
                  <c:v>3971.568217</c:v>
                </c:pt>
                <c:pt idx="3">
                  <c:v>4125.5722299999998</c:v>
                </c:pt>
                <c:pt idx="4">
                  <c:v>4140.6168989999996</c:v>
                </c:pt>
                <c:pt idx="5">
                  <c:v>4319.5520260000003</c:v>
                </c:pt>
                <c:pt idx="6">
                  <c:v>4361.4132929999996</c:v>
                </c:pt>
                <c:pt idx="7">
                  <c:v>4517.4312030000001</c:v>
                </c:pt>
                <c:pt idx="8">
                  <c:v>4958.658891</c:v>
                </c:pt>
                <c:pt idx="9">
                  <c:v>4962.4021419999999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7-447F-B6CC-A05BB7FE4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951184"/>
        <c:axId val="1"/>
      </c:barChart>
      <c:lineChart>
        <c:grouping val="standard"/>
        <c:varyColors val="0"/>
        <c:ser>
          <c:idx val="1"/>
          <c:order val="1"/>
          <c:tx>
            <c:strRef>
              <c:f>'5.4.8-график'!$B$6</c:f>
              <c:strCache>
                <c:ptCount val="1"/>
                <c:pt idx="0">
                  <c:v>Кредиттік портфельдің клиенттердің салымдарына қатынасы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585686075933655E-2"/>
                  <c:y val="-3.6969828312745312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37-447F-B6CC-A05BB7FE4E92}"/>
                </c:ext>
              </c:extLst>
            </c:dLbl>
            <c:dLbl>
              <c:idx val="1"/>
              <c:layout>
                <c:manualLayout>
                  <c:x val="-1.4988498950382548E-2"/>
                  <c:y val="-4.9613041489079905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7-447F-B6CC-A05BB7FE4E92}"/>
                </c:ext>
              </c:extLst>
            </c:dLbl>
            <c:dLbl>
              <c:idx val="2"/>
              <c:layout>
                <c:manualLayout>
                  <c:x val="-2.575227010150194E-2"/>
                  <c:y val="-5.144742228322378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7-447F-B6CC-A05BB7FE4E92}"/>
                </c:ext>
              </c:extLst>
            </c:dLbl>
            <c:dLbl>
              <c:idx val="3"/>
              <c:layout>
                <c:manualLayout>
                  <c:x val="-3.1307881357838248E-2"/>
                  <c:y val="-4.2988754846011258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7-447F-B6CC-A05BB7FE4E92}"/>
                </c:ext>
              </c:extLst>
            </c:dLbl>
            <c:dLbl>
              <c:idx val="4"/>
              <c:layout>
                <c:manualLayout>
                  <c:x val="-2.4710694232287129E-2"/>
                  <c:y val="-4.9290375400322682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7-447F-B6CC-A05BB7FE4E92}"/>
                </c:ext>
              </c:extLst>
            </c:dLbl>
            <c:dLbl>
              <c:idx val="5"/>
              <c:layout>
                <c:manualLayout>
                  <c:x val="-2.6793895110629799E-2"/>
                  <c:y val="-4.804064629535985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7-447F-B6CC-A05BB7FE4E92}"/>
                </c:ext>
              </c:extLst>
            </c:dLbl>
            <c:dLbl>
              <c:idx val="6"/>
              <c:layout>
                <c:manualLayout>
                  <c:x val="-3.2349506366966159E-2"/>
                  <c:y val="-5.7104673842375248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7-447F-B6CC-A05BB7FE4E92}"/>
                </c:ext>
              </c:extLst>
            </c:dLbl>
            <c:dLbl>
              <c:idx val="7"/>
              <c:layout>
                <c:manualLayout>
                  <c:x val="-2.5752319241415113E-2"/>
                  <c:y val="-6.0514339377302613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7-447F-B6CC-A05BB7FE4E92}"/>
                </c:ext>
              </c:extLst>
            </c:dLbl>
            <c:dLbl>
              <c:idx val="8"/>
              <c:layout>
                <c:manualLayout>
                  <c:x val="-4.3460546610755858E-2"/>
                  <c:y val="-9.0570926340629535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7-447F-B6CC-A05BB7FE4E92}"/>
                </c:ext>
              </c:extLst>
            </c:dLbl>
            <c:dLbl>
              <c:idx val="9"/>
              <c:layout>
                <c:manualLayout>
                  <c:x val="-4.2071701648870766E-2"/>
                  <c:y val="-7.9652772761203014E-2"/>
                </c:manualLayout>
              </c:layout>
              <c:numFmt formatCode="_-* #,##0.00_р_._-;\-* #,##0.00_р_._-;_-* &quot;-&quot;??_р_._-;_-@_-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37-447F-B6CC-A05BB7FE4E92}"/>
                </c:ext>
              </c:extLst>
            </c:dLbl>
            <c:numFmt formatCode="_-* #,##0.00_р_._-;\-* #,##0.00_р_._-;_-* &quot;-&quot;??_р_._-;_-@_-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'5.4.8-график'!$C$4:$L$4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'5.4.8-график'!$C$6:$L$6</c:f>
              <c:numCache>
                <c:formatCode>_-* #\ ##0.0_р_._-;\-* #\ ##0.0_р_._-;_-* "-"??_р_._-;_-@_-</c:formatCode>
                <c:ptCount val="10"/>
                <c:pt idx="0">
                  <c:v>2.2768746905614075</c:v>
                </c:pt>
                <c:pt idx="1">
                  <c:v>2.2585203153141813</c:v>
                </c:pt>
                <c:pt idx="2">
                  <c:v>2.2245411392363352</c:v>
                </c:pt>
                <c:pt idx="3">
                  <c:v>2.1479407939004864</c:v>
                </c:pt>
                <c:pt idx="4">
                  <c:v>2.1388691929308576</c:v>
                </c:pt>
                <c:pt idx="5">
                  <c:v>2.0483935208423856</c:v>
                </c:pt>
                <c:pt idx="6">
                  <c:v>2.0489771424191421</c:v>
                </c:pt>
                <c:pt idx="7">
                  <c:v>1.9823914369858751</c:v>
                </c:pt>
                <c:pt idx="8">
                  <c:v>1.823354129966509</c:v>
                </c:pt>
                <c:pt idx="9">
                  <c:v>1.832581384332314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37-447F-B6CC-A05BB7FE4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2695118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8.6805555555555559E-3"/>
              <c:y val="0.155963302752293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1184"/>
        <c:crosses val="autoZero"/>
        <c:crossBetween val="between"/>
        <c:majorUnit val="10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қатынас</a:t>
                </a:r>
              </a:p>
            </c:rich>
          </c:tx>
          <c:layout>
            <c:manualLayout>
              <c:xMode val="edge"/>
              <c:yMode val="edge"/>
              <c:x val="0.95659886264216976"/>
              <c:y val="0.1972477064220183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0138925342665498"/>
          <c:y val="0.83486238532110091"/>
          <c:w val="0.8454875692621755"/>
          <c:h val="0.986238532110091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6106870229013E-2"/>
          <c:y val="0.14545540634118345"/>
          <c:w val="0.8912213740458016"/>
          <c:h val="0.624246118880911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'5.4.9-график'!$B$4:$B$10</c:f>
              <c:strCache>
                <c:ptCount val="7"/>
                <c:pt idx="0">
                  <c:v>Ресей</c:v>
                </c:pt>
                <c:pt idx="1">
                  <c:v>Венгрия</c:v>
                </c:pt>
                <c:pt idx="2">
                  <c:v>Польша</c:v>
                </c:pt>
                <c:pt idx="3">
                  <c:v>Австралия</c:v>
                </c:pt>
                <c:pt idx="4">
                  <c:v>Аргентина</c:v>
                </c:pt>
                <c:pt idx="5">
                  <c:v>Тайланд</c:v>
                </c:pt>
                <c:pt idx="6">
                  <c:v>Қазақстан</c:v>
                </c:pt>
              </c:strCache>
            </c:strRef>
          </c:cat>
          <c:val>
            <c:numRef>
              <c:f>'5.4.9-график'!$C$4:$C$10</c:f>
              <c:numCache>
                <c:formatCode>#\ ##0.0</c:formatCode>
                <c:ptCount val="7"/>
                <c:pt idx="0">
                  <c:v>104.76190476190476</c:v>
                </c:pt>
                <c:pt idx="1">
                  <c:v>133.33333333333331</c:v>
                </c:pt>
                <c:pt idx="2">
                  <c:v>41.666666666666671</c:v>
                </c:pt>
                <c:pt idx="3">
                  <c:v>148.13333333333335</c:v>
                </c:pt>
                <c:pt idx="4">
                  <c:v>51.67</c:v>
                </c:pt>
                <c:pt idx="5">
                  <c:v>93.8</c:v>
                </c:pt>
                <c:pt idx="6">
                  <c:v>183.26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E-4F9F-B415-390892E92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47024"/>
        <c:axId val="1"/>
      </c:barChart>
      <c:catAx>
        <c:axId val="62694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70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9206387549505E-2"/>
          <c:y val="5.1470588235294115E-2"/>
          <c:w val="0.88204301176947952"/>
          <c:h val="0.70220588235294112"/>
        </c:manualLayout>
      </c:layout>
      <c:lineChart>
        <c:grouping val="standard"/>
        <c:varyColors val="0"/>
        <c:ser>
          <c:idx val="0"/>
          <c:order val="0"/>
          <c:tx>
            <c:strRef>
              <c:f>'1.1.10-график'!$C$5</c:f>
              <c:strCache>
                <c:ptCount val="1"/>
                <c:pt idx="0">
                  <c:v>Ағылшын фунт стерлингі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'1.1.10-график'!$C$6:$C$462</c:f>
              <c:numCache>
                <c:formatCode>General</c:formatCode>
                <c:ptCount val="457"/>
                <c:pt idx="0">
                  <c:v>8.030000000000026E-2</c:v>
                </c:pt>
                <c:pt idx="1">
                  <c:v>0.20300000000000029</c:v>
                </c:pt>
                <c:pt idx="2">
                  <c:v>0.20329999999999959</c:v>
                </c:pt>
                <c:pt idx="3">
                  <c:v>0.20910000000000029</c:v>
                </c:pt>
                <c:pt idx="4">
                  <c:v>0.2134999999999998</c:v>
                </c:pt>
                <c:pt idx="5">
                  <c:v>0.2286999999999999</c:v>
                </c:pt>
                <c:pt idx="6">
                  <c:v>0.23939999999999984</c:v>
                </c:pt>
                <c:pt idx="7">
                  <c:v>0.33</c:v>
                </c:pt>
                <c:pt idx="8">
                  <c:v>0.1554000000000002</c:v>
                </c:pt>
                <c:pt idx="9">
                  <c:v>0.19489999999999963</c:v>
                </c:pt>
                <c:pt idx="10">
                  <c:v>0.18770000000000042</c:v>
                </c:pt>
                <c:pt idx="11">
                  <c:v>0.20589999999999975</c:v>
                </c:pt>
                <c:pt idx="12">
                  <c:v>0.20849999999999991</c:v>
                </c:pt>
                <c:pt idx="13">
                  <c:v>0.23869999999999969</c:v>
                </c:pt>
                <c:pt idx="14">
                  <c:v>0.25380000000000003</c:v>
                </c:pt>
                <c:pt idx="15">
                  <c:v>0.26600000000000001</c:v>
                </c:pt>
                <c:pt idx="16">
                  <c:v>0.26900000000000013</c:v>
                </c:pt>
                <c:pt idx="17">
                  <c:v>0.26170000000000027</c:v>
                </c:pt>
                <c:pt idx="18">
                  <c:v>0.24680000000000035</c:v>
                </c:pt>
                <c:pt idx="19">
                  <c:v>0.24650000000000016</c:v>
                </c:pt>
                <c:pt idx="20">
                  <c:v>0.26229999999999976</c:v>
                </c:pt>
                <c:pt idx="21">
                  <c:v>0.2453000000000003</c:v>
                </c:pt>
                <c:pt idx="22">
                  <c:v>0.23880000000000035</c:v>
                </c:pt>
                <c:pt idx="23">
                  <c:v>0.2427999999999999</c:v>
                </c:pt>
                <c:pt idx="24">
                  <c:v>0.24450000000000038</c:v>
                </c:pt>
                <c:pt idx="25">
                  <c:v>0.27620000000000022</c:v>
                </c:pt>
                <c:pt idx="26">
                  <c:v>0.29110000000000014</c:v>
                </c:pt>
                <c:pt idx="27">
                  <c:v>0.35139999999999993</c:v>
                </c:pt>
                <c:pt idx="28">
                  <c:v>0.22799999999999976</c:v>
                </c:pt>
                <c:pt idx="29">
                  <c:v>0.21549999999999958</c:v>
                </c:pt>
                <c:pt idx="30">
                  <c:v>0.22419999999999973</c:v>
                </c:pt>
                <c:pt idx="31">
                  <c:v>0.19289999999999985</c:v>
                </c:pt>
                <c:pt idx="32">
                  <c:v>0.19240000000000013</c:v>
                </c:pt>
                <c:pt idx="33">
                  <c:v>0.17659999999999965</c:v>
                </c:pt>
                <c:pt idx="34">
                  <c:v>0.1921999999999997</c:v>
                </c:pt>
                <c:pt idx="35">
                  <c:v>0.17640000000000011</c:v>
                </c:pt>
                <c:pt idx="36">
                  <c:v>0.18710000000000004</c:v>
                </c:pt>
                <c:pt idx="37">
                  <c:v>0.1908000000000003</c:v>
                </c:pt>
                <c:pt idx="38">
                  <c:v>0.17980000000000018</c:v>
                </c:pt>
                <c:pt idx="39">
                  <c:v>0.17949999999999999</c:v>
                </c:pt>
                <c:pt idx="40">
                  <c:v>0.18149999999999977</c:v>
                </c:pt>
                <c:pt idx="41">
                  <c:v>0.18379999999999974</c:v>
                </c:pt>
                <c:pt idx="42">
                  <c:v>0.18219999999999992</c:v>
                </c:pt>
                <c:pt idx="43">
                  <c:v>0.17359999999999953</c:v>
                </c:pt>
                <c:pt idx="44">
                  <c:v>0.20199999999999996</c:v>
                </c:pt>
                <c:pt idx="45">
                  <c:v>0.19629999999999992</c:v>
                </c:pt>
                <c:pt idx="46">
                  <c:v>0.22050000000000036</c:v>
                </c:pt>
                <c:pt idx="47">
                  <c:v>0.25750000000000001</c:v>
                </c:pt>
                <c:pt idx="48">
                  <c:v>0.14470000000000027</c:v>
                </c:pt>
                <c:pt idx="49">
                  <c:v>0.15700000000000003</c:v>
                </c:pt>
                <c:pt idx="50">
                  <c:v>0.17759999999999998</c:v>
                </c:pt>
                <c:pt idx="51">
                  <c:v>0.1734</c:v>
                </c:pt>
                <c:pt idx="52">
                  <c:v>0.17279999999999962</c:v>
                </c:pt>
                <c:pt idx="53">
                  <c:v>0.17039999999999988</c:v>
                </c:pt>
                <c:pt idx="54">
                  <c:v>0.1767000000000003</c:v>
                </c:pt>
                <c:pt idx="55">
                  <c:v>0.18829999999999991</c:v>
                </c:pt>
                <c:pt idx="56">
                  <c:v>0.20300000000000029</c:v>
                </c:pt>
                <c:pt idx="57">
                  <c:v>0.22670000000000012</c:v>
                </c:pt>
                <c:pt idx="58">
                  <c:v>0.26459999999999972</c:v>
                </c:pt>
                <c:pt idx="59">
                  <c:v>0.27280000000000015</c:v>
                </c:pt>
                <c:pt idx="60">
                  <c:v>0.25019999999999953</c:v>
                </c:pt>
                <c:pt idx="61">
                  <c:v>0.24840000000000018</c:v>
                </c:pt>
                <c:pt idx="62">
                  <c:v>0.25</c:v>
                </c:pt>
                <c:pt idx="63">
                  <c:v>0.2674000000000003</c:v>
                </c:pt>
                <c:pt idx="64">
                  <c:v>0.26580000000000048</c:v>
                </c:pt>
                <c:pt idx="65">
                  <c:v>0.29380000000000006</c:v>
                </c:pt>
                <c:pt idx="66">
                  <c:v>0.32650000000000023</c:v>
                </c:pt>
                <c:pt idx="67">
                  <c:v>0.34820000000000029</c:v>
                </c:pt>
                <c:pt idx="68">
                  <c:v>0.2522000000000002</c:v>
                </c:pt>
                <c:pt idx="69">
                  <c:v>0.2522000000000002</c:v>
                </c:pt>
                <c:pt idx="70">
                  <c:v>0.2522000000000002</c:v>
                </c:pt>
                <c:pt idx="71">
                  <c:v>0.23470000000000013</c:v>
                </c:pt>
                <c:pt idx="72">
                  <c:v>0.2286999999999999</c:v>
                </c:pt>
                <c:pt idx="73">
                  <c:v>0.22989999999999977</c:v>
                </c:pt>
                <c:pt idx="74">
                  <c:v>0.23580000000000023</c:v>
                </c:pt>
                <c:pt idx="75">
                  <c:v>0.25670000000000037</c:v>
                </c:pt>
                <c:pt idx="76">
                  <c:v>0.30670000000000019</c:v>
                </c:pt>
                <c:pt idx="77">
                  <c:v>0.34170000000000034</c:v>
                </c:pt>
                <c:pt idx="78">
                  <c:v>0.36749999999999999</c:v>
                </c:pt>
                <c:pt idx="79">
                  <c:v>0.3631000000000002</c:v>
                </c:pt>
                <c:pt idx="80">
                  <c:v>0.3490000000000002</c:v>
                </c:pt>
                <c:pt idx="81">
                  <c:v>0.3716999999999997</c:v>
                </c:pt>
                <c:pt idx="82">
                  <c:v>0.29640000000000022</c:v>
                </c:pt>
                <c:pt idx="83">
                  <c:v>0.28589999999999982</c:v>
                </c:pt>
                <c:pt idx="84">
                  <c:v>0.38759999999999994</c:v>
                </c:pt>
                <c:pt idx="85">
                  <c:v>0.36650000000000027</c:v>
                </c:pt>
                <c:pt idx="86">
                  <c:v>0.39320000000000022</c:v>
                </c:pt>
                <c:pt idx="87">
                  <c:v>0.40990000000000038</c:v>
                </c:pt>
                <c:pt idx="88">
                  <c:v>0.41390000000000082</c:v>
                </c:pt>
                <c:pt idx="89">
                  <c:v>0.43650000000000055</c:v>
                </c:pt>
                <c:pt idx="90">
                  <c:v>0.43650000000000055</c:v>
                </c:pt>
                <c:pt idx="91">
                  <c:v>0.4425</c:v>
                </c:pt>
                <c:pt idx="92">
                  <c:v>0.45389999999999997</c:v>
                </c:pt>
                <c:pt idx="93">
                  <c:v>0.15380000000000038</c:v>
                </c:pt>
                <c:pt idx="94">
                  <c:v>0.15489999999999959</c:v>
                </c:pt>
                <c:pt idx="95">
                  <c:v>0.16109999999999935</c:v>
                </c:pt>
                <c:pt idx="96">
                  <c:v>0.16439999999999966</c:v>
                </c:pt>
                <c:pt idx="97">
                  <c:v>0.15549999999999997</c:v>
                </c:pt>
                <c:pt idx="98">
                  <c:v>0.15610000000000035</c:v>
                </c:pt>
                <c:pt idx="99">
                  <c:v>0.16959999999999997</c:v>
                </c:pt>
                <c:pt idx="100">
                  <c:v>0.1698000000000004</c:v>
                </c:pt>
                <c:pt idx="101">
                  <c:v>0.16359999999999975</c:v>
                </c:pt>
                <c:pt idx="102">
                  <c:v>0.13269999999999982</c:v>
                </c:pt>
                <c:pt idx="103">
                  <c:v>0.13719999999999999</c:v>
                </c:pt>
                <c:pt idx="104">
                  <c:v>0.13360000000000039</c:v>
                </c:pt>
                <c:pt idx="105">
                  <c:v>0.13360000000000039</c:v>
                </c:pt>
                <c:pt idx="106">
                  <c:v>0.13820000000000032</c:v>
                </c:pt>
                <c:pt idx="107">
                  <c:v>0.14309999999999956</c:v>
                </c:pt>
                <c:pt idx="108">
                  <c:v>0.22089999999999943</c:v>
                </c:pt>
                <c:pt idx="109">
                  <c:v>0.2275999999999998</c:v>
                </c:pt>
                <c:pt idx="110">
                  <c:v>0.26339999999999986</c:v>
                </c:pt>
                <c:pt idx="111">
                  <c:v>0.29340000000000011</c:v>
                </c:pt>
                <c:pt idx="112">
                  <c:v>0.25059999999999949</c:v>
                </c:pt>
                <c:pt idx="113">
                  <c:v>0.22529999999999983</c:v>
                </c:pt>
                <c:pt idx="114">
                  <c:v>0.20579999999999998</c:v>
                </c:pt>
                <c:pt idx="115">
                  <c:v>0.20590000000000064</c:v>
                </c:pt>
                <c:pt idx="116">
                  <c:v>0.21150000000000002</c:v>
                </c:pt>
                <c:pt idx="117">
                  <c:v>0.25900000000000034</c:v>
                </c:pt>
                <c:pt idx="118">
                  <c:v>0.26320000000000032</c:v>
                </c:pt>
                <c:pt idx="119">
                  <c:v>0.26330000000000009</c:v>
                </c:pt>
                <c:pt idx="120">
                  <c:v>0.26190000000000069</c:v>
                </c:pt>
                <c:pt idx="121">
                  <c:v>0.26150000000000073</c:v>
                </c:pt>
                <c:pt idx="122">
                  <c:v>0.27620000000000022</c:v>
                </c:pt>
                <c:pt idx="123">
                  <c:v>0.3456999999999999</c:v>
                </c:pt>
                <c:pt idx="124">
                  <c:v>0.35680000000000067</c:v>
                </c:pt>
                <c:pt idx="125">
                  <c:v>0.35580000000000034</c:v>
                </c:pt>
                <c:pt idx="126">
                  <c:v>0.38590000000000035</c:v>
                </c:pt>
                <c:pt idx="127">
                  <c:v>0.41319999999999979</c:v>
                </c:pt>
                <c:pt idx="128">
                  <c:v>2.0100000000000229E-2</c:v>
                </c:pt>
                <c:pt idx="129">
                  <c:v>-0.48180000000000067</c:v>
                </c:pt>
                <c:pt idx="130">
                  <c:v>-0.48569999999999958</c:v>
                </c:pt>
                <c:pt idx="131">
                  <c:v>-0.43780000000000019</c:v>
                </c:pt>
                <c:pt idx="132">
                  <c:v>0.34600000000000009</c:v>
                </c:pt>
                <c:pt idx="133">
                  <c:v>0.14459999999999962</c:v>
                </c:pt>
                <c:pt idx="134">
                  <c:v>0.15479999999999983</c:v>
                </c:pt>
                <c:pt idx="135">
                  <c:v>0.15799999999999947</c:v>
                </c:pt>
                <c:pt idx="136">
                  <c:v>0.16659999999999986</c:v>
                </c:pt>
                <c:pt idx="137">
                  <c:v>0.16429999999999989</c:v>
                </c:pt>
                <c:pt idx="138">
                  <c:v>0.16629999999999967</c:v>
                </c:pt>
                <c:pt idx="139">
                  <c:v>0.16880000000000006</c:v>
                </c:pt>
                <c:pt idx="140">
                  <c:v>0.16750000000000001</c:v>
                </c:pt>
                <c:pt idx="141">
                  <c:v>0.18290000000000006</c:v>
                </c:pt>
                <c:pt idx="142">
                  <c:v>0.20319999999999983</c:v>
                </c:pt>
                <c:pt idx="143">
                  <c:v>0.20749999999999999</c:v>
                </c:pt>
                <c:pt idx="144">
                  <c:v>0.22159999999999958</c:v>
                </c:pt>
                <c:pt idx="145">
                  <c:v>0.22189999999999976</c:v>
                </c:pt>
                <c:pt idx="146">
                  <c:v>0.22440000000000015</c:v>
                </c:pt>
                <c:pt idx="147">
                  <c:v>0.22850000000000037</c:v>
                </c:pt>
                <c:pt idx="148">
                  <c:v>0.22689999999999966</c:v>
                </c:pt>
                <c:pt idx="149">
                  <c:v>0.2251000000000003</c:v>
                </c:pt>
                <c:pt idx="150">
                  <c:v>0.2225</c:v>
                </c:pt>
                <c:pt idx="151">
                  <c:v>0.22259999999999991</c:v>
                </c:pt>
                <c:pt idx="152">
                  <c:v>0.23989999999999956</c:v>
                </c:pt>
                <c:pt idx="153">
                  <c:v>0.21859999999999946</c:v>
                </c:pt>
                <c:pt idx="154">
                  <c:v>0.20939999999999959</c:v>
                </c:pt>
                <c:pt idx="155">
                  <c:v>0.24379999999999935</c:v>
                </c:pt>
                <c:pt idx="156">
                  <c:v>0.27289999999999992</c:v>
                </c:pt>
                <c:pt idx="157">
                  <c:v>0.28620000000000001</c:v>
                </c:pt>
                <c:pt idx="158">
                  <c:v>0.1263999999999994</c:v>
                </c:pt>
                <c:pt idx="159">
                  <c:v>-0.24</c:v>
                </c:pt>
                <c:pt idx="160">
                  <c:v>6.4899999999999736E-2</c:v>
                </c:pt>
                <c:pt idx="161">
                  <c:v>0.29459999999999997</c:v>
                </c:pt>
                <c:pt idx="162">
                  <c:v>0.44909999999999961</c:v>
                </c:pt>
                <c:pt idx="163">
                  <c:v>0.47289999999999921</c:v>
                </c:pt>
                <c:pt idx="164">
                  <c:v>0.60649999999999959</c:v>
                </c:pt>
                <c:pt idx="165">
                  <c:v>0.64570000000000061</c:v>
                </c:pt>
                <c:pt idx="166">
                  <c:v>0.73320000000000007</c:v>
                </c:pt>
                <c:pt idx="167">
                  <c:v>0.76210000000000022</c:v>
                </c:pt>
                <c:pt idx="168">
                  <c:v>0.76930000000000032</c:v>
                </c:pt>
                <c:pt idx="169">
                  <c:v>0.76100000000000012</c:v>
                </c:pt>
                <c:pt idx="170">
                  <c:v>0.76100000000000012</c:v>
                </c:pt>
                <c:pt idx="171">
                  <c:v>0.76820000000000022</c:v>
                </c:pt>
                <c:pt idx="172">
                  <c:v>0.75749999999999995</c:v>
                </c:pt>
                <c:pt idx="173">
                  <c:v>0.65679999999999961</c:v>
                </c:pt>
                <c:pt idx="174">
                  <c:v>0.52580000000000027</c:v>
                </c:pt>
                <c:pt idx="175">
                  <c:v>0.53590000000000071</c:v>
                </c:pt>
                <c:pt idx="176">
                  <c:v>0.80869999999999997</c:v>
                </c:pt>
                <c:pt idx="177">
                  <c:v>0.99939999999999962</c:v>
                </c:pt>
                <c:pt idx="178">
                  <c:v>1.0030999999999999</c:v>
                </c:pt>
                <c:pt idx="179">
                  <c:v>0.98490000000000055</c:v>
                </c:pt>
                <c:pt idx="180">
                  <c:v>1.0398000000000005</c:v>
                </c:pt>
                <c:pt idx="181">
                  <c:v>0.55609999999999982</c:v>
                </c:pt>
                <c:pt idx="182">
                  <c:v>0.55839999999999979</c:v>
                </c:pt>
                <c:pt idx="183">
                  <c:v>0.58520000000000039</c:v>
                </c:pt>
                <c:pt idx="184">
                  <c:v>0.94320000000000004</c:v>
                </c:pt>
                <c:pt idx="185">
                  <c:v>0.60860000000000003</c:v>
                </c:pt>
                <c:pt idx="186">
                  <c:v>0.73599999999999977</c:v>
                </c:pt>
                <c:pt idx="187">
                  <c:v>0.72330000000000005</c:v>
                </c:pt>
                <c:pt idx="188">
                  <c:v>0.56839999999999957</c:v>
                </c:pt>
                <c:pt idx="189">
                  <c:v>0.62190000000000012</c:v>
                </c:pt>
                <c:pt idx="190">
                  <c:v>0.62099999999999955</c:v>
                </c:pt>
                <c:pt idx="191">
                  <c:v>0.6825</c:v>
                </c:pt>
                <c:pt idx="192">
                  <c:v>0.69450000000000056</c:v>
                </c:pt>
                <c:pt idx="193">
                  <c:v>0.53010000000000002</c:v>
                </c:pt>
                <c:pt idx="194">
                  <c:v>0.32120000000000015</c:v>
                </c:pt>
                <c:pt idx="195">
                  <c:v>0.50180000000000025</c:v>
                </c:pt>
                <c:pt idx="196">
                  <c:v>0.4645999999999999</c:v>
                </c:pt>
                <c:pt idx="197">
                  <c:v>0.45530000000000026</c:v>
                </c:pt>
                <c:pt idx="198">
                  <c:v>0.43960000000000043</c:v>
                </c:pt>
                <c:pt idx="199">
                  <c:v>0.42499999999999999</c:v>
                </c:pt>
                <c:pt idx="200">
                  <c:v>0.3534000000000006</c:v>
                </c:pt>
                <c:pt idx="201">
                  <c:v>0.34500000000000064</c:v>
                </c:pt>
                <c:pt idx="202">
                  <c:v>0.3974000000000002</c:v>
                </c:pt>
                <c:pt idx="203">
                  <c:v>0.40880000000000027</c:v>
                </c:pt>
                <c:pt idx="204">
                  <c:v>0.39040000000000052</c:v>
                </c:pt>
                <c:pt idx="205">
                  <c:v>0.45310000000000006</c:v>
                </c:pt>
                <c:pt idx="206">
                  <c:v>0.46480000000000032</c:v>
                </c:pt>
                <c:pt idx="207">
                  <c:v>0.46710000000000029</c:v>
                </c:pt>
                <c:pt idx="208">
                  <c:v>0.46860000000000035</c:v>
                </c:pt>
                <c:pt idx="209">
                  <c:v>0.47609999999999975</c:v>
                </c:pt>
                <c:pt idx="210">
                  <c:v>0.45739999999999981</c:v>
                </c:pt>
                <c:pt idx="211">
                  <c:v>0.46089999999999964</c:v>
                </c:pt>
                <c:pt idx="212">
                  <c:v>0.4742999999999995</c:v>
                </c:pt>
                <c:pt idx="213">
                  <c:v>0.48079999999999945</c:v>
                </c:pt>
                <c:pt idx="214">
                  <c:v>0.47359999999999935</c:v>
                </c:pt>
                <c:pt idx="215">
                  <c:v>0.45709999999999962</c:v>
                </c:pt>
                <c:pt idx="216">
                  <c:v>0.44660000000000011</c:v>
                </c:pt>
                <c:pt idx="217">
                  <c:v>0.4070999999999998</c:v>
                </c:pt>
                <c:pt idx="218">
                  <c:v>0.46399999999999952</c:v>
                </c:pt>
                <c:pt idx="219">
                  <c:v>0.46579999999999977</c:v>
                </c:pt>
                <c:pt idx="220">
                  <c:v>0.45739999999999981</c:v>
                </c:pt>
                <c:pt idx="221">
                  <c:v>0.45929999999999982</c:v>
                </c:pt>
                <c:pt idx="222">
                  <c:v>0.46079999999999988</c:v>
                </c:pt>
                <c:pt idx="223">
                  <c:v>0.45659999999999989</c:v>
                </c:pt>
                <c:pt idx="224">
                  <c:v>0.44599999999999973</c:v>
                </c:pt>
                <c:pt idx="225">
                  <c:v>0.4740000000000002</c:v>
                </c:pt>
                <c:pt idx="226">
                  <c:v>0.46820000000000039</c:v>
                </c:pt>
                <c:pt idx="227">
                  <c:v>0.50039999999999996</c:v>
                </c:pt>
                <c:pt idx="228">
                  <c:v>0.49719999999999942</c:v>
                </c:pt>
                <c:pt idx="229">
                  <c:v>0.49260000000000037</c:v>
                </c:pt>
                <c:pt idx="230">
                  <c:v>0.54240000000000066</c:v>
                </c:pt>
                <c:pt idx="231">
                  <c:v>0.56499999999999995</c:v>
                </c:pt>
                <c:pt idx="232">
                  <c:v>0.67010000000000058</c:v>
                </c:pt>
                <c:pt idx="233">
                  <c:v>0.71980000000000022</c:v>
                </c:pt>
                <c:pt idx="234">
                  <c:v>0.72799999999999976</c:v>
                </c:pt>
                <c:pt idx="235">
                  <c:v>0.72409999999999997</c:v>
                </c:pt>
                <c:pt idx="236">
                  <c:v>0.7405999999999997</c:v>
                </c:pt>
                <c:pt idx="237">
                  <c:v>0.78090000000000082</c:v>
                </c:pt>
                <c:pt idx="238">
                  <c:v>0.77400000000000002</c:v>
                </c:pt>
                <c:pt idx="239">
                  <c:v>0.72009999999999952</c:v>
                </c:pt>
                <c:pt idx="240">
                  <c:v>0.78819999999999979</c:v>
                </c:pt>
                <c:pt idx="241">
                  <c:v>0.85510000000000019</c:v>
                </c:pt>
                <c:pt idx="242">
                  <c:v>0.86580000000000013</c:v>
                </c:pt>
                <c:pt idx="243">
                  <c:v>0.95479999999999965</c:v>
                </c:pt>
                <c:pt idx="244">
                  <c:v>0.97930000000000028</c:v>
                </c:pt>
                <c:pt idx="245">
                  <c:v>0.96989999999999998</c:v>
                </c:pt>
                <c:pt idx="246">
                  <c:v>0.96419999999999995</c:v>
                </c:pt>
                <c:pt idx="247">
                  <c:v>0.99890000000000079</c:v>
                </c:pt>
                <c:pt idx="248">
                  <c:v>0.91589999999999971</c:v>
                </c:pt>
                <c:pt idx="249">
                  <c:v>0.92759999999999998</c:v>
                </c:pt>
                <c:pt idx="250">
                  <c:v>0.89380000000000059</c:v>
                </c:pt>
                <c:pt idx="251">
                  <c:v>0.86250000000000004</c:v>
                </c:pt>
                <c:pt idx="252">
                  <c:v>0.61820000000000075</c:v>
                </c:pt>
                <c:pt idx="253">
                  <c:v>0.63210000000000033</c:v>
                </c:pt>
                <c:pt idx="254">
                  <c:v>0.54830000000000023</c:v>
                </c:pt>
                <c:pt idx="255">
                  <c:v>0.53599999999999959</c:v>
                </c:pt>
                <c:pt idx="256">
                  <c:v>0.53599999999999959</c:v>
                </c:pt>
                <c:pt idx="257">
                  <c:v>0.53599999999999959</c:v>
                </c:pt>
                <c:pt idx="258">
                  <c:v>0.60510000000000019</c:v>
                </c:pt>
                <c:pt idx="259">
                  <c:v>0.60540000000000038</c:v>
                </c:pt>
                <c:pt idx="260">
                  <c:v>0.17010000000000058</c:v>
                </c:pt>
                <c:pt idx="261">
                  <c:v>0.17010000000000058</c:v>
                </c:pt>
                <c:pt idx="262">
                  <c:v>0.315</c:v>
                </c:pt>
                <c:pt idx="263">
                  <c:v>0.2737999999999996</c:v>
                </c:pt>
                <c:pt idx="264">
                  <c:v>0.21769999999999978</c:v>
                </c:pt>
                <c:pt idx="265">
                  <c:v>0.22549999999999937</c:v>
                </c:pt>
                <c:pt idx="266">
                  <c:v>0.1947000000000001</c:v>
                </c:pt>
                <c:pt idx="267">
                  <c:v>0.19669999999999987</c:v>
                </c:pt>
                <c:pt idx="268">
                  <c:v>0.115</c:v>
                </c:pt>
                <c:pt idx="269">
                  <c:v>0.10209999999999919</c:v>
                </c:pt>
                <c:pt idx="270">
                  <c:v>0.11789999999999967</c:v>
                </c:pt>
                <c:pt idx="271">
                  <c:v>0.11529999999999951</c:v>
                </c:pt>
                <c:pt idx="272">
                  <c:v>6.3800000000000523E-2</c:v>
                </c:pt>
                <c:pt idx="273">
                  <c:v>6.5800000000000303E-2</c:v>
                </c:pt>
                <c:pt idx="274">
                  <c:v>3.2600000000000406E-2</c:v>
                </c:pt>
                <c:pt idx="275">
                  <c:v>2.9500000000000526E-2</c:v>
                </c:pt>
                <c:pt idx="276">
                  <c:v>-6.7000000000003723E-3</c:v>
                </c:pt>
                <c:pt idx="277">
                  <c:v>-5.5000000000000604E-2</c:v>
                </c:pt>
                <c:pt idx="278">
                  <c:v>-2.3799999999999599E-2</c:v>
                </c:pt>
                <c:pt idx="279">
                  <c:v>6.3500000000000334E-2</c:v>
                </c:pt>
                <c:pt idx="280">
                  <c:v>4.5799999999999841E-2</c:v>
                </c:pt>
                <c:pt idx="281">
                  <c:v>4.0199999999999569E-2</c:v>
                </c:pt>
                <c:pt idx="282">
                  <c:v>6.2999999999999723E-2</c:v>
                </c:pt>
                <c:pt idx="283">
                  <c:v>2.9399999999999871E-2</c:v>
                </c:pt>
                <c:pt idx="284">
                  <c:v>-1.4000000000002899E-3</c:v>
                </c:pt>
                <c:pt idx="285">
                  <c:v>-7.9000000000002402E-3</c:v>
                </c:pt>
                <c:pt idx="286">
                  <c:v>8.7000000000001521E-3</c:v>
                </c:pt>
                <c:pt idx="287">
                  <c:v>7.2999999999998622E-3</c:v>
                </c:pt>
                <c:pt idx="288">
                  <c:v>0.21940000000000026</c:v>
                </c:pt>
                <c:pt idx="289">
                  <c:v>0.28070000000000039</c:v>
                </c:pt>
                <c:pt idx="290">
                  <c:v>0.29100000000000037</c:v>
                </c:pt>
                <c:pt idx="291">
                  <c:v>0.31429999999999936</c:v>
                </c:pt>
                <c:pt idx="292">
                  <c:v>0.32240000000000002</c:v>
                </c:pt>
                <c:pt idx="293">
                  <c:v>0.34030000000000005</c:v>
                </c:pt>
                <c:pt idx="294">
                  <c:v>0.33570000000000011</c:v>
                </c:pt>
                <c:pt idx="295">
                  <c:v>0.33720000000000017</c:v>
                </c:pt>
                <c:pt idx="296">
                  <c:v>0.33349999999999991</c:v>
                </c:pt>
                <c:pt idx="297">
                  <c:v>0.33819999999999961</c:v>
                </c:pt>
                <c:pt idx="298">
                  <c:v>0.34049999999999958</c:v>
                </c:pt>
                <c:pt idx="299">
                  <c:v>0.33800000000000008</c:v>
                </c:pt>
                <c:pt idx="300">
                  <c:v>0.36249999999999999</c:v>
                </c:pt>
                <c:pt idx="301">
                  <c:v>0.36509999999999998</c:v>
                </c:pt>
                <c:pt idx="302">
                  <c:v>0.39619999999999944</c:v>
                </c:pt>
                <c:pt idx="303">
                  <c:v>0.39889999999999937</c:v>
                </c:pt>
                <c:pt idx="304">
                  <c:v>0.42739999999999956</c:v>
                </c:pt>
                <c:pt idx="305">
                  <c:v>0.43120000000000047</c:v>
                </c:pt>
                <c:pt idx="306">
                  <c:v>0.4397000000000002</c:v>
                </c:pt>
                <c:pt idx="307">
                  <c:v>0.4825999999999997</c:v>
                </c:pt>
                <c:pt idx="308">
                  <c:v>0.49770000000000003</c:v>
                </c:pt>
                <c:pt idx="309">
                  <c:v>0.46550000000000047</c:v>
                </c:pt>
                <c:pt idx="310">
                  <c:v>0.47210000000000019</c:v>
                </c:pt>
                <c:pt idx="311">
                  <c:v>0.48069999999999968</c:v>
                </c:pt>
                <c:pt idx="312">
                  <c:v>0.49830000000000041</c:v>
                </c:pt>
                <c:pt idx="313">
                  <c:v>0.56700000000000017</c:v>
                </c:pt>
                <c:pt idx="314">
                  <c:v>0.6465999999999994</c:v>
                </c:pt>
                <c:pt idx="315">
                  <c:v>0.57449999999999957</c:v>
                </c:pt>
                <c:pt idx="316">
                  <c:v>0.62100000000000044</c:v>
                </c:pt>
                <c:pt idx="317">
                  <c:v>0.66680000000000028</c:v>
                </c:pt>
                <c:pt idx="318">
                  <c:v>0.67590000000000039</c:v>
                </c:pt>
                <c:pt idx="319">
                  <c:v>0.67590000000000039</c:v>
                </c:pt>
                <c:pt idx="320">
                  <c:v>0.67590000000000039</c:v>
                </c:pt>
                <c:pt idx="321">
                  <c:v>0.6216999999999997</c:v>
                </c:pt>
                <c:pt idx="322">
                  <c:v>0.6520999999999999</c:v>
                </c:pt>
                <c:pt idx="323">
                  <c:v>0.7298</c:v>
                </c:pt>
                <c:pt idx="324">
                  <c:v>0.75479999999999947</c:v>
                </c:pt>
                <c:pt idx="325">
                  <c:v>0.57829999999999959</c:v>
                </c:pt>
                <c:pt idx="326">
                  <c:v>0.69449999999999967</c:v>
                </c:pt>
                <c:pt idx="327">
                  <c:v>0.72839999999999971</c:v>
                </c:pt>
                <c:pt idx="328">
                  <c:v>0.76719999999999988</c:v>
                </c:pt>
                <c:pt idx="329">
                  <c:v>0.78750000000000053</c:v>
                </c:pt>
                <c:pt idx="330">
                  <c:v>0.75070000000000014</c:v>
                </c:pt>
                <c:pt idx="331">
                  <c:v>0.77030000000000065</c:v>
                </c:pt>
                <c:pt idx="332">
                  <c:v>0.71579999999999977</c:v>
                </c:pt>
                <c:pt idx="333">
                  <c:v>0.80330000000000013</c:v>
                </c:pt>
                <c:pt idx="334">
                  <c:v>0.86299999999999955</c:v>
                </c:pt>
                <c:pt idx="335">
                  <c:v>0.86039999999999939</c:v>
                </c:pt>
                <c:pt idx="336">
                  <c:v>0.8490000000000002</c:v>
                </c:pt>
                <c:pt idx="337">
                  <c:v>0.86879999999999935</c:v>
                </c:pt>
                <c:pt idx="338">
                  <c:v>0.86620000000000008</c:v>
                </c:pt>
                <c:pt idx="339">
                  <c:v>0.80180000000000007</c:v>
                </c:pt>
                <c:pt idx="340">
                  <c:v>0.84230000000000071</c:v>
                </c:pt>
                <c:pt idx="341">
                  <c:v>0.85170000000000012</c:v>
                </c:pt>
                <c:pt idx="342">
                  <c:v>0.87680000000000025</c:v>
                </c:pt>
                <c:pt idx="343">
                  <c:v>0.86670000000000069</c:v>
                </c:pt>
                <c:pt idx="344">
                  <c:v>0.8454000000000006</c:v>
                </c:pt>
                <c:pt idx="345">
                  <c:v>0.81619999999999937</c:v>
                </c:pt>
                <c:pt idx="346">
                  <c:v>0.81130000000000013</c:v>
                </c:pt>
                <c:pt idx="347">
                  <c:v>0.75739999999999963</c:v>
                </c:pt>
                <c:pt idx="348">
                  <c:v>0.72020000000000017</c:v>
                </c:pt>
                <c:pt idx="349">
                  <c:v>0.73059999999999992</c:v>
                </c:pt>
                <c:pt idx="350">
                  <c:v>0.73059999999999992</c:v>
                </c:pt>
                <c:pt idx="351">
                  <c:v>0.73079999999999945</c:v>
                </c:pt>
                <c:pt idx="352">
                  <c:v>0.74019999999999975</c:v>
                </c:pt>
                <c:pt idx="353">
                  <c:v>0.70709999999999962</c:v>
                </c:pt>
                <c:pt idx="354">
                  <c:v>0.67680000000000007</c:v>
                </c:pt>
                <c:pt idx="355">
                  <c:v>0.69589999999999996</c:v>
                </c:pt>
                <c:pt idx="356">
                  <c:v>0.75619999999999976</c:v>
                </c:pt>
                <c:pt idx="357">
                  <c:v>0.80850000000000044</c:v>
                </c:pt>
                <c:pt idx="358">
                  <c:v>0.83780000000000054</c:v>
                </c:pt>
                <c:pt idx="359">
                  <c:v>0.80249999999999999</c:v>
                </c:pt>
                <c:pt idx="360">
                  <c:v>0.81849999999999934</c:v>
                </c:pt>
                <c:pt idx="361">
                  <c:v>0.82059999999999977</c:v>
                </c:pt>
                <c:pt idx="362">
                  <c:v>0.80339999999999989</c:v>
                </c:pt>
                <c:pt idx="363">
                  <c:v>0.80039999999999978</c:v>
                </c:pt>
                <c:pt idx="364">
                  <c:v>0.8030999999999997</c:v>
                </c:pt>
                <c:pt idx="365">
                  <c:v>0.8030999999999997</c:v>
                </c:pt>
                <c:pt idx="366">
                  <c:v>0.78990000000000027</c:v>
                </c:pt>
                <c:pt idx="367">
                  <c:v>0.78450000000000042</c:v>
                </c:pt>
                <c:pt idx="368">
                  <c:v>0.78640000000000043</c:v>
                </c:pt>
                <c:pt idx="369">
                  <c:v>0.76959999999999962</c:v>
                </c:pt>
                <c:pt idx="370">
                  <c:v>0.80229999999999979</c:v>
                </c:pt>
                <c:pt idx="371">
                  <c:v>0.81780000000000008</c:v>
                </c:pt>
                <c:pt idx="372">
                  <c:v>0.82779999999999987</c:v>
                </c:pt>
                <c:pt idx="373">
                  <c:v>0.81930000000000014</c:v>
                </c:pt>
                <c:pt idx="374">
                  <c:v>0.82179999999999964</c:v>
                </c:pt>
                <c:pt idx="375">
                  <c:v>0.85020000000000007</c:v>
                </c:pt>
                <c:pt idx="376">
                  <c:v>0.88209999999999944</c:v>
                </c:pt>
                <c:pt idx="377">
                  <c:v>0.89210000000000012</c:v>
                </c:pt>
                <c:pt idx="378">
                  <c:v>0.89489999999999981</c:v>
                </c:pt>
                <c:pt idx="379">
                  <c:v>0.8846999999999996</c:v>
                </c:pt>
                <c:pt idx="380">
                  <c:v>0.89590000000000014</c:v>
                </c:pt>
                <c:pt idx="381">
                  <c:v>0.89329999999999998</c:v>
                </c:pt>
                <c:pt idx="382">
                  <c:v>0.89</c:v>
                </c:pt>
                <c:pt idx="383">
                  <c:v>0.89639999999999986</c:v>
                </c:pt>
                <c:pt idx="384">
                  <c:v>0.90129999999999999</c:v>
                </c:pt>
                <c:pt idx="385">
                  <c:v>0.9106999999999994</c:v>
                </c:pt>
                <c:pt idx="386">
                  <c:v>0.91859999999999964</c:v>
                </c:pt>
                <c:pt idx="387">
                  <c:v>0.94209999999999994</c:v>
                </c:pt>
                <c:pt idx="388">
                  <c:v>0.92020000000000035</c:v>
                </c:pt>
                <c:pt idx="389">
                  <c:v>0.91190000000000015</c:v>
                </c:pt>
                <c:pt idx="390">
                  <c:v>0.61699999999999999</c:v>
                </c:pt>
                <c:pt idx="391">
                  <c:v>0.85460000000000047</c:v>
                </c:pt>
                <c:pt idx="392">
                  <c:v>0.89400000000000013</c:v>
                </c:pt>
                <c:pt idx="393">
                  <c:v>0.91199999999999992</c:v>
                </c:pt>
                <c:pt idx="394">
                  <c:v>0.87539999999999996</c:v>
                </c:pt>
                <c:pt idx="395">
                  <c:v>0.8266</c:v>
                </c:pt>
                <c:pt idx="396">
                  <c:v>0.8075</c:v>
                </c:pt>
                <c:pt idx="397">
                  <c:v>0.79429999999999978</c:v>
                </c:pt>
                <c:pt idx="398">
                  <c:v>0.79179999999999939</c:v>
                </c:pt>
                <c:pt idx="399">
                  <c:v>0.75649999999999995</c:v>
                </c:pt>
                <c:pt idx="400">
                  <c:v>0.75800000000000001</c:v>
                </c:pt>
                <c:pt idx="401">
                  <c:v>0.72700000000000031</c:v>
                </c:pt>
                <c:pt idx="402">
                  <c:v>0.74699999999999989</c:v>
                </c:pt>
                <c:pt idx="403">
                  <c:v>0.74949999999999939</c:v>
                </c:pt>
                <c:pt idx="404">
                  <c:v>0.76109999999999989</c:v>
                </c:pt>
                <c:pt idx="405">
                  <c:v>0.75829999999999931</c:v>
                </c:pt>
                <c:pt idx="406">
                  <c:v>0.76089999999999947</c:v>
                </c:pt>
                <c:pt idx="407">
                  <c:v>0.75729999999999986</c:v>
                </c:pt>
                <c:pt idx="408">
                  <c:v>0.74719999999999942</c:v>
                </c:pt>
                <c:pt idx="409">
                  <c:v>0.73399999999999999</c:v>
                </c:pt>
                <c:pt idx="410">
                  <c:v>0.73750000000000004</c:v>
                </c:pt>
                <c:pt idx="411">
                  <c:v>0.74329999999999963</c:v>
                </c:pt>
                <c:pt idx="412">
                  <c:v>0.77859999999999996</c:v>
                </c:pt>
                <c:pt idx="413">
                  <c:v>0.80079999999999973</c:v>
                </c:pt>
                <c:pt idx="414">
                  <c:v>0.79659999999999975</c:v>
                </c:pt>
                <c:pt idx="415">
                  <c:v>0.76849999999999952</c:v>
                </c:pt>
                <c:pt idx="416">
                  <c:v>0.77639999999999976</c:v>
                </c:pt>
                <c:pt idx="417">
                  <c:v>0.78420000000000023</c:v>
                </c:pt>
                <c:pt idx="418">
                  <c:v>0.76749999999999996</c:v>
                </c:pt>
                <c:pt idx="419">
                  <c:v>0.75279999999999969</c:v>
                </c:pt>
                <c:pt idx="420">
                  <c:v>0.75570000000000004</c:v>
                </c:pt>
                <c:pt idx="421">
                  <c:v>0.77259999999999973</c:v>
                </c:pt>
                <c:pt idx="422">
                  <c:v>0.76649999999999974</c:v>
                </c:pt>
                <c:pt idx="423">
                  <c:v>0.75370000000000026</c:v>
                </c:pt>
                <c:pt idx="424">
                  <c:v>0.7466999999999997</c:v>
                </c:pt>
                <c:pt idx="425">
                  <c:v>0.75669999999999948</c:v>
                </c:pt>
                <c:pt idx="426">
                  <c:v>0.75289999999999946</c:v>
                </c:pt>
                <c:pt idx="427">
                  <c:v>0.73130000000000006</c:v>
                </c:pt>
                <c:pt idx="428">
                  <c:v>0.72860000000000014</c:v>
                </c:pt>
                <c:pt idx="429">
                  <c:v>0.73270000000000035</c:v>
                </c:pt>
                <c:pt idx="430">
                  <c:v>0.73270000000000035</c:v>
                </c:pt>
                <c:pt idx="431">
                  <c:v>0.73390000000000022</c:v>
                </c:pt>
                <c:pt idx="432">
                  <c:v>0.73360000000000003</c:v>
                </c:pt>
                <c:pt idx="433">
                  <c:v>0.72330000000000005</c:v>
                </c:pt>
                <c:pt idx="434">
                  <c:v>0.6899999999999995</c:v>
                </c:pt>
                <c:pt idx="435">
                  <c:v>0.69930000000000003</c:v>
                </c:pt>
                <c:pt idx="436">
                  <c:v>0.68620000000000037</c:v>
                </c:pt>
                <c:pt idx="437">
                  <c:v>0.7040999999999995</c:v>
                </c:pt>
                <c:pt idx="438">
                  <c:v>0.69669999999999987</c:v>
                </c:pt>
                <c:pt idx="439">
                  <c:v>0.6921999999999997</c:v>
                </c:pt>
                <c:pt idx="440">
                  <c:v>0.69510000000000005</c:v>
                </c:pt>
                <c:pt idx="441">
                  <c:v>0.68170000000000019</c:v>
                </c:pt>
                <c:pt idx="442">
                  <c:v>0.67749999999999932</c:v>
                </c:pt>
                <c:pt idx="443">
                  <c:v>0.65530000000000044</c:v>
                </c:pt>
                <c:pt idx="444">
                  <c:v>0.65280000000000005</c:v>
                </c:pt>
                <c:pt idx="445">
                  <c:v>0.43770000000000042</c:v>
                </c:pt>
                <c:pt idx="446">
                  <c:v>0.21619999999999973</c:v>
                </c:pt>
                <c:pt idx="447">
                  <c:v>0.92280000000000051</c:v>
                </c:pt>
                <c:pt idx="448">
                  <c:v>1.0321000000000007</c:v>
                </c:pt>
                <c:pt idx="449">
                  <c:v>1.7157</c:v>
                </c:pt>
                <c:pt idx="450">
                  <c:v>1.9721000000000002</c:v>
                </c:pt>
                <c:pt idx="451">
                  <c:v>2.0777999999999999</c:v>
                </c:pt>
                <c:pt idx="452">
                  <c:v>1.7749999999999999</c:v>
                </c:pt>
                <c:pt idx="453">
                  <c:v>1.6528999999999998</c:v>
                </c:pt>
                <c:pt idx="454">
                  <c:v>1.5053999999999998</c:v>
                </c:pt>
                <c:pt idx="455">
                  <c:v>1.2961999999999998</c:v>
                </c:pt>
                <c:pt idx="456">
                  <c:v>1.2593999999999994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4-45AF-B3F2-F3B3FC3FC27D}"/>
            </c:ext>
          </c:extLst>
        </c:ser>
        <c:ser>
          <c:idx val="1"/>
          <c:order val="1"/>
          <c:tx>
            <c:strRef>
              <c:f>'1.1.10-график'!$D$5</c:f>
              <c:strCache>
                <c:ptCount val="1"/>
                <c:pt idx="0">
                  <c:v>Еуро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'1.1.10-график'!$D$6:$D$462</c:f>
              <c:numCache>
                <c:formatCode>General</c:formatCode>
                <c:ptCount val="457"/>
                <c:pt idx="0">
                  <c:v>3.6999999999999922E-2</c:v>
                </c:pt>
                <c:pt idx="1">
                  <c:v>0.12699999999999978</c:v>
                </c:pt>
                <c:pt idx="2">
                  <c:v>0.12699999999999978</c:v>
                </c:pt>
                <c:pt idx="3">
                  <c:v>0.13300000000000001</c:v>
                </c:pt>
                <c:pt idx="4">
                  <c:v>0.1431</c:v>
                </c:pt>
                <c:pt idx="5">
                  <c:v>0.15910000000000002</c:v>
                </c:pt>
                <c:pt idx="6">
                  <c:v>0.18149999999999977</c:v>
                </c:pt>
                <c:pt idx="7">
                  <c:v>0.21560000000000024</c:v>
                </c:pt>
                <c:pt idx="8">
                  <c:v>0.23780000000000001</c:v>
                </c:pt>
                <c:pt idx="9">
                  <c:v>0.24379999999999979</c:v>
                </c:pt>
                <c:pt idx="10">
                  <c:v>0.22699999999999987</c:v>
                </c:pt>
                <c:pt idx="11">
                  <c:v>0.24699999999999989</c:v>
                </c:pt>
                <c:pt idx="12">
                  <c:v>0.17779999999999996</c:v>
                </c:pt>
                <c:pt idx="13">
                  <c:v>0.18490000000000029</c:v>
                </c:pt>
                <c:pt idx="14">
                  <c:v>0.18490000000000029</c:v>
                </c:pt>
                <c:pt idx="15">
                  <c:v>0.18690000000000007</c:v>
                </c:pt>
                <c:pt idx="16">
                  <c:v>0.18780000000000019</c:v>
                </c:pt>
                <c:pt idx="17">
                  <c:v>0.18700000000000028</c:v>
                </c:pt>
                <c:pt idx="18">
                  <c:v>0.19680000000000009</c:v>
                </c:pt>
                <c:pt idx="19">
                  <c:v>0.20030000000000037</c:v>
                </c:pt>
                <c:pt idx="20">
                  <c:v>0.20630000000000015</c:v>
                </c:pt>
                <c:pt idx="21">
                  <c:v>0.20950000000000024</c:v>
                </c:pt>
                <c:pt idx="22">
                  <c:v>0.1915</c:v>
                </c:pt>
                <c:pt idx="23">
                  <c:v>0.21189999999999998</c:v>
                </c:pt>
                <c:pt idx="24">
                  <c:v>0.22909999999999986</c:v>
                </c:pt>
                <c:pt idx="25">
                  <c:v>0.22</c:v>
                </c:pt>
                <c:pt idx="26">
                  <c:v>0.23240000000000016</c:v>
                </c:pt>
                <c:pt idx="27">
                  <c:v>0.2533000000000003</c:v>
                </c:pt>
                <c:pt idx="28">
                  <c:v>0.27160000000000029</c:v>
                </c:pt>
                <c:pt idx="29">
                  <c:v>0.2669999999999999</c:v>
                </c:pt>
                <c:pt idx="30">
                  <c:v>0.25990000000000002</c:v>
                </c:pt>
                <c:pt idx="31">
                  <c:v>0.10550000000000015</c:v>
                </c:pt>
                <c:pt idx="32">
                  <c:v>0.2475</c:v>
                </c:pt>
                <c:pt idx="33">
                  <c:v>0.255</c:v>
                </c:pt>
                <c:pt idx="34">
                  <c:v>0.25760000000000005</c:v>
                </c:pt>
                <c:pt idx="35">
                  <c:v>0.26080000000000014</c:v>
                </c:pt>
                <c:pt idx="36">
                  <c:v>0.2623000000000002</c:v>
                </c:pt>
                <c:pt idx="37">
                  <c:v>0.26500000000000001</c:v>
                </c:pt>
                <c:pt idx="38">
                  <c:v>0.27160000000000029</c:v>
                </c:pt>
                <c:pt idx="39">
                  <c:v>0.27510000000000012</c:v>
                </c:pt>
                <c:pt idx="40">
                  <c:v>0.28480000000000016</c:v>
                </c:pt>
                <c:pt idx="41">
                  <c:v>0.29479999999999995</c:v>
                </c:pt>
                <c:pt idx="42">
                  <c:v>0.24980000000000002</c:v>
                </c:pt>
                <c:pt idx="43">
                  <c:v>0.2883</c:v>
                </c:pt>
                <c:pt idx="44">
                  <c:v>0.28999999999999998</c:v>
                </c:pt>
                <c:pt idx="45">
                  <c:v>0.3</c:v>
                </c:pt>
                <c:pt idx="46">
                  <c:v>0.30640000000000001</c:v>
                </c:pt>
                <c:pt idx="47">
                  <c:v>0.32</c:v>
                </c:pt>
                <c:pt idx="48">
                  <c:v>0.33910000000000018</c:v>
                </c:pt>
                <c:pt idx="49">
                  <c:v>0.36560000000000015</c:v>
                </c:pt>
                <c:pt idx="50">
                  <c:v>0.3725</c:v>
                </c:pt>
                <c:pt idx="51">
                  <c:v>0.78380000000000027</c:v>
                </c:pt>
                <c:pt idx="52">
                  <c:v>7.5000000000000178E-2</c:v>
                </c:pt>
                <c:pt idx="53">
                  <c:v>7.7500000000000124E-2</c:v>
                </c:pt>
                <c:pt idx="54">
                  <c:v>7.8300000000000036E-2</c:v>
                </c:pt>
                <c:pt idx="55">
                  <c:v>7.4000000000000288E-2</c:v>
                </c:pt>
                <c:pt idx="56">
                  <c:v>7.6300000000000257E-2</c:v>
                </c:pt>
                <c:pt idx="57">
                  <c:v>8.6500000000000021E-2</c:v>
                </c:pt>
                <c:pt idx="58">
                  <c:v>9.2799999999999994E-2</c:v>
                </c:pt>
                <c:pt idx="59">
                  <c:v>9.6799999999999997E-2</c:v>
                </c:pt>
                <c:pt idx="60">
                  <c:v>9.8300000000000054E-2</c:v>
                </c:pt>
                <c:pt idx="61">
                  <c:v>0.1</c:v>
                </c:pt>
                <c:pt idx="62">
                  <c:v>9.6799999999999997E-2</c:v>
                </c:pt>
                <c:pt idx="63">
                  <c:v>9.4599999999999795E-2</c:v>
                </c:pt>
                <c:pt idx="64">
                  <c:v>2.7400000000000091E-2</c:v>
                </c:pt>
                <c:pt idx="65">
                  <c:v>9.8399999999999821E-2</c:v>
                </c:pt>
                <c:pt idx="66">
                  <c:v>9.5800000000000107E-2</c:v>
                </c:pt>
                <c:pt idx="67">
                  <c:v>0.1030000000000002</c:v>
                </c:pt>
                <c:pt idx="68">
                  <c:v>8.7000000000000188E-2</c:v>
                </c:pt>
                <c:pt idx="69">
                  <c:v>8.7000000000000188E-2</c:v>
                </c:pt>
                <c:pt idx="70">
                  <c:v>8.7000000000000188E-2</c:v>
                </c:pt>
                <c:pt idx="71">
                  <c:v>0.12559999999999993</c:v>
                </c:pt>
                <c:pt idx="72">
                  <c:v>0.12909999999999977</c:v>
                </c:pt>
                <c:pt idx="73">
                  <c:v>0.14939999999999998</c:v>
                </c:pt>
                <c:pt idx="74">
                  <c:v>0.24060000000000015</c:v>
                </c:pt>
                <c:pt idx="75">
                  <c:v>0.28440000000000021</c:v>
                </c:pt>
                <c:pt idx="76">
                  <c:v>0.19</c:v>
                </c:pt>
                <c:pt idx="77">
                  <c:v>0.15059999999999985</c:v>
                </c:pt>
                <c:pt idx="78">
                  <c:v>0.15810000000000013</c:v>
                </c:pt>
                <c:pt idx="79">
                  <c:v>0.16060000000000008</c:v>
                </c:pt>
                <c:pt idx="80">
                  <c:v>0.16529999999999978</c:v>
                </c:pt>
                <c:pt idx="81">
                  <c:v>0.16880000000000006</c:v>
                </c:pt>
                <c:pt idx="82">
                  <c:v>0.17060000000000031</c:v>
                </c:pt>
                <c:pt idx="83">
                  <c:v>0.17499999999999999</c:v>
                </c:pt>
                <c:pt idx="84">
                  <c:v>0.18409999999999993</c:v>
                </c:pt>
                <c:pt idx="85">
                  <c:v>0.14959999999999951</c:v>
                </c:pt>
                <c:pt idx="86">
                  <c:v>0.14959999999999951</c:v>
                </c:pt>
                <c:pt idx="87">
                  <c:v>0.18409999999999993</c:v>
                </c:pt>
                <c:pt idx="88">
                  <c:v>0.19550000000000001</c:v>
                </c:pt>
                <c:pt idx="89">
                  <c:v>0.20849999999999991</c:v>
                </c:pt>
                <c:pt idx="90">
                  <c:v>0.2112999999999996</c:v>
                </c:pt>
                <c:pt idx="91">
                  <c:v>0.23539999999999983</c:v>
                </c:pt>
                <c:pt idx="92">
                  <c:v>0.34799999999999986</c:v>
                </c:pt>
                <c:pt idx="93">
                  <c:v>0.3868999999999998</c:v>
                </c:pt>
                <c:pt idx="94">
                  <c:v>0.3801000000000001</c:v>
                </c:pt>
                <c:pt idx="95">
                  <c:v>0.67229999999999945</c:v>
                </c:pt>
                <c:pt idx="96">
                  <c:v>0.23639999999999972</c:v>
                </c:pt>
                <c:pt idx="97">
                  <c:v>0.2383999999999995</c:v>
                </c:pt>
                <c:pt idx="98">
                  <c:v>0.24479999999999968</c:v>
                </c:pt>
                <c:pt idx="99">
                  <c:v>0.24709999999999965</c:v>
                </c:pt>
                <c:pt idx="100">
                  <c:v>0.25</c:v>
                </c:pt>
                <c:pt idx="101">
                  <c:v>0.25059999999999949</c:v>
                </c:pt>
                <c:pt idx="102">
                  <c:v>0.25640000000000018</c:v>
                </c:pt>
                <c:pt idx="103">
                  <c:v>0.26500000000000001</c:v>
                </c:pt>
                <c:pt idx="104">
                  <c:v>0.27</c:v>
                </c:pt>
                <c:pt idx="105">
                  <c:v>0.27989999999999959</c:v>
                </c:pt>
                <c:pt idx="106">
                  <c:v>0.28160000000000007</c:v>
                </c:pt>
                <c:pt idx="107">
                  <c:v>0.30089999999999995</c:v>
                </c:pt>
                <c:pt idx="108">
                  <c:v>0.2708999999999997</c:v>
                </c:pt>
                <c:pt idx="109">
                  <c:v>0.32359999999999989</c:v>
                </c:pt>
                <c:pt idx="110">
                  <c:v>0.36629999999999985</c:v>
                </c:pt>
                <c:pt idx="111">
                  <c:v>0.3969999999999998</c:v>
                </c:pt>
                <c:pt idx="112">
                  <c:v>0.44699999999999962</c:v>
                </c:pt>
                <c:pt idx="113">
                  <c:v>0.44440000000000035</c:v>
                </c:pt>
                <c:pt idx="114">
                  <c:v>0.31849999999999978</c:v>
                </c:pt>
                <c:pt idx="115">
                  <c:v>0.33250000000000002</c:v>
                </c:pt>
                <c:pt idx="116">
                  <c:v>0.35280000000000022</c:v>
                </c:pt>
                <c:pt idx="117">
                  <c:v>6.25E-2</c:v>
                </c:pt>
                <c:pt idx="118">
                  <c:v>6.6799999999999748E-2</c:v>
                </c:pt>
                <c:pt idx="119">
                  <c:v>7.9099999999999504E-2</c:v>
                </c:pt>
                <c:pt idx="120">
                  <c:v>7.8500000000000014E-2</c:v>
                </c:pt>
                <c:pt idx="121">
                  <c:v>8.4099999999999397E-2</c:v>
                </c:pt>
                <c:pt idx="122">
                  <c:v>9.6300000000000274E-2</c:v>
                </c:pt>
                <c:pt idx="123">
                  <c:v>9.9300000000000388E-2</c:v>
                </c:pt>
                <c:pt idx="124">
                  <c:v>0.10000000000000053</c:v>
                </c:pt>
                <c:pt idx="125">
                  <c:v>8.8000000000000078E-2</c:v>
                </c:pt>
                <c:pt idx="126">
                  <c:v>9.0199999999999392E-2</c:v>
                </c:pt>
                <c:pt idx="127">
                  <c:v>8.429999999999982E-2</c:v>
                </c:pt>
                <c:pt idx="128">
                  <c:v>9.4000000000000306E-2</c:v>
                </c:pt>
                <c:pt idx="129">
                  <c:v>3.4400000000000652E-2</c:v>
                </c:pt>
                <c:pt idx="130">
                  <c:v>0.10579999999999945</c:v>
                </c:pt>
                <c:pt idx="131">
                  <c:v>0.14029999999999987</c:v>
                </c:pt>
                <c:pt idx="132">
                  <c:v>0.17290000000000028</c:v>
                </c:pt>
                <c:pt idx="133">
                  <c:v>0.14000000000000057</c:v>
                </c:pt>
                <c:pt idx="134">
                  <c:v>0.13700000000000045</c:v>
                </c:pt>
                <c:pt idx="135">
                  <c:v>0.13900000000000023</c:v>
                </c:pt>
                <c:pt idx="136">
                  <c:v>0.12650000000000006</c:v>
                </c:pt>
                <c:pt idx="137">
                  <c:v>0.1313999999999993</c:v>
                </c:pt>
                <c:pt idx="138">
                  <c:v>0.13739999999999952</c:v>
                </c:pt>
                <c:pt idx="139">
                  <c:v>0.1454999999999993</c:v>
                </c:pt>
                <c:pt idx="140">
                  <c:v>0.14440000000000008</c:v>
                </c:pt>
                <c:pt idx="141">
                  <c:v>0.14559999999999995</c:v>
                </c:pt>
                <c:pt idx="142">
                  <c:v>0.15010000000000012</c:v>
                </c:pt>
                <c:pt idx="143">
                  <c:v>0.15579999999999927</c:v>
                </c:pt>
                <c:pt idx="144">
                  <c:v>0.15850000000000009</c:v>
                </c:pt>
                <c:pt idx="145">
                  <c:v>0.1593</c:v>
                </c:pt>
                <c:pt idx="146">
                  <c:v>0.16559999999999953</c:v>
                </c:pt>
                <c:pt idx="147">
                  <c:v>0.16929999999999978</c:v>
                </c:pt>
                <c:pt idx="148">
                  <c:v>0.17559999999999931</c:v>
                </c:pt>
                <c:pt idx="149">
                  <c:v>0.18559999999999999</c:v>
                </c:pt>
                <c:pt idx="150">
                  <c:v>0.20210000000000061</c:v>
                </c:pt>
                <c:pt idx="151">
                  <c:v>0.18</c:v>
                </c:pt>
                <c:pt idx="152">
                  <c:v>0.21809999999999974</c:v>
                </c:pt>
                <c:pt idx="153">
                  <c:v>0.24260000000000037</c:v>
                </c:pt>
                <c:pt idx="154">
                  <c:v>0.2525</c:v>
                </c:pt>
                <c:pt idx="155">
                  <c:v>0.23989999999999956</c:v>
                </c:pt>
                <c:pt idx="156">
                  <c:v>9.9099999999999966E-2</c:v>
                </c:pt>
                <c:pt idx="157">
                  <c:v>0.26210000000000022</c:v>
                </c:pt>
                <c:pt idx="158">
                  <c:v>0.1875</c:v>
                </c:pt>
                <c:pt idx="159">
                  <c:v>0.31380000000000052</c:v>
                </c:pt>
                <c:pt idx="160">
                  <c:v>0.41190000000000015</c:v>
                </c:pt>
                <c:pt idx="161">
                  <c:v>0.47130000000000027</c:v>
                </c:pt>
                <c:pt idx="162">
                  <c:v>0.51869999999999994</c:v>
                </c:pt>
                <c:pt idx="163">
                  <c:v>0.57810000000000006</c:v>
                </c:pt>
                <c:pt idx="164">
                  <c:v>0.65129999999999999</c:v>
                </c:pt>
                <c:pt idx="165">
                  <c:v>0.6463000000000001</c:v>
                </c:pt>
                <c:pt idx="166">
                  <c:v>0.64880000000000049</c:v>
                </c:pt>
                <c:pt idx="167">
                  <c:v>0.64689999999999959</c:v>
                </c:pt>
                <c:pt idx="168">
                  <c:v>0.70629999999999971</c:v>
                </c:pt>
                <c:pt idx="169">
                  <c:v>0.80500000000000005</c:v>
                </c:pt>
                <c:pt idx="170">
                  <c:v>0.91249999999999998</c:v>
                </c:pt>
                <c:pt idx="171">
                  <c:v>1.0024999999999999</c:v>
                </c:pt>
                <c:pt idx="172">
                  <c:v>0.68130000000000024</c:v>
                </c:pt>
                <c:pt idx="173">
                  <c:v>0.60630000000000006</c:v>
                </c:pt>
                <c:pt idx="174">
                  <c:v>0.45250000000000001</c:v>
                </c:pt>
                <c:pt idx="175">
                  <c:v>0.47609999999999975</c:v>
                </c:pt>
                <c:pt idx="176">
                  <c:v>0.28949999999999942</c:v>
                </c:pt>
                <c:pt idx="177">
                  <c:v>0.1745000000000001</c:v>
                </c:pt>
                <c:pt idx="178">
                  <c:v>0.71</c:v>
                </c:pt>
                <c:pt idx="179">
                  <c:v>0.93710000000000004</c:v>
                </c:pt>
                <c:pt idx="180">
                  <c:v>1.2108000000000003</c:v>
                </c:pt>
                <c:pt idx="181">
                  <c:v>0.88879999999999981</c:v>
                </c:pt>
                <c:pt idx="182">
                  <c:v>0.63079999999999981</c:v>
                </c:pt>
                <c:pt idx="183">
                  <c:v>0.77590000000000048</c:v>
                </c:pt>
                <c:pt idx="184">
                  <c:v>1.0655000000000001</c:v>
                </c:pt>
                <c:pt idx="185">
                  <c:v>1.1589000000000005</c:v>
                </c:pt>
                <c:pt idx="186">
                  <c:v>1.1139000000000006</c:v>
                </c:pt>
                <c:pt idx="187">
                  <c:v>0.6294000000000004</c:v>
                </c:pt>
                <c:pt idx="188">
                  <c:v>0.71490000000000009</c:v>
                </c:pt>
                <c:pt idx="189">
                  <c:v>0.68279999999999941</c:v>
                </c:pt>
                <c:pt idx="190">
                  <c:v>0.62040000000000006</c:v>
                </c:pt>
                <c:pt idx="191">
                  <c:v>0.5083000000000002</c:v>
                </c:pt>
                <c:pt idx="192">
                  <c:v>0.43330000000000002</c:v>
                </c:pt>
                <c:pt idx="193">
                  <c:v>0.64990000000000059</c:v>
                </c:pt>
                <c:pt idx="194">
                  <c:v>0.62490000000000023</c:v>
                </c:pt>
                <c:pt idx="195">
                  <c:v>0.92949999999999955</c:v>
                </c:pt>
                <c:pt idx="196">
                  <c:v>0.96289999999999987</c:v>
                </c:pt>
                <c:pt idx="197">
                  <c:v>0.94119999999999981</c:v>
                </c:pt>
                <c:pt idx="198">
                  <c:v>0.96269999999999989</c:v>
                </c:pt>
                <c:pt idx="199">
                  <c:v>1.0914000000000001</c:v>
                </c:pt>
                <c:pt idx="200">
                  <c:v>1.1389999999999998</c:v>
                </c:pt>
                <c:pt idx="201">
                  <c:v>0.80059999999999976</c:v>
                </c:pt>
                <c:pt idx="202">
                  <c:v>0.79649999999999954</c:v>
                </c:pt>
                <c:pt idx="203">
                  <c:v>0.9038999999999997</c:v>
                </c:pt>
                <c:pt idx="204">
                  <c:v>0.8536999999999999</c:v>
                </c:pt>
                <c:pt idx="205">
                  <c:v>0.66439999999999966</c:v>
                </c:pt>
                <c:pt idx="206">
                  <c:v>0.63759999999999994</c:v>
                </c:pt>
                <c:pt idx="207">
                  <c:v>0.61910000000000043</c:v>
                </c:pt>
                <c:pt idx="208">
                  <c:v>0.60289999999999999</c:v>
                </c:pt>
                <c:pt idx="209">
                  <c:v>0.60060000000000002</c:v>
                </c:pt>
                <c:pt idx="210">
                  <c:v>0.59389999999999965</c:v>
                </c:pt>
                <c:pt idx="211">
                  <c:v>0.58579999999999988</c:v>
                </c:pt>
                <c:pt idx="212">
                  <c:v>0.58759999999999923</c:v>
                </c:pt>
                <c:pt idx="213">
                  <c:v>0.57699999999999996</c:v>
                </c:pt>
                <c:pt idx="214">
                  <c:v>0.56639999999999979</c:v>
                </c:pt>
                <c:pt idx="215">
                  <c:v>0.56160000000000032</c:v>
                </c:pt>
                <c:pt idx="216">
                  <c:v>0.56149999999999967</c:v>
                </c:pt>
                <c:pt idx="217">
                  <c:v>0.47210000000000019</c:v>
                </c:pt>
                <c:pt idx="218">
                  <c:v>0.53169999999999984</c:v>
                </c:pt>
                <c:pt idx="219">
                  <c:v>0.5270999999999999</c:v>
                </c:pt>
                <c:pt idx="220">
                  <c:v>0.53219999999999956</c:v>
                </c:pt>
                <c:pt idx="221">
                  <c:v>0.54459999999999997</c:v>
                </c:pt>
                <c:pt idx="222">
                  <c:v>0.54209999999999958</c:v>
                </c:pt>
                <c:pt idx="223">
                  <c:v>0.54249999999999998</c:v>
                </c:pt>
                <c:pt idx="224">
                  <c:v>0.63480000000000025</c:v>
                </c:pt>
                <c:pt idx="225">
                  <c:v>0.73609999999999998</c:v>
                </c:pt>
                <c:pt idx="226">
                  <c:v>0.81810000000000027</c:v>
                </c:pt>
                <c:pt idx="227">
                  <c:v>0.53480000000000061</c:v>
                </c:pt>
                <c:pt idx="228">
                  <c:v>0.53739999999999988</c:v>
                </c:pt>
                <c:pt idx="229">
                  <c:v>0.53399999999999981</c:v>
                </c:pt>
                <c:pt idx="230">
                  <c:v>0.56179999999999986</c:v>
                </c:pt>
                <c:pt idx="231">
                  <c:v>0.5613999999999999</c:v>
                </c:pt>
                <c:pt idx="232">
                  <c:v>0.57059999999999977</c:v>
                </c:pt>
                <c:pt idx="233">
                  <c:v>0.57850000000000001</c:v>
                </c:pt>
                <c:pt idx="234">
                  <c:v>0.58950000000000014</c:v>
                </c:pt>
                <c:pt idx="235">
                  <c:v>0.63699999999999957</c:v>
                </c:pt>
                <c:pt idx="236">
                  <c:v>0.68100000000000005</c:v>
                </c:pt>
                <c:pt idx="237">
                  <c:v>0.78059999999999974</c:v>
                </c:pt>
                <c:pt idx="238">
                  <c:v>0.81309999999999993</c:v>
                </c:pt>
                <c:pt idx="239">
                  <c:v>0.77329999999999988</c:v>
                </c:pt>
                <c:pt idx="240">
                  <c:v>0.87219999999999986</c:v>
                </c:pt>
                <c:pt idx="241">
                  <c:v>0.94100000000000028</c:v>
                </c:pt>
                <c:pt idx="242">
                  <c:v>1.0808</c:v>
                </c:pt>
                <c:pt idx="243">
                  <c:v>1.1494000000000004</c:v>
                </c:pt>
                <c:pt idx="244">
                  <c:v>1.1046999999999998</c:v>
                </c:pt>
                <c:pt idx="245">
                  <c:v>1.0466999999999995</c:v>
                </c:pt>
                <c:pt idx="246">
                  <c:v>0.88889999999999958</c:v>
                </c:pt>
                <c:pt idx="247">
                  <c:v>0.90949999999999953</c:v>
                </c:pt>
                <c:pt idx="248">
                  <c:v>0.9234</c:v>
                </c:pt>
                <c:pt idx="249">
                  <c:v>1.0949000000000004</c:v>
                </c:pt>
                <c:pt idx="250">
                  <c:v>1.0349000000000004</c:v>
                </c:pt>
                <c:pt idx="251">
                  <c:v>0.9746999999999999</c:v>
                </c:pt>
                <c:pt idx="252">
                  <c:v>0.93119999999999958</c:v>
                </c:pt>
                <c:pt idx="253">
                  <c:v>0.85820000000000007</c:v>
                </c:pt>
                <c:pt idx="254">
                  <c:v>0.89429999999999987</c:v>
                </c:pt>
                <c:pt idx="255">
                  <c:v>0.91349999999999998</c:v>
                </c:pt>
                <c:pt idx="256">
                  <c:v>0.91349999999999998</c:v>
                </c:pt>
                <c:pt idx="257">
                  <c:v>0.91349999999999998</c:v>
                </c:pt>
                <c:pt idx="258">
                  <c:v>0.93359999999999976</c:v>
                </c:pt>
                <c:pt idx="259">
                  <c:v>1.0707</c:v>
                </c:pt>
                <c:pt idx="260">
                  <c:v>0.76279999999999992</c:v>
                </c:pt>
                <c:pt idx="261">
                  <c:v>0.7471000000000001</c:v>
                </c:pt>
                <c:pt idx="262">
                  <c:v>0.85609999999999964</c:v>
                </c:pt>
                <c:pt idx="263">
                  <c:v>0.71980000000000022</c:v>
                </c:pt>
                <c:pt idx="264">
                  <c:v>0.51930000000000032</c:v>
                </c:pt>
                <c:pt idx="265">
                  <c:v>0.49049999999999994</c:v>
                </c:pt>
                <c:pt idx="266">
                  <c:v>0.47970000000000024</c:v>
                </c:pt>
                <c:pt idx="267">
                  <c:v>0.41349999999999998</c:v>
                </c:pt>
                <c:pt idx="268">
                  <c:v>0.51949999999999985</c:v>
                </c:pt>
                <c:pt idx="269">
                  <c:v>0.6650999999999998</c:v>
                </c:pt>
                <c:pt idx="270">
                  <c:v>0.65400000000000036</c:v>
                </c:pt>
                <c:pt idx="271">
                  <c:v>0.42509999999999959</c:v>
                </c:pt>
                <c:pt idx="272">
                  <c:v>0.39710000000000001</c:v>
                </c:pt>
                <c:pt idx="273">
                  <c:v>0.39139999999999997</c:v>
                </c:pt>
                <c:pt idx="274">
                  <c:v>0.41950000000000021</c:v>
                </c:pt>
                <c:pt idx="275">
                  <c:v>0.34600000000000009</c:v>
                </c:pt>
                <c:pt idx="276">
                  <c:v>0.29849999999999977</c:v>
                </c:pt>
                <c:pt idx="277">
                  <c:v>0.31469999999999976</c:v>
                </c:pt>
                <c:pt idx="278">
                  <c:v>0.3835999999999995</c:v>
                </c:pt>
                <c:pt idx="279">
                  <c:v>0.36380000000000035</c:v>
                </c:pt>
                <c:pt idx="280">
                  <c:v>0.36890000000000001</c:v>
                </c:pt>
                <c:pt idx="281">
                  <c:v>0.32810000000000006</c:v>
                </c:pt>
                <c:pt idx="282">
                  <c:v>0.2425000000000006</c:v>
                </c:pt>
                <c:pt idx="283">
                  <c:v>0.19050000000000011</c:v>
                </c:pt>
                <c:pt idx="284">
                  <c:v>0.25600000000000023</c:v>
                </c:pt>
                <c:pt idx="285">
                  <c:v>0.29049999999999976</c:v>
                </c:pt>
                <c:pt idx="286">
                  <c:v>0.3429000000000002</c:v>
                </c:pt>
                <c:pt idx="287">
                  <c:v>0.33910000000000018</c:v>
                </c:pt>
                <c:pt idx="288">
                  <c:v>0.33890000000000065</c:v>
                </c:pt>
                <c:pt idx="289">
                  <c:v>0.32750000000000001</c:v>
                </c:pt>
                <c:pt idx="290">
                  <c:v>0.33719999999999972</c:v>
                </c:pt>
                <c:pt idx="291">
                  <c:v>0.23260000000000058</c:v>
                </c:pt>
                <c:pt idx="292">
                  <c:v>0.30379999999999985</c:v>
                </c:pt>
                <c:pt idx="293">
                  <c:v>0.31379999999999963</c:v>
                </c:pt>
                <c:pt idx="294">
                  <c:v>0.34759999999999991</c:v>
                </c:pt>
                <c:pt idx="295">
                  <c:v>0.34450000000000003</c:v>
                </c:pt>
                <c:pt idx="296">
                  <c:v>0.34600000000000009</c:v>
                </c:pt>
                <c:pt idx="297">
                  <c:v>0.34839999999999982</c:v>
                </c:pt>
                <c:pt idx="298">
                  <c:v>0.36</c:v>
                </c:pt>
                <c:pt idx="299">
                  <c:v>0.37009999999999987</c:v>
                </c:pt>
                <c:pt idx="300">
                  <c:v>0.37</c:v>
                </c:pt>
                <c:pt idx="301">
                  <c:v>0.37760000000000016</c:v>
                </c:pt>
                <c:pt idx="302">
                  <c:v>0.38459999999999983</c:v>
                </c:pt>
                <c:pt idx="303">
                  <c:v>0.38109999999999999</c:v>
                </c:pt>
                <c:pt idx="304">
                  <c:v>0.3470999999999993</c:v>
                </c:pt>
                <c:pt idx="305">
                  <c:v>0.37349999999999994</c:v>
                </c:pt>
                <c:pt idx="306">
                  <c:v>0.37870000000000026</c:v>
                </c:pt>
                <c:pt idx="307">
                  <c:v>0.38569999999999993</c:v>
                </c:pt>
                <c:pt idx="308">
                  <c:v>0.41099999999999959</c:v>
                </c:pt>
                <c:pt idx="309">
                  <c:v>0.4549000000000003</c:v>
                </c:pt>
                <c:pt idx="310">
                  <c:v>0.43069999999999986</c:v>
                </c:pt>
                <c:pt idx="311">
                  <c:v>0.36660000000000004</c:v>
                </c:pt>
                <c:pt idx="312">
                  <c:v>0.56310000000000038</c:v>
                </c:pt>
                <c:pt idx="313">
                  <c:v>0.57469999999999999</c:v>
                </c:pt>
                <c:pt idx="314">
                  <c:v>0.59149999999999991</c:v>
                </c:pt>
                <c:pt idx="315">
                  <c:v>0.61209999999999987</c:v>
                </c:pt>
                <c:pt idx="316">
                  <c:v>0.57580000000000009</c:v>
                </c:pt>
                <c:pt idx="317">
                  <c:v>0.48200000000000021</c:v>
                </c:pt>
                <c:pt idx="318">
                  <c:v>0.54699999999999971</c:v>
                </c:pt>
                <c:pt idx="319">
                  <c:v>0.54699999999999971</c:v>
                </c:pt>
                <c:pt idx="320">
                  <c:v>0.54699999999999971</c:v>
                </c:pt>
                <c:pt idx="321">
                  <c:v>0.51080000000000059</c:v>
                </c:pt>
                <c:pt idx="322">
                  <c:v>0.53359999999999985</c:v>
                </c:pt>
                <c:pt idx="323">
                  <c:v>0.60630000000000006</c:v>
                </c:pt>
                <c:pt idx="324">
                  <c:v>0.67</c:v>
                </c:pt>
                <c:pt idx="325">
                  <c:v>0.56850000000000023</c:v>
                </c:pt>
                <c:pt idx="326">
                  <c:v>0.70869999999999944</c:v>
                </c:pt>
                <c:pt idx="327">
                  <c:v>0.70499999999999996</c:v>
                </c:pt>
                <c:pt idx="328">
                  <c:v>0.73649999999999949</c:v>
                </c:pt>
                <c:pt idx="329">
                  <c:v>0.80299999999999994</c:v>
                </c:pt>
                <c:pt idx="330">
                  <c:v>0.83080000000000043</c:v>
                </c:pt>
                <c:pt idx="331">
                  <c:v>0.84690000000000021</c:v>
                </c:pt>
                <c:pt idx="332">
                  <c:v>0.72080000000000055</c:v>
                </c:pt>
                <c:pt idx="333">
                  <c:v>0.7298</c:v>
                </c:pt>
                <c:pt idx="334">
                  <c:v>0.77449999999999974</c:v>
                </c:pt>
                <c:pt idx="335">
                  <c:v>0.76640000000000041</c:v>
                </c:pt>
                <c:pt idx="336">
                  <c:v>0.97830000000000039</c:v>
                </c:pt>
                <c:pt idx="337">
                  <c:v>0.77</c:v>
                </c:pt>
                <c:pt idx="338">
                  <c:v>0.79100000000000037</c:v>
                </c:pt>
                <c:pt idx="339">
                  <c:v>0.87090000000000023</c:v>
                </c:pt>
                <c:pt idx="340">
                  <c:v>0.92740000000000045</c:v>
                </c:pt>
                <c:pt idx="341">
                  <c:v>0.93110000000000026</c:v>
                </c:pt>
                <c:pt idx="342">
                  <c:v>0.85180000000000033</c:v>
                </c:pt>
                <c:pt idx="343">
                  <c:v>0.80679999999999996</c:v>
                </c:pt>
                <c:pt idx="344">
                  <c:v>0.78960000000000008</c:v>
                </c:pt>
                <c:pt idx="345">
                  <c:v>0.7759999999999998</c:v>
                </c:pt>
                <c:pt idx="346">
                  <c:v>0.76500000000000057</c:v>
                </c:pt>
                <c:pt idx="347">
                  <c:v>0.64559999999999995</c:v>
                </c:pt>
                <c:pt idx="348">
                  <c:v>0.64369999999999994</c:v>
                </c:pt>
                <c:pt idx="349">
                  <c:v>0.77430000000000021</c:v>
                </c:pt>
                <c:pt idx="350">
                  <c:v>0.79249999999999998</c:v>
                </c:pt>
                <c:pt idx="351">
                  <c:v>0.79359999999999964</c:v>
                </c:pt>
                <c:pt idx="352">
                  <c:v>0.80569999999999986</c:v>
                </c:pt>
                <c:pt idx="353">
                  <c:v>0.87410000000000032</c:v>
                </c:pt>
                <c:pt idx="354">
                  <c:v>1.0606999999999998</c:v>
                </c:pt>
                <c:pt idx="355">
                  <c:v>1.1225000000000001</c:v>
                </c:pt>
                <c:pt idx="356">
                  <c:v>0.8479000000000001</c:v>
                </c:pt>
                <c:pt idx="357">
                  <c:v>0.82030000000000047</c:v>
                </c:pt>
                <c:pt idx="358">
                  <c:v>0.83750000000000002</c:v>
                </c:pt>
                <c:pt idx="359">
                  <c:v>0.85600000000000032</c:v>
                </c:pt>
                <c:pt idx="360">
                  <c:v>0.86349999999999971</c:v>
                </c:pt>
                <c:pt idx="361">
                  <c:v>0.8716999999999997</c:v>
                </c:pt>
                <c:pt idx="362">
                  <c:v>0.8666999999999998</c:v>
                </c:pt>
                <c:pt idx="363">
                  <c:v>0.85900000000000043</c:v>
                </c:pt>
                <c:pt idx="364">
                  <c:v>0.83159999999999989</c:v>
                </c:pt>
                <c:pt idx="365">
                  <c:v>0.81200000000000028</c:v>
                </c:pt>
                <c:pt idx="366">
                  <c:v>0.79549999999999965</c:v>
                </c:pt>
                <c:pt idx="367">
                  <c:v>0.78030000000000044</c:v>
                </c:pt>
                <c:pt idx="368">
                  <c:v>0.74929999999999986</c:v>
                </c:pt>
                <c:pt idx="369">
                  <c:v>0.74230000000000018</c:v>
                </c:pt>
                <c:pt idx="370">
                  <c:v>0.82010000000000005</c:v>
                </c:pt>
                <c:pt idx="371">
                  <c:v>0.82580000000000009</c:v>
                </c:pt>
                <c:pt idx="372">
                  <c:v>0.8609</c:v>
                </c:pt>
                <c:pt idx="373">
                  <c:v>0.88439999999999985</c:v>
                </c:pt>
                <c:pt idx="374">
                  <c:v>0.99699999999999989</c:v>
                </c:pt>
                <c:pt idx="375">
                  <c:v>0.98619999999999974</c:v>
                </c:pt>
                <c:pt idx="376">
                  <c:v>0.78039999999999932</c:v>
                </c:pt>
                <c:pt idx="377">
                  <c:v>0.91500000000000004</c:v>
                </c:pt>
                <c:pt idx="378">
                  <c:v>0.91900000000000048</c:v>
                </c:pt>
                <c:pt idx="379">
                  <c:v>0.93489999999999984</c:v>
                </c:pt>
                <c:pt idx="380">
                  <c:v>0.93109999999999982</c:v>
                </c:pt>
                <c:pt idx="381">
                  <c:v>0.93679999999999986</c:v>
                </c:pt>
                <c:pt idx="382">
                  <c:v>0.9421999999999997</c:v>
                </c:pt>
                <c:pt idx="383">
                  <c:v>0.95639999999999947</c:v>
                </c:pt>
                <c:pt idx="384">
                  <c:v>0.96890000000000009</c:v>
                </c:pt>
                <c:pt idx="385">
                  <c:v>0.95859999999999967</c:v>
                </c:pt>
                <c:pt idx="386">
                  <c:v>0.96449999999999969</c:v>
                </c:pt>
                <c:pt idx="387">
                  <c:v>0.99800000000000022</c:v>
                </c:pt>
                <c:pt idx="388">
                  <c:v>1.0623999999999998</c:v>
                </c:pt>
                <c:pt idx="389">
                  <c:v>1.2428000000000003</c:v>
                </c:pt>
                <c:pt idx="390">
                  <c:v>0.68440000000000012</c:v>
                </c:pt>
                <c:pt idx="391">
                  <c:v>1.0383999999999998</c:v>
                </c:pt>
                <c:pt idx="392">
                  <c:v>1.0293999999999999</c:v>
                </c:pt>
                <c:pt idx="393">
                  <c:v>1.0250999999999997</c:v>
                </c:pt>
                <c:pt idx="394">
                  <c:v>1.0159000000000002</c:v>
                </c:pt>
                <c:pt idx="395">
                  <c:v>1.0413999999999999</c:v>
                </c:pt>
                <c:pt idx="396">
                  <c:v>1.1661000000000001</c:v>
                </c:pt>
                <c:pt idx="397">
                  <c:v>0.6756000000000002</c:v>
                </c:pt>
                <c:pt idx="398">
                  <c:v>0.67689999999999984</c:v>
                </c:pt>
                <c:pt idx="399">
                  <c:v>0.6863999999999999</c:v>
                </c:pt>
                <c:pt idx="400">
                  <c:v>0.68049999999999944</c:v>
                </c:pt>
                <c:pt idx="401">
                  <c:v>0.68109999999999982</c:v>
                </c:pt>
                <c:pt idx="402">
                  <c:v>0.66809999999999992</c:v>
                </c:pt>
                <c:pt idx="403">
                  <c:v>0.67609999999999992</c:v>
                </c:pt>
                <c:pt idx="404">
                  <c:v>0.67210000000000036</c:v>
                </c:pt>
                <c:pt idx="405">
                  <c:v>0.66959999999999997</c:v>
                </c:pt>
                <c:pt idx="406">
                  <c:v>0.66199999999999992</c:v>
                </c:pt>
                <c:pt idx="407">
                  <c:v>0.66339999999999932</c:v>
                </c:pt>
                <c:pt idx="408">
                  <c:v>0.66239999999999988</c:v>
                </c:pt>
                <c:pt idx="409">
                  <c:v>0.67110000000000003</c:v>
                </c:pt>
                <c:pt idx="410">
                  <c:v>0.66300000000000026</c:v>
                </c:pt>
                <c:pt idx="411">
                  <c:v>0.6734</c:v>
                </c:pt>
                <c:pt idx="412">
                  <c:v>0.66460000000000008</c:v>
                </c:pt>
                <c:pt idx="413">
                  <c:v>0.58150000000000013</c:v>
                </c:pt>
                <c:pt idx="414">
                  <c:v>0.67410000000000014</c:v>
                </c:pt>
                <c:pt idx="415">
                  <c:v>0.66500000000000004</c:v>
                </c:pt>
                <c:pt idx="416">
                  <c:v>0.65789999999999971</c:v>
                </c:pt>
                <c:pt idx="417">
                  <c:v>0.65140000000000065</c:v>
                </c:pt>
                <c:pt idx="418">
                  <c:v>0.64780000000000015</c:v>
                </c:pt>
                <c:pt idx="419">
                  <c:v>0.66560000000000041</c:v>
                </c:pt>
                <c:pt idx="420">
                  <c:v>0.66439999999999966</c:v>
                </c:pt>
                <c:pt idx="421">
                  <c:v>0.63890000000000047</c:v>
                </c:pt>
                <c:pt idx="422">
                  <c:v>0.65510000000000002</c:v>
                </c:pt>
                <c:pt idx="423">
                  <c:v>0.64719999999999978</c:v>
                </c:pt>
                <c:pt idx="424">
                  <c:v>0.66610000000000014</c:v>
                </c:pt>
                <c:pt idx="425">
                  <c:v>0.65420000000000034</c:v>
                </c:pt>
                <c:pt idx="426">
                  <c:v>0.67189999999999994</c:v>
                </c:pt>
                <c:pt idx="427">
                  <c:v>0.67859999999999943</c:v>
                </c:pt>
                <c:pt idx="428">
                  <c:v>0.6789000000000005</c:v>
                </c:pt>
                <c:pt idx="429">
                  <c:v>0.67790000000000017</c:v>
                </c:pt>
                <c:pt idx="430">
                  <c:v>0.67159999999999975</c:v>
                </c:pt>
                <c:pt idx="431">
                  <c:v>0.66849999999999987</c:v>
                </c:pt>
                <c:pt idx="432">
                  <c:v>0.66199999999999992</c:v>
                </c:pt>
                <c:pt idx="433">
                  <c:v>0.65839999999999943</c:v>
                </c:pt>
                <c:pt idx="434">
                  <c:v>0.60439999999999916</c:v>
                </c:pt>
                <c:pt idx="435">
                  <c:v>0.65839999999999943</c:v>
                </c:pt>
                <c:pt idx="436">
                  <c:v>0.65190000000000037</c:v>
                </c:pt>
                <c:pt idx="437">
                  <c:v>0.64510000000000023</c:v>
                </c:pt>
                <c:pt idx="438">
                  <c:v>0.64719999999999978</c:v>
                </c:pt>
                <c:pt idx="439">
                  <c:v>0.64599999999999991</c:v>
                </c:pt>
                <c:pt idx="440">
                  <c:v>0.65500000000000003</c:v>
                </c:pt>
                <c:pt idx="441">
                  <c:v>1.0390000000000001</c:v>
                </c:pt>
                <c:pt idx="442">
                  <c:v>0.65010000000000012</c:v>
                </c:pt>
                <c:pt idx="443">
                  <c:v>0.64839999999999964</c:v>
                </c:pt>
                <c:pt idx="444">
                  <c:v>0.65390000000000015</c:v>
                </c:pt>
                <c:pt idx="445">
                  <c:v>0.50060000000000038</c:v>
                </c:pt>
                <c:pt idx="446">
                  <c:v>0.75019999999999953</c:v>
                </c:pt>
                <c:pt idx="447">
                  <c:v>0.55269999999999975</c:v>
                </c:pt>
                <c:pt idx="448">
                  <c:v>0.62100000000000044</c:v>
                </c:pt>
                <c:pt idx="449">
                  <c:v>0.62579999999999991</c:v>
                </c:pt>
                <c:pt idx="450">
                  <c:v>0.64500000000000002</c:v>
                </c:pt>
                <c:pt idx="451">
                  <c:v>0.58349999999999991</c:v>
                </c:pt>
                <c:pt idx="452">
                  <c:v>0.80550000000000033</c:v>
                </c:pt>
                <c:pt idx="453">
                  <c:v>0.82629999999999981</c:v>
                </c:pt>
                <c:pt idx="454">
                  <c:v>1.1107000000000005</c:v>
                </c:pt>
                <c:pt idx="455">
                  <c:v>1.3005</c:v>
                </c:pt>
                <c:pt idx="456">
                  <c:v>1.1006999999999998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4-45AF-B3F2-F3B3FC3FC27D}"/>
            </c:ext>
          </c:extLst>
        </c:ser>
        <c:ser>
          <c:idx val="2"/>
          <c:order val="2"/>
          <c:tx>
            <c:strRef>
              <c:f>'1.1.10-график'!$E$5</c:f>
              <c:strCache>
                <c:ptCount val="1"/>
                <c:pt idx="0">
                  <c:v>АҚШ доллары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'1.1.10-график'!$B$6:$B$462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'1.1.10-график'!$E$6:$E$462</c:f>
              <c:numCache>
                <c:formatCode>General</c:formatCode>
                <c:ptCount val="457"/>
                <c:pt idx="0">
                  <c:v>8.1500000000000128E-2</c:v>
                </c:pt>
                <c:pt idx="1">
                  <c:v>8.7000000000000632E-2</c:v>
                </c:pt>
                <c:pt idx="2">
                  <c:v>8.2000000000000739E-2</c:v>
                </c:pt>
                <c:pt idx="3">
                  <c:v>8.5000000000000006E-2</c:v>
                </c:pt>
                <c:pt idx="4">
                  <c:v>8.6500000000000021E-2</c:v>
                </c:pt>
                <c:pt idx="5">
                  <c:v>8.2000000000000739E-2</c:v>
                </c:pt>
                <c:pt idx="6">
                  <c:v>8.6000000000000298E-2</c:v>
                </c:pt>
                <c:pt idx="7">
                  <c:v>8.4500000000000242E-2</c:v>
                </c:pt>
                <c:pt idx="8">
                  <c:v>8.2500000000000462E-2</c:v>
                </c:pt>
                <c:pt idx="9">
                  <c:v>8.4500000000000242E-2</c:v>
                </c:pt>
                <c:pt idx="10">
                  <c:v>8.4799999999999542E-2</c:v>
                </c:pt>
                <c:pt idx="11">
                  <c:v>7.6999999999999957E-2</c:v>
                </c:pt>
                <c:pt idx="12">
                  <c:v>7.8500000000000014E-2</c:v>
                </c:pt>
                <c:pt idx="13">
                  <c:v>7.9000000000000625E-2</c:v>
                </c:pt>
                <c:pt idx="14">
                  <c:v>8.0000000000000071E-2</c:v>
                </c:pt>
                <c:pt idx="15">
                  <c:v>8.0500000000000682E-2</c:v>
                </c:pt>
                <c:pt idx="16">
                  <c:v>7.8500000000000014E-2</c:v>
                </c:pt>
                <c:pt idx="17">
                  <c:v>8.2000000000000739E-2</c:v>
                </c:pt>
                <c:pt idx="18">
                  <c:v>8.0000000000000071E-2</c:v>
                </c:pt>
                <c:pt idx="19">
                  <c:v>7.8500000000000014E-2</c:v>
                </c:pt>
                <c:pt idx="20">
                  <c:v>8.0000000000000071E-2</c:v>
                </c:pt>
                <c:pt idx="21">
                  <c:v>8.0000000000000071E-2</c:v>
                </c:pt>
                <c:pt idx="22">
                  <c:v>8.0000000000000071E-2</c:v>
                </c:pt>
                <c:pt idx="23">
                  <c:v>7.5000000000000178E-2</c:v>
                </c:pt>
                <c:pt idx="24">
                  <c:v>7.5000000000000178E-2</c:v>
                </c:pt>
                <c:pt idx="25">
                  <c:v>7.6999999999999957E-2</c:v>
                </c:pt>
                <c:pt idx="26">
                  <c:v>7.6999999999999957E-2</c:v>
                </c:pt>
                <c:pt idx="27">
                  <c:v>7.6999999999999957E-2</c:v>
                </c:pt>
                <c:pt idx="28">
                  <c:v>7.6999999999999957E-2</c:v>
                </c:pt>
                <c:pt idx="29">
                  <c:v>7.6999999999999957E-2</c:v>
                </c:pt>
                <c:pt idx="30">
                  <c:v>7.4000000000000732E-2</c:v>
                </c:pt>
                <c:pt idx="31">
                  <c:v>7.7500000000000568E-2</c:v>
                </c:pt>
                <c:pt idx="32">
                  <c:v>7.7500000000000568E-2</c:v>
                </c:pt>
                <c:pt idx="33">
                  <c:v>7.5499999999999901E-2</c:v>
                </c:pt>
                <c:pt idx="34">
                  <c:v>7.6500000000000234E-2</c:v>
                </c:pt>
                <c:pt idx="35">
                  <c:v>7.6500000000000234E-2</c:v>
                </c:pt>
                <c:pt idx="36">
                  <c:v>7.6999999999999957E-2</c:v>
                </c:pt>
                <c:pt idx="37">
                  <c:v>7.4500000000000455E-2</c:v>
                </c:pt>
                <c:pt idx="38">
                  <c:v>7.6500000000000234E-2</c:v>
                </c:pt>
                <c:pt idx="39">
                  <c:v>7.6500000000000234E-2</c:v>
                </c:pt>
                <c:pt idx="40">
                  <c:v>7.6999999999999957E-2</c:v>
                </c:pt>
                <c:pt idx="41">
                  <c:v>0.11300000000000043</c:v>
                </c:pt>
                <c:pt idx="42">
                  <c:v>8.2099999999999618E-2</c:v>
                </c:pt>
                <c:pt idx="43">
                  <c:v>9.1499999999999915E-2</c:v>
                </c:pt>
                <c:pt idx="44">
                  <c:v>8.8300000000000267E-2</c:v>
                </c:pt>
                <c:pt idx="45">
                  <c:v>8.1999999999999851E-2</c:v>
                </c:pt>
                <c:pt idx="46">
                  <c:v>8.1999999999999851E-2</c:v>
                </c:pt>
                <c:pt idx="47">
                  <c:v>7.6999999999999957E-2</c:v>
                </c:pt>
                <c:pt idx="48">
                  <c:v>7.8500000000000014E-2</c:v>
                </c:pt>
                <c:pt idx="49">
                  <c:v>6.4999999999999503E-2</c:v>
                </c:pt>
                <c:pt idx="50">
                  <c:v>8.0000000000000071E-2</c:v>
                </c:pt>
                <c:pt idx="51">
                  <c:v>8.9900000000000091E-2</c:v>
                </c:pt>
                <c:pt idx="52">
                  <c:v>8.2499999999999574E-2</c:v>
                </c:pt>
                <c:pt idx="53">
                  <c:v>8.0499999999999794E-2</c:v>
                </c:pt>
                <c:pt idx="54">
                  <c:v>8.4499999999999353E-2</c:v>
                </c:pt>
                <c:pt idx="55">
                  <c:v>7.749999999999968E-2</c:v>
                </c:pt>
                <c:pt idx="56">
                  <c:v>7.4499999999999567E-2</c:v>
                </c:pt>
                <c:pt idx="57">
                  <c:v>7.6999999999999957E-2</c:v>
                </c:pt>
                <c:pt idx="58">
                  <c:v>7.949999999999946E-2</c:v>
                </c:pt>
                <c:pt idx="59">
                  <c:v>7.2899999999999743E-2</c:v>
                </c:pt>
                <c:pt idx="60">
                  <c:v>7.5499999999999901E-2</c:v>
                </c:pt>
                <c:pt idx="61">
                  <c:v>7.6999999999999957E-2</c:v>
                </c:pt>
                <c:pt idx="62">
                  <c:v>7.2000000000000064E-2</c:v>
                </c:pt>
                <c:pt idx="63">
                  <c:v>8.4400000000000475E-2</c:v>
                </c:pt>
                <c:pt idx="64">
                  <c:v>7.4999999999999289E-2</c:v>
                </c:pt>
                <c:pt idx="65">
                  <c:v>8.0499999999999794E-2</c:v>
                </c:pt>
                <c:pt idx="66">
                  <c:v>7.6999999999999957E-2</c:v>
                </c:pt>
                <c:pt idx="67">
                  <c:v>8.0000000000000071E-2</c:v>
                </c:pt>
                <c:pt idx="68">
                  <c:v>7.6999999999999957E-2</c:v>
                </c:pt>
                <c:pt idx="69">
                  <c:v>7.2499999999999787E-2</c:v>
                </c:pt>
                <c:pt idx="70">
                  <c:v>7.2000000000000064E-2</c:v>
                </c:pt>
                <c:pt idx="71">
                  <c:v>7.7500000000000568E-2</c:v>
                </c:pt>
                <c:pt idx="72">
                  <c:v>8.0000000000000071E-2</c:v>
                </c:pt>
                <c:pt idx="73">
                  <c:v>7.7099999999999724E-2</c:v>
                </c:pt>
                <c:pt idx="74">
                  <c:v>7.4900000000000411E-2</c:v>
                </c:pt>
                <c:pt idx="75">
                  <c:v>8.0799999999999983E-2</c:v>
                </c:pt>
                <c:pt idx="76">
                  <c:v>8.1900000000000084E-2</c:v>
                </c:pt>
                <c:pt idx="77">
                  <c:v>8.8100000000000733E-2</c:v>
                </c:pt>
                <c:pt idx="78">
                  <c:v>8.5000000000000853E-2</c:v>
                </c:pt>
                <c:pt idx="79">
                  <c:v>7.7000000000000846E-2</c:v>
                </c:pt>
                <c:pt idx="80">
                  <c:v>8.5000000000000853E-2</c:v>
                </c:pt>
                <c:pt idx="81">
                  <c:v>8.4500000000000242E-2</c:v>
                </c:pt>
                <c:pt idx="82">
                  <c:v>8.1500000000000128E-2</c:v>
                </c:pt>
                <c:pt idx="83">
                  <c:v>8.0000000000000071E-2</c:v>
                </c:pt>
                <c:pt idx="84">
                  <c:v>8.1299999999999706E-2</c:v>
                </c:pt>
                <c:pt idx="85">
                  <c:v>7.8500000000000014E-2</c:v>
                </c:pt>
                <c:pt idx="86">
                  <c:v>8.0000000000000071E-2</c:v>
                </c:pt>
                <c:pt idx="87">
                  <c:v>7.9500000000000348E-2</c:v>
                </c:pt>
                <c:pt idx="88">
                  <c:v>8.2600000000000229E-2</c:v>
                </c:pt>
                <c:pt idx="89">
                  <c:v>7.8600000000000669E-2</c:v>
                </c:pt>
                <c:pt idx="90">
                  <c:v>8.1599999999999895E-2</c:v>
                </c:pt>
                <c:pt idx="91">
                  <c:v>8.1900000000000084E-2</c:v>
                </c:pt>
                <c:pt idx="92">
                  <c:v>7.3499999999999233E-2</c:v>
                </c:pt>
                <c:pt idx="93">
                  <c:v>8.6000000000000298E-2</c:v>
                </c:pt>
                <c:pt idx="94">
                  <c:v>7.5499999999999901E-2</c:v>
                </c:pt>
                <c:pt idx="95">
                  <c:v>7.9500000000000348E-2</c:v>
                </c:pt>
                <c:pt idx="96">
                  <c:v>7.9500000000000348E-2</c:v>
                </c:pt>
                <c:pt idx="97">
                  <c:v>7.9500000000000348E-2</c:v>
                </c:pt>
                <c:pt idx="98">
                  <c:v>8.2000000000000739E-2</c:v>
                </c:pt>
                <c:pt idx="99">
                  <c:v>7.8500000000000014E-2</c:v>
                </c:pt>
                <c:pt idx="100">
                  <c:v>8.0500000000000682E-2</c:v>
                </c:pt>
                <c:pt idx="101">
                  <c:v>8.2000000000000739E-2</c:v>
                </c:pt>
                <c:pt idx="102">
                  <c:v>7.6999999999999957E-2</c:v>
                </c:pt>
                <c:pt idx="103">
                  <c:v>7.5499999999999901E-2</c:v>
                </c:pt>
                <c:pt idx="104">
                  <c:v>8.3499999999999908E-2</c:v>
                </c:pt>
                <c:pt idx="105">
                  <c:v>7.8000000000000291E-2</c:v>
                </c:pt>
                <c:pt idx="106">
                  <c:v>7.5000000000000178E-2</c:v>
                </c:pt>
                <c:pt idx="107">
                  <c:v>7.6999999999999957E-2</c:v>
                </c:pt>
                <c:pt idx="108">
                  <c:v>7.6999999999999957E-2</c:v>
                </c:pt>
                <c:pt idx="109">
                  <c:v>7.6999999999999957E-2</c:v>
                </c:pt>
                <c:pt idx="110">
                  <c:v>7.6999999999999957E-2</c:v>
                </c:pt>
                <c:pt idx="111">
                  <c:v>7.6999999999999957E-2</c:v>
                </c:pt>
                <c:pt idx="112">
                  <c:v>8.0000000000000071E-2</c:v>
                </c:pt>
                <c:pt idx="113">
                  <c:v>8.0000000000000071E-2</c:v>
                </c:pt>
                <c:pt idx="114">
                  <c:v>8.0000000000000071E-2</c:v>
                </c:pt>
                <c:pt idx="115">
                  <c:v>7.5499999999999901E-2</c:v>
                </c:pt>
                <c:pt idx="116">
                  <c:v>7.6500000000000234E-2</c:v>
                </c:pt>
                <c:pt idx="117">
                  <c:v>6.8500000000000227E-2</c:v>
                </c:pt>
                <c:pt idx="118">
                  <c:v>7.4500000000000455E-2</c:v>
                </c:pt>
                <c:pt idx="119">
                  <c:v>7.5000000000000178E-2</c:v>
                </c:pt>
                <c:pt idx="120">
                  <c:v>7.6500000000000234E-2</c:v>
                </c:pt>
                <c:pt idx="121">
                  <c:v>7.6500000000000234E-2</c:v>
                </c:pt>
                <c:pt idx="122">
                  <c:v>7.6500000000000234E-2</c:v>
                </c:pt>
                <c:pt idx="123">
                  <c:v>7.7500000000000568E-2</c:v>
                </c:pt>
                <c:pt idx="124">
                  <c:v>8.5000000000000006E-2</c:v>
                </c:pt>
                <c:pt idx="125">
                  <c:v>9.0000000000000746E-2</c:v>
                </c:pt>
                <c:pt idx="126">
                  <c:v>8.0000000000000071E-2</c:v>
                </c:pt>
                <c:pt idx="127">
                  <c:v>8.5000000000000006E-2</c:v>
                </c:pt>
                <c:pt idx="128">
                  <c:v>7.6500000000000234E-2</c:v>
                </c:pt>
                <c:pt idx="129">
                  <c:v>8.0000000000000071E-2</c:v>
                </c:pt>
                <c:pt idx="130">
                  <c:v>8.6500000000000021E-2</c:v>
                </c:pt>
                <c:pt idx="131">
                  <c:v>8.3499999999999908E-2</c:v>
                </c:pt>
                <c:pt idx="132">
                  <c:v>8.3499999999999908E-2</c:v>
                </c:pt>
                <c:pt idx="133">
                  <c:v>7.6999999999999957E-2</c:v>
                </c:pt>
                <c:pt idx="134">
                  <c:v>8.0500000000000682E-2</c:v>
                </c:pt>
                <c:pt idx="135">
                  <c:v>8.3499999999999908E-2</c:v>
                </c:pt>
                <c:pt idx="136">
                  <c:v>8.7500000000000355E-2</c:v>
                </c:pt>
                <c:pt idx="137">
                  <c:v>7.6999999999999957E-2</c:v>
                </c:pt>
                <c:pt idx="138">
                  <c:v>8.2000000000000739E-2</c:v>
                </c:pt>
                <c:pt idx="139">
                  <c:v>8.4500000000000242E-2</c:v>
                </c:pt>
                <c:pt idx="140">
                  <c:v>8.2000000000000739E-2</c:v>
                </c:pt>
                <c:pt idx="141">
                  <c:v>8.2000000000000739E-2</c:v>
                </c:pt>
                <c:pt idx="142">
                  <c:v>8.0000000000000071E-2</c:v>
                </c:pt>
                <c:pt idx="143">
                  <c:v>8.0000000000000071E-2</c:v>
                </c:pt>
                <c:pt idx="144">
                  <c:v>9.2500000000000249E-2</c:v>
                </c:pt>
                <c:pt idx="145">
                  <c:v>8.5000000000000006E-2</c:v>
                </c:pt>
                <c:pt idx="146">
                  <c:v>8.2000000000000739E-2</c:v>
                </c:pt>
                <c:pt idx="147">
                  <c:v>8.2000000000000739E-2</c:v>
                </c:pt>
                <c:pt idx="148">
                  <c:v>0.12900000000000045</c:v>
                </c:pt>
                <c:pt idx="149">
                  <c:v>0.13850000000000051</c:v>
                </c:pt>
                <c:pt idx="150">
                  <c:v>0.10829999999999984</c:v>
                </c:pt>
                <c:pt idx="151">
                  <c:v>0.11920000000000019</c:v>
                </c:pt>
                <c:pt idx="152">
                  <c:v>0.1225</c:v>
                </c:pt>
                <c:pt idx="153">
                  <c:v>0.12349999999999994</c:v>
                </c:pt>
                <c:pt idx="154">
                  <c:v>0.185</c:v>
                </c:pt>
                <c:pt idx="155">
                  <c:v>0.14529999999999976</c:v>
                </c:pt>
                <c:pt idx="156">
                  <c:v>0.1175000000000006</c:v>
                </c:pt>
                <c:pt idx="157">
                  <c:v>0.13399999999999945</c:v>
                </c:pt>
                <c:pt idx="158">
                  <c:v>0.39949999999999974</c:v>
                </c:pt>
                <c:pt idx="159">
                  <c:v>0.48300000000000054</c:v>
                </c:pt>
                <c:pt idx="160">
                  <c:v>0.46649999999999991</c:v>
                </c:pt>
                <c:pt idx="161">
                  <c:v>0.495</c:v>
                </c:pt>
                <c:pt idx="162">
                  <c:v>0.59249999999999936</c:v>
                </c:pt>
                <c:pt idx="163">
                  <c:v>0.60199999999999942</c:v>
                </c:pt>
                <c:pt idx="164">
                  <c:v>0.59700000000000042</c:v>
                </c:pt>
                <c:pt idx="165">
                  <c:v>0.66300000000000026</c:v>
                </c:pt>
                <c:pt idx="166">
                  <c:v>0.68589999999999929</c:v>
                </c:pt>
                <c:pt idx="167">
                  <c:v>0.5838000000000001</c:v>
                </c:pt>
                <c:pt idx="168">
                  <c:v>0.58099999999999952</c:v>
                </c:pt>
                <c:pt idx="169">
                  <c:v>0.58159999999999989</c:v>
                </c:pt>
                <c:pt idx="170">
                  <c:v>0.56960000000000033</c:v>
                </c:pt>
                <c:pt idx="171">
                  <c:v>0.60550000000000015</c:v>
                </c:pt>
                <c:pt idx="172">
                  <c:v>0.63030000000000008</c:v>
                </c:pt>
                <c:pt idx="173">
                  <c:v>0.73449999999999971</c:v>
                </c:pt>
                <c:pt idx="174">
                  <c:v>0.7347999999999999</c:v>
                </c:pt>
                <c:pt idx="175">
                  <c:v>0.78730000000000011</c:v>
                </c:pt>
                <c:pt idx="176">
                  <c:v>0.86460000000000026</c:v>
                </c:pt>
                <c:pt idx="177">
                  <c:v>0.9139999999999997</c:v>
                </c:pt>
                <c:pt idx="178">
                  <c:v>0.87679999999999936</c:v>
                </c:pt>
                <c:pt idx="179">
                  <c:v>0.94899999999999984</c:v>
                </c:pt>
                <c:pt idx="180">
                  <c:v>0.87480000000000047</c:v>
                </c:pt>
                <c:pt idx="181">
                  <c:v>0.93810000000000038</c:v>
                </c:pt>
                <c:pt idx="182">
                  <c:v>0.83509999999999973</c:v>
                </c:pt>
                <c:pt idx="183">
                  <c:v>0.90840000000000032</c:v>
                </c:pt>
                <c:pt idx="184">
                  <c:v>0.84229999999999983</c:v>
                </c:pt>
                <c:pt idx="185">
                  <c:v>0.80249999999999999</c:v>
                </c:pt>
                <c:pt idx="186">
                  <c:v>0.95400000000000063</c:v>
                </c:pt>
                <c:pt idx="187">
                  <c:v>0.6014999999999997</c:v>
                </c:pt>
                <c:pt idx="188">
                  <c:v>0.60099999999999998</c:v>
                </c:pt>
                <c:pt idx="189">
                  <c:v>0.57999999999999996</c:v>
                </c:pt>
                <c:pt idx="190">
                  <c:v>0.56650000000000045</c:v>
                </c:pt>
                <c:pt idx="191">
                  <c:v>0.60250000000000004</c:v>
                </c:pt>
                <c:pt idx="192">
                  <c:v>0.60360000000000014</c:v>
                </c:pt>
                <c:pt idx="193">
                  <c:v>0.65510000000000002</c:v>
                </c:pt>
                <c:pt idx="194">
                  <c:v>0.64179999999999993</c:v>
                </c:pt>
                <c:pt idx="195">
                  <c:v>0.63500000000000068</c:v>
                </c:pt>
                <c:pt idx="196">
                  <c:v>0.6379999999999999</c:v>
                </c:pt>
                <c:pt idx="197">
                  <c:v>0.63580000000000059</c:v>
                </c:pt>
                <c:pt idx="198">
                  <c:v>0.65680000000000049</c:v>
                </c:pt>
                <c:pt idx="199">
                  <c:v>0.59510000000000041</c:v>
                </c:pt>
                <c:pt idx="200">
                  <c:v>0.6131000000000002</c:v>
                </c:pt>
                <c:pt idx="201">
                  <c:v>0.57929999999999993</c:v>
                </c:pt>
                <c:pt idx="202">
                  <c:v>0.59949999999999992</c:v>
                </c:pt>
                <c:pt idx="203">
                  <c:v>0.59299999999999997</c:v>
                </c:pt>
                <c:pt idx="204">
                  <c:v>0.54670000000000041</c:v>
                </c:pt>
                <c:pt idx="205">
                  <c:v>0.54140000000000033</c:v>
                </c:pt>
                <c:pt idx="206">
                  <c:v>0.5732999999999997</c:v>
                </c:pt>
                <c:pt idx="207">
                  <c:v>0.60380000000000056</c:v>
                </c:pt>
                <c:pt idx="208">
                  <c:v>0.64799999999999969</c:v>
                </c:pt>
                <c:pt idx="209">
                  <c:v>0.69930000000000003</c:v>
                </c:pt>
                <c:pt idx="210">
                  <c:v>0.59600000000000009</c:v>
                </c:pt>
                <c:pt idx="211">
                  <c:v>0.60329999999999995</c:v>
                </c:pt>
                <c:pt idx="212">
                  <c:v>0.65200000000000014</c:v>
                </c:pt>
                <c:pt idx="213">
                  <c:v>0.60700000000000021</c:v>
                </c:pt>
                <c:pt idx="214">
                  <c:v>0.59000000000000075</c:v>
                </c:pt>
                <c:pt idx="215">
                  <c:v>0.52200000000000024</c:v>
                </c:pt>
                <c:pt idx="216">
                  <c:v>0.45870000000000033</c:v>
                </c:pt>
                <c:pt idx="217">
                  <c:v>0.42969999999999953</c:v>
                </c:pt>
                <c:pt idx="218">
                  <c:v>0.46750000000000003</c:v>
                </c:pt>
                <c:pt idx="219">
                  <c:v>0.46300000000000008</c:v>
                </c:pt>
                <c:pt idx="220">
                  <c:v>0.47050000000000036</c:v>
                </c:pt>
                <c:pt idx="221">
                  <c:v>0.50600000000000023</c:v>
                </c:pt>
                <c:pt idx="222">
                  <c:v>0.52829999999999977</c:v>
                </c:pt>
                <c:pt idx="223">
                  <c:v>0.55689999999999973</c:v>
                </c:pt>
                <c:pt idx="224">
                  <c:v>0.56190000000000051</c:v>
                </c:pt>
                <c:pt idx="225">
                  <c:v>0.55449999999999999</c:v>
                </c:pt>
                <c:pt idx="226">
                  <c:v>0.51580000000000048</c:v>
                </c:pt>
                <c:pt idx="227">
                  <c:v>0.53450000000000042</c:v>
                </c:pt>
                <c:pt idx="228">
                  <c:v>0.60800000000000054</c:v>
                </c:pt>
                <c:pt idx="229">
                  <c:v>0.64780000000000015</c:v>
                </c:pt>
                <c:pt idx="230">
                  <c:v>0.70890000000000075</c:v>
                </c:pt>
                <c:pt idx="231">
                  <c:v>0.71499999999999997</c:v>
                </c:pt>
                <c:pt idx="232">
                  <c:v>0.78350000000000009</c:v>
                </c:pt>
                <c:pt idx="233">
                  <c:v>0.80850000000000044</c:v>
                </c:pt>
                <c:pt idx="234">
                  <c:v>0.80149999999999988</c:v>
                </c:pt>
                <c:pt idx="235">
                  <c:v>0.86010000000000009</c:v>
                </c:pt>
                <c:pt idx="236">
                  <c:v>0.82289999999999974</c:v>
                </c:pt>
                <c:pt idx="237">
                  <c:v>0.8642000000000003</c:v>
                </c:pt>
                <c:pt idx="238">
                  <c:v>0.98080000000000034</c:v>
                </c:pt>
                <c:pt idx="239">
                  <c:v>1.0051999999999994</c:v>
                </c:pt>
                <c:pt idx="240">
                  <c:v>1.0236000000000001</c:v>
                </c:pt>
                <c:pt idx="241">
                  <c:v>1.0635000000000003</c:v>
                </c:pt>
                <c:pt idx="242">
                  <c:v>1.0521000000000003</c:v>
                </c:pt>
                <c:pt idx="243">
                  <c:v>1.0472999999999999</c:v>
                </c:pt>
                <c:pt idx="244">
                  <c:v>1.0275999999999996</c:v>
                </c:pt>
                <c:pt idx="245">
                  <c:v>1.0235000000000003</c:v>
                </c:pt>
                <c:pt idx="246">
                  <c:v>1.0133000000000001</c:v>
                </c:pt>
                <c:pt idx="247">
                  <c:v>0.95600000000000041</c:v>
                </c:pt>
                <c:pt idx="248">
                  <c:v>0.88260000000000005</c:v>
                </c:pt>
                <c:pt idx="249">
                  <c:v>0.82869999999999955</c:v>
                </c:pt>
                <c:pt idx="250">
                  <c:v>0.83129999999999971</c:v>
                </c:pt>
                <c:pt idx="251">
                  <c:v>0.8197000000000001</c:v>
                </c:pt>
                <c:pt idx="252">
                  <c:v>0.82150000000000034</c:v>
                </c:pt>
                <c:pt idx="253">
                  <c:v>0.81529999999999969</c:v>
                </c:pt>
                <c:pt idx="254">
                  <c:v>0.7444999999999995</c:v>
                </c:pt>
                <c:pt idx="255">
                  <c:v>0.7370000000000001</c:v>
                </c:pt>
                <c:pt idx="256">
                  <c:v>0.72599999999999998</c:v>
                </c:pt>
                <c:pt idx="257">
                  <c:v>0.73550000000000004</c:v>
                </c:pt>
                <c:pt idx="258">
                  <c:v>0.74300000000000033</c:v>
                </c:pt>
                <c:pt idx="259">
                  <c:v>0.6581999999999999</c:v>
                </c:pt>
                <c:pt idx="260">
                  <c:v>0.66299999999999937</c:v>
                </c:pt>
                <c:pt idx="261">
                  <c:v>0.62809999999999988</c:v>
                </c:pt>
                <c:pt idx="262">
                  <c:v>0.65379999999999994</c:v>
                </c:pt>
                <c:pt idx="263">
                  <c:v>0.66450000000000031</c:v>
                </c:pt>
                <c:pt idx="264">
                  <c:v>0.65810000000000013</c:v>
                </c:pt>
                <c:pt idx="265">
                  <c:v>0.63249999999999995</c:v>
                </c:pt>
                <c:pt idx="266">
                  <c:v>0.58949999999999969</c:v>
                </c:pt>
                <c:pt idx="267">
                  <c:v>0.53889999999999993</c:v>
                </c:pt>
                <c:pt idx="268">
                  <c:v>0.48600000000000021</c:v>
                </c:pt>
                <c:pt idx="269">
                  <c:v>0.41699999999999982</c:v>
                </c:pt>
                <c:pt idx="270">
                  <c:v>0.38949999999999996</c:v>
                </c:pt>
                <c:pt idx="271">
                  <c:v>0.33519999999999994</c:v>
                </c:pt>
                <c:pt idx="272">
                  <c:v>0.29269999999999996</c:v>
                </c:pt>
                <c:pt idx="273">
                  <c:v>0.36220000000000008</c:v>
                </c:pt>
                <c:pt idx="274">
                  <c:v>0.37400000000000011</c:v>
                </c:pt>
                <c:pt idx="275">
                  <c:v>0.30449999999999999</c:v>
                </c:pt>
                <c:pt idx="276">
                  <c:v>0.42369999999999974</c:v>
                </c:pt>
                <c:pt idx="277">
                  <c:v>0.36419999999999986</c:v>
                </c:pt>
                <c:pt idx="278">
                  <c:v>0.30569999999999986</c:v>
                </c:pt>
                <c:pt idx="279">
                  <c:v>0.32679999999999998</c:v>
                </c:pt>
                <c:pt idx="280">
                  <c:v>0.35670000000000002</c:v>
                </c:pt>
                <c:pt idx="281">
                  <c:v>0.31989999999999963</c:v>
                </c:pt>
                <c:pt idx="282">
                  <c:v>0.31239999999999979</c:v>
                </c:pt>
                <c:pt idx="283">
                  <c:v>0.37539999999999996</c:v>
                </c:pt>
                <c:pt idx="284">
                  <c:v>0.36299999999999999</c:v>
                </c:pt>
                <c:pt idx="285">
                  <c:v>0.41199999999999992</c:v>
                </c:pt>
                <c:pt idx="286">
                  <c:v>0.55540000000000012</c:v>
                </c:pt>
                <c:pt idx="287">
                  <c:v>0.53500000000000003</c:v>
                </c:pt>
                <c:pt idx="288">
                  <c:v>0.47970000000000024</c:v>
                </c:pt>
                <c:pt idx="289">
                  <c:v>0.51059999999999972</c:v>
                </c:pt>
                <c:pt idx="290">
                  <c:v>0.49099999999999966</c:v>
                </c:pt>
                <c:pt idx="291">
                  <c:v>0.48349999999999982</c:v>
                </c:pt>
                <c:pt idx="292">
                  <c:v>0.49049999999999994</c:v>
                </c:pt>
                <c:pt idx="293">
                  <c:v>0.53100000000000014</c:v>
                </c:pt>
                <c:pt idx="294">
                  <c:v>0.53299999999999992</c:v>
                </c:pt>
                <c:pt idx="295">
                  <c:v>0.52249999999999996</c:v>
                </c:pt>
                <c:pt idx="296">
                  <c:v>0.48749999999999999</c:v>
                </c:pt>
                <c:pt idx="297">
                  <c:v>0.47860000000000014</c:v>
                </c:pt>
                <c:pt idx="298">
                  <c:v>0.55449999999999999</c:v>
                </c:pt>
                <c:pt idx="299">
                  <c:v>0.51749999999999996</c:v>
                </c:pt>
                <c:pt idx="300">
                  <c:v>0.50439999999999996</c:v>
                </c:pt>
                <c:pt idx="301">
                  <c:v>0.53699999999999992</c:v>
                </c:pt>
                <c:pt idx="302">
                  <c:v>0.59399999999999986</c:v>
                </c:pt>
                <c:pt idx="303">
                  <c:v>0.66710000000000003</c:v>
                </c:pt>
                <c:pt idx="304">
                  <c:v>0.77050000000000018</c:v>
                </c:pt>
                <c:pt idx="305">
                  <c:v>0.72890000000000033</c:v>
                </c:pt>
                <c:pt idx="306">
                  <c:v>0.72360000000000024</c:v>
                </c:pt>
                <c:pt idx="307">
                  <c:v>0.68900000000000006</c:v>
                </c:pt>
                <c:pt idx="308">
                  <c:v>0.8175</c:v>
                </c:pt>
                <c:pt idx="309">
                  <c:v>0.77079999999999993</c:v>
                </c:pt>
                <c:pt idx="310">
                  <c:v>0.76880000000000015</c:v>
                </c:pt>
                <c:pt idx="311">
                  <c:v>0.60450000000000026</c:v>
                </c:pt>
                <c:pt idx="312">
                  <c:v>0.62349999999999994</c:v>
                </c:pt>
                <c:pt idx="313">
                  <c:v>0.65300000000000002</c:v>
                </c:pt>
                <c:pt idx="314">
                  <c:v>0.82269999999999999</c:v>
                </c:pt>
                <c:pt idx="315">
                  <c:v>0.81370000000000009</c:v>
                </c:pt>
                <c:pt idx="316">
                  <c:v>0.57190000000000007</c:v>
                </c:pt>
                <c:pt idx="317">
                  <c:v>0.66120000000000001</c:v>
                </c:pt>
                <c:pt idx="318">
                  <c:v>0.60680000000000001</c:v>
                </c:pt>
                <c:pt idx="319">
                  <c:v>0.60680000000000001</c:v>
                </c:pt>
                <c:pt idx="320">
                  <c:v>0.57430000000000003</c:v>
                </c:pt>
                <c:pt idx="321">
                  <c:v>0.64049999999999985</c:v>
                </c:pt>
                <c:pt idx="322">
                  <c:v>0.67079999999999984</c:v>
                </c:pt>
                <c:pt idx="323">
                  <c:v>0.71420000000000017</c:v>
                </c:pt>
                <c:pt idx="324">
                  <c:v>0.72399999999999975</c:v>
                </c:pt>
                <c:pt idx="325">
                  <c:v>0.73259999999999992</c:v>
                </c:pt>
                <c:pt idx="326">
                  <c:v>0.66719999999999979</c:v>
                </c:pt>
                <c:pt idx="327">
                  <c:v>0.6745000000000001</c:v>
                </c:pt>
                <c:pt idx="328">
                  <c:v>0.72699999999999987</c:v>
                </c:pt>
                <c:pt idx="329">
                  <c:v>0.76200000000000001</c:v>
                </c:pt>
                <c:pt idx="330">
                  <c:v>0.73699999999999988</c:v>
                </c:pt>
                <c:pt idx="331">
                  <c:v>0.76449999999999996</c:v>
                </c:pt>
                <c:pt idx="332">
                  <c:v>0.77409999999999979</c:v>
                </c:pt>
                <c:pt idx="333">
                  <c:v>0.78699999999999992</c:v>
                </c:pt>
                <c:pt idx="334">
                  <c:v>0.79809999999999981</c:v>
                </c:pt>
                <c:pt idx="335">
                  <c:v>0.78580000000000005</c:v>
                </c:pt>
                <c:pt idx="336">
                  <c:v>0.76390000000000002</c:v>
                </c:pt>
                <c:pt idx="337">
                  <c:v>0.7713000000000001</c:v>
                </c:pt>
                <c:pt idx="338">
                  <c:v>0.85149999999999992</c:v>
                </c:pt>
                <c:pt idx="339">
                  <c:v>0.88850000000000007</c:v>
                </c:pt>
                <c:pt idx="340">
                  <c:v>0.9</c:v>
                </c:pt>
                <c:pt idx="341">
                  <c:v>0.87349999999999994</c:v>
                </c:pt>
                <c:pt idx="342">
                  <c:v>0.88149999999999995</c:v>
                </c:pt>
                <c:pt idx="343">
                  <c:v>0.8738999999999999</c:v>
                </c:pt>
                <c:pt idx="344">
                  <c:v>0.86699999999999999</c:v>
                </c:pt>
                <c:pt idx="345">
                  <c:v>0.85889999999999977</c:v>
                </c:pt>
                <c:pt idx="346">
                  <c:v>0.83929999999999971</c:v>
                </c:pt>
                <c:pt idx="347">
                  <c:v>0.875</c:v>
                </c:pt>
                <c:pt idx="348">
                  <c:v>0.80190000000000028</c:v>
                </c:pt>
                <c:pt idx="349">
                  <c:v>0.78249999999999997</c:v>
                </c:pt>
                <c:pt idx="350">
                  <c:v>0.77449999999999997</c:v>
                </c:pt>
                <c:pt idx="351">
                  <c:v>0.76899999999999991</c:v>
                </c:pt>
                <c:pt idx="352">
                  <c:v>0.74990000000000001</c:v>
                </c:pt>
                <c:pt idx="353">
                  <c:v>0.73509999999999986</c:v>
                </c:pt>
                <c:pt idx="354">
                  <c:v>0.69499999999999995</c:v>
                </c:pt>
                <c:pt idx="355">
                  <c:v>0.6926000000000001</c:v>
                </c:pt>
                <c:pt idx="356">
                  <c:v>0.68010000000000015</c:v>
                </c:pt>
                <c:pt idx="357">
                  <c:v>0.72700000000000009</c:v>
                </c:pt>
                <c:pt idx="358">
                  <c:v>0.73529999999999984</c:v>
                </c:pt>
                <c:pt idx="359">
                  <c:v>0.71049999999999991</c:v>
                </c:pt>
                <c:pt idx="360">
                  <c:v>0.7</c:v>
                </c:pt>
                <c:pt idx="361">
                  <c:v>0.67500000000000004</c:v>
                </c:pt>
                <c:pt idx="362">
                  <c:v>0.64760000000000018</c:v>
                </c:pt>
                <c:pt idx="363">
                  <c:v>0.64610000000000012</c:v>
                </c:pt>
                <c:pt idx="364">
                  <c:v>0.66209999999999991</c:v>
                </c:pt>
                <c:pt idx="365">
                  <c:v>0.66590000000000016</c:v>
                </c:pt>
                <c:pt idx="366">
                  <c:v>0.65690000000000004</c:v>
                </c:pt>
                <c:pt idx="367">
                  <c:v>0.65189999999999992</c:v>
                </c:pt>
                <c:pt idx="368">
                  <c:v>0.63890000000000002</c:v>
                </c:pt>
                <c:pt idx="369">
                  <c:v>0.64389999999999992</c:v>
                </c:pt>
                <c:pt idx="370">
                  <c:v>0.67370000000000019</c:v>
                </c:pt>
                <c:pt idx="371">
                  <c:v>0.67259999999999964</c:v>
                </c:pt>
                <c:pt idx="372">
                  <c:v>0.65640000000000009</c:v>
                </c:pt>
                <c:pt idx="373">
                  <c:v>0.66439999999999966</c:v>
                </c:pt>
                <c:pt idx="374">
                  <c:v>0.67860000000000031</c:v>
                </c:pt>
                <c:pt idx="375">
                  <c:v>0.63629999999999987</c:v>
                </c:pt>
                <c:pt idx="376">
                  <c:v>0.68920000000000003</c:v>
                </c:pt>
                <c:pt idx="377">
                  <c:v>0.70610000000000017</c:v>
                </c:pt>
                <c:pt idx="378">
                  <c:v>0.62780000000000014</c:v>
                </c:pt>
                <c:pt idx="379">
                  <c:v>0.67880000000000029</c:v>
                </c:pt>
                <c:pt idx="380">
                  <c:v>0.65300000000000002</c:v>
                </c:pt>
                <c:pt idx="381">
                  <c:v>0.70820000000000016</c:v>
                </c:pt>
                <c:pt idx="382">
                  <c:v>0.71200000000000019</c:v>
                </c:pt>
                <c:pt idx="383">
                  <c:v>0.70720000000000027</c:v>
                </c:pt>
                <c:pt idx="384">
                  <c:v>0.70739999999999981</c:v>
                </c:pt>
                <c:pt idx="385">
                  <c:v>0.7083999999999997</c:v>
                </c:pt>
                <c:pt idx="386">
                  <c:v>0.7139000000000002</c:v>
                </c:pt>
                <c:pt idx="387">
                  <c:v>0.72809999999999997</c:v>
                </c:pt>
                <c:pt idx="388">
                  <c:v>0.73360000000000003</c:v>
                </c:pt>
                <c:pt idx="389">
                  <c:v>0.72419999999999973</c:v>
                </c:pt>
                <c:pt idx="390">
                  <c:v>0.70760000000000023</c:v>
                </c:pt>
                <c:pt idx="391">
                  <c:v>0.71850000000000014</c:v>
                </c:pt>
                <c:pt idx="392">
                  <c:v>0.71419999999999995</c:v>
                </c:pt>
                <c:pt idx="393">
                  <c:v>0.73219999999999974</c:v>
                </c:pt>
                <c:pt idx="394">
                  <c:v>0.73090000000000011</c:v>
                </c:pt>
                <c:pt idx="395">
                  <c:v>0.73419999999999996</c:v>
                </c:pt>
                <c:pt idx="396">
                  <c:v>0.73150000000000004</c:v>
                </c:pt>
                <c:pt idx="397">
                  <c:v>0.73640000000000017</c:v>
                </c:pt>
                <c:pt idx="398">
                  <c:v>0.7275999999999998</c:v>
                </c:pt>
                <c:pt idx="399">
                  <c:v>0.73409999999999975</c:v>
                </c:pt>
                <c:pt idx="400">
                  <c:v>0.74460000000000015</c:v>
                </c:pt>
                <c:pt idx="401">
                  <c:v>0.76190000000000024</c:v>
                </c:pt>
                <c:pt idx="402">
                  <c:v>0.74750000000000005</c:v>
                </c:pt>
                <c:pt idx="403">
                  <c:v>0.74619999999999997</c:v>
                </c:pt>
                <c:pt idx="404">
                  <c:v>0.72960000000000003</c:v>
                </c:pt>
                <c:pt idx="405">
                  <c:v>0.74989999999999979</c:v>
                </c:pt>
                <c:pt idx="406">
                  <c:v>0.73430000000000017</c:v>
                </c:pt>
                <c:pt idx="407">
                  <c:v>0.72449999999999992</c:v>
                </c:pt>
                <c:pt idx="408">
                  <c:v>0.73499999999999999</c:v>
                </c:pt>
                <c:pt idx="409">
                  <c:v>0.72460000000000013</c:v>
                </c:pt>
                <c:pt idx="410">
                  <c:v>0.74429999999999996</c:v>
                </c:pt>
                <c:pt idx="411">
                  <c:v>0.72480000000000011</c:v>
                </c:pt>
                <c:pt idx="412">
                  <c:v>0.73910000000000009</c:v>
                </c:pt>
                <c:pt idx="413">
                  <c:v>0.74610000000000021</c:v>
                </c:pt>
                <c:pt idx="414">
                  <c:v>0.72990000000000022</c:v>
                </c:pt>
                <c:pt idx="415">
                  <c:v>0.74259999999999993</c:v>
                </c:pt>
                <c:pt idx="416">
                  <c:v>0.75039999999999996</c:v>
                </c:pt>
                <c:pt idx="417">
                  <c:v>0.755</c:v>
                </c:pt>
                <c:pt idx="418">
                  <c:v>0.76100000000000012</c:v>
                </c:pt>
                <c:pt idx="419">
                  <c:v>0.7647999999999997</c:v>
                </c:pt>
                <c:pt idx="420">
                  <c:v>0.75929999999999964</c:v>
                </c:pt>
                <c:pt idx="421">
                  <c:v>0.76289999999999969</c:v>
                </c:pt>
                <c:pt idx="422">
                  <c:v>0.76339999999999986</c:v>
                </c:pt>
                <c:pt idx="423">
                  <c:v>0.77090000000000014</c:v>
                </c:pt>
                <c:pt idx="424">
                  <c:v>0.7742</c:v>
                </c:pt>
                <c:pt idx="425">
                  <c:v>0.77749999999999997</c:v>
                </c:pt>
                <c:pt idx="426">
                  <c:v>0.78019999999999978</c:v>
                </c:pt>
                <c:pt idx="427">
                  <c:v>0.78190000000000026</c:v>
                </c:pt>
                <c:pt idx="428">
                  <c:v>0.77660000000000018</c:v>
                </c:pt>
                <c:pt idx="429">
                  <c:v>0.76650000000000018</c:v>
                </c:pt>
                <c:pt idx="430">
                  <c:v>0.77649999999999997</c:v>
                </c:pt>
                <c:pt idx="431">
                  <c:v>0.77890000000000015</c:v>
                </c:pt>
                <c:pt idx="432">
                  <c:v>0.77050000000000018</c:v>
                </c:pt>
                <c:pt idx="433">
                  <c:v>0.77200000000000024</c:v>
                </c:pt>
                <c:pt idx="434">
                  <c:v>0.7820999999999998</c:v>
                </c:pt>
                <c:pt idx="435">
                  <c:v>0.77950000000000008</c:v>
                </c:pt>
                <c:pt idx="436">
                  <c:v>0.78759999999999986</c:v>
                </c:pt>
                <c:pt idx="437">
                  <c:v>0.79630000000000001</c:v>
                </c:pt>
                <c:pt idx="438">
                  <c:v>0.78749999999999998</c:v>
                </c:pt>
                <c:pt idx="439">
                  <c:v>0.80640000000000001</c:v>
                </c:pt>
                <c:pt idx="440">
                  <c:v>0.8113999999999999</c:v>
                </c:pt>
                <c:pt idx="441">
                  <c:v>0.82809999999999984</c:v>
                </c:pt>
                <c:pt idx="442">
                  <c:v>0.84729999999999994</c:v>
                </c:pt>
                <c:pt idx="443">
                  <c:v>0.84079999999999999</c:v>
                </c:pt>
                <c:pt idx="444">
                  <c:v>0.8657999999999999</c:v>
                </c:pt>
                <c:pt idx="445">
                  <c:v>1.0538000000000001</c:v>
                </c:pt>
                <c:pt idx="446">
                  <c:v>1.0133000000000001</c:v>
                </c:pt>
                <c:pt idx="447">
                  <c:v>1.3234999999999999</c:v>
                </c:pt>
                <c:pt idx="448">
                  <c:v>1.3876999999999999</c:v>
                </c:pt>
                <c:pt idx="449">
                  <c:v>1.2749999999999999</c:v>
                </c:pt>
                <c:pt idx="450">
                  <c:v>1.2904999999999998</c:v>
                </c:pt>
                <c:pt idx="451">
                  <c:v>1.3653</c:v>
                </c:pt>
                <c:pt idx="452">
                  <c:v>1.6652</c:v>
                </c:pt>
                <c:pt idx="453">
                  <c:v>1.9657</c:v>
                </c:pt>
                <c:pt idx="454">
                  <c:v>2.0758999999999999</c:v>
                </c:pt>
                <c:pt idx="455">
                  <c:v>2.3220000000000001</c:v>
                </c:pt>
                <c:pt idx="456">
                  <c:v>2.319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4-45AF-B3F2-F3B3FC3F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446160"/>
        <c:axId val="1"/>
      </c:lineChart>
      <c:dateAx>
        <c:axId val="49644616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1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64461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908450704225353"/>
          <c:y val="0.875"/>
          <c:w val="0.6901408450704225"/>
          <c:h val="0.948529411764705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9573164598639"/>
          <c:y val="5.7252015095746192E-2"/>
          <c:w val="0.82397154430657571"/>
          <c:h val="0.27862647346596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'5.4.10-график'!$C$4</c:f>
              <c:strCache>
                <c:ptCount val="1"/>
                <c:pt idx="0">
                  <c:v>Банктердің ЕДБ алдындағы міндеттемелерінің жиынтық міндеттемелердегі үлесі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'5.4.10-график'!$C$5:$C$8</c:f>
              <c:numCache>
                <c:formatCode>0.0</c:formatCode>
                <c:ptCount val="4"/>
                <c:pt idx="0">
                  <c:v>20.6</c:v>
                </c:pt>
                <c:pt idx="1">
                  <c:v>21</c:v>
                </c:pt>
                <c:pt idx="2">
                  <c:v>19.399999999999999</c:v>
                </c:pt>
                <c:pt idx="3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3-45A2-9BA8-8A1933A035FB}"/>
            </c:ext>
          </c:extLst>
        </c:ser>
        <c:ser>
          <c:idx val="1"/>
          <c:order val="1"/>
          <c:tx>
            <c:strRef>
              <c:f>'5.4.10-график'!$D$4</c:f>
              <c:strCache>
                <c:ptCount val="1"/>
                <c:pt idx="0">
                  <c:v>Банктердің ЕДБ-ға талаптарының жиынтық активтердегі үлесі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'5.4.10-график'!$D$5:$D$8</c:f>
              <c:numCache>
                <c:formatCode>0.0</c:formatCode>
                <c:ptCount val="4"/>
                <c:pt idx="0">
                  <c:v>13.8</c:v>
                </c:pt>
                <c:pt idx="1">
                  <c:v>14.8</c:v>
                </c:pt>
                <c:pt idx="2">
                  <c:v>14.5</c:v>
                </c:pt>
                <c:pt idx="3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3-45A2-9BA8-8A1933A035FB}"/>
            </c:ext>
          </c:extLst>
        </c:ser>
        <c:ser>
          <c:idx val="2"/>
          <c:order val="2"/>
          <c:tx>
            <c:strRef>
              <c:f>'5.4.10-график'!$E$4</c:f>
              <c:strCache>
                <c:ptCount val="1"/>
                <c:pt idx="0">
                  <c:v>ЕДБ алынған заемдардың банктердің ЕДБ алдындағы міндеттемелеріндегі үлесі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'5.4.10-график'!$E$5:$E$8</c:f>
              <c:numCache>
                <c:formatCode>0.0</c:formatCode>
                <c:ptCount val="4"/>
                <c:pt idx="0">
                  <c:v>84.9</c:v>
                </c:pt>
                <c:pt idx="1">
                  <c:v>83.5</c:v>
                </c:pt>
                <c:pt idx="2">
                  <c:v>82.5</c:v>
                </c:pt>
                <c:pt idx="3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3-45A2-9BA8-8A1933A035FB}"/>
            </c:ext>
          </c:extLst>
        </c:ser>
        <c:ser>
          <c:idx val="3"/>
          <c:order val="3"/>
          <c:tx>
            <c:strRef>
              <c:f>'5.4.10-график'!$F$4</c:f>
              <c:strCache>
                <c:ptCount val="1"/>
                <c:pt idx="0">
                  <c:v>Банктер ЕДБ-ға берген заемдардың банктердің ЕДБ-ға талаптарындағы үлесі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'5.4.10-график'!$F$5:$F$8</c:f>
              <c:numCache>
                <c:formatCode>0.0</c:formatCode>
                <c:ptCount val="4"/>
                <c:pt idx="0">
                  <c:v>11</c:v>
                </c:pt>
                <c:pt idx="1">
                  <c:v>9.9</c:v>
                </c:pt>
                <c:pt idx="2">
                  <c:v>9.8000000000000007</c:v>
                </c:pt>
                <c:pt idx="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3-45A2-9BA8-8A1933A035FB}"/>
            </c:ext>
          </c:extLst>
        </c:ser>
        <c:ser>
          <c:idx val="4"/>
          <c:order val="4"/>
          <c:tx>
            <c:strRef>
              <c:f>'5.4.10-график'!$G$4</c:f>
              <c:strCache>
                <c:ptCount val="1"/>
                <c:pt idx="0">
                  <c:v>Банктердің банктер алдындағы қысқа мерзімді міндеттемелерінің банктердің ЕДБ алдындағы міндеттемелеріндегі үлесі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'5.4.10-график'!$B$5:$B$8</c:f>
              <c:numCache>
                <c:formatCode>m/d/yyyy</c:formatCode>
                <c:ptCount val="4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</c:numCache>
            </c:numRef>
          </c:cat>
          <c:val>
            <c:numRef>
              <c:f>'5.4.10-график'!$G$5:$G$8</c:f>
              <c:numCache>
                <c:formatCode>0.0</c:formatCode>
                <c:ptCount val="4"/>
                <c:pt idx="0">
                  <c:v>47.3</c:v>
                </c:pt>
                <c:pt idx="1">
                  <c:v>51.3</c:v>
                </c:pt>
                <c:pt idx="2">
                  <c:v>49.6</c:v>
                </c:pt>
                <c:pt idx="3">
                  <c:v>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3-45A2-9BA8-8A1933A0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62416"/>
        <c:axId val="1"/>
      </c:barChart>
      <c:catAx>
        <c:axId val="6249624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24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5731922398585E-2"/>
          <c:y val="0.65048543689320393"/>
          <c:w val="0.90828924162257496"/>
          <c:h val="0.334951456310679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82732447817835"/>
          <c:y val="6.1403771774652956E-2"/>
          <c:w val="0.76470588235294135"/>
          <c:h val="0.60965173404834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'5.4.11-график'!$B$5</c:f>
              <c:strCache>
                <c:ptCount val="1"/>
                <c:pt idx="0">
                  <c:v>Резидент еместер алдындағы міндеттемелер (сол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'5.4.11-график'!$C$4:$I$4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'5.4.11-график'!$C$5:$I$5</c:f>
              <c:numCache>
                <c:formatCode>0.00</c:formatCode>
                <c:ptCount val="7"/>
                <c:pt idx="0" formatCode="General">
                  <c:v>279.2</c:v>
                </c:pt>
                <c:pt idx="1">
                  <c:v>570.9</c:v>
                </c:pt>
                <c:pt idx="2" formatCode="General">
                  <c:v>989.6</c:v>
                </c:pt>
                <c:pt idx="3" formatCode="#,##0.00">
                  <c:v>2066.8000000000002</c:v>
                </c:pt>
                <c:pt idx="4" formatCode="#,##0.00">
                  <c:v>4129.6000000000004</c:v>
                </c:pt>
                <c:pt idx="5" formatCode="#\ ##0.0">
                  <c:v>5463.8</c:v>
                </c:pt>
                <c:pt idx="6" formatCode="#\ ##0.0">
                  <c:v>4911.2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9-488A-B530-9238F0AD0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4967824"/>
        <c:axId val="1"/>
      </c:barChart>
      <c:lineChart>
        <c:grouping val="standard"/>
        <c:varyColors val="0"/>
        <c:ser>
          <c:idx val="1"/>
          <c:order val="1"/>
          <c:tx>
            <c:strRef>
              <c:f>'5.4.11-график'!$B$6</c:f>
              <c:strCache>
                <c:ptCount val="1"/>
                <c:pt idx="0">
                  <c:v>Резидент еместер алдындағы міндеттемелердің ЕДБ жиынтық міндеттемелеріндегі үлесі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074108383510866E-2"/>
                  <c:y val="-6.07778544812843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9-488A-B530-9238F0AD0454}"/>
                </c:ext>
              </c:extLst>
            </c:dLbl>
            <c:dLbl>
              <c:idx val="1"/>
              <c:layout>
                <c:manualLayout>
                  <c:x val="-3.3568308705244833E-2"/>
                  <c:y val="-5.34420983175587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9-488A-B530-9238F0AD0454}"/>
                </c:ext>
              </c:extLst>
            </c:dLbl>
            <c:dLbl>
              <c:idx val="2"/>
              <c:layout>
                <c:manualLayout>
                  <c:x val="-2.8960042233809949E-2"/>
                  <c:y val="-5.25267991437082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9-488A-B530-9238F0AD0454}"/>
                </c:ext>
              </c:extLst>
            </c:dLbl>
            <c:dLbl>
              <c:idx val="3"/>
              <c:layout>
                <c:manualLayout>
                  <c:x val="-2.4351775762375082E-2"/>
                  <c:y val="-7.16768205687068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9-488A-B530-9238F0AD0454}"/>
                </c:ext>
              </c:extLst>
            </c:dLbl>
            <c:dLbl>
              <c:idx val="4"/>
              <c:layout>
                <c:manualLayout>
                  <c:x val="-2.3538376488517778E-2"/>
                  <c:y val="-5.4064773971701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9-488A-B530-9238F0AD0454}"/>
                </c:ext>
              </c:extLst>
            </c:dLbl>
            <c:dLbl>
              <c:idx val="5"/>
              <c:layout>
                <c:manualLayout>
                  <c:x val="-1.1339977189758363E-2"/>
                  <c:y val="-4.5563637348188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9-488A-B530-9238F0AD0454}"/>
                </c:ext>
              </c:extLst>
            </c:dLbl>
            <c:dLbl>
              <c:idx val="6"/>
              <c:layout>
                <c:manualLayout>
                  <c:x val="-2.3809509579803524E-2"/>
                  <c:y val="-8.4700972720965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9-488A-B530-9238F0AD04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'5.4.11-график'!$C$4:$I$4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01.01.2005.</c:v>
                </c:pt>
                <c:pt idx="3">
                  <c:v>01.01.2006</c:v>
                </c:pt>
                <c:pt idx="4">
                  <c:v>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'5.4.11-график'!$C$6:$I$6</c:f>
              <c:numCache>
                <c:formatCode>General</c:formatCode>
                <c:ptCount val="7"/>
                <c:pt idx="0">
                  <c:v>27.63</c:v>
                </c:pt>
                <c:pt idx="1">
                  <c:v>38.28</c:v>
                </c:pt>
                <c:pt idx="2">
                  <c:v>40.96</c:v>
                </c:pt>
                <c:pt idx="3">
                  <c:v>50.73</c:v>
                </c:pt>
                <c:pt idx="4">
                  <c:v>51.6</c:v>
                </c:pt>
                <c:pt idx="5">
                  <c:v>53.3</c:v>
                </c:pt>
                <c:pt idx="6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B9-488A-B530-9238F0AD0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496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2.8462998102466792E-2"/>
              <c:y val="0.219299166551549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4967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927893738140422"/>
              <c:y val="0.333334714739604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2979127134724851E-2"/>
          <c:y val="0.81140350877192979"/>
          <c:w val="0.86337760910815942"/>
          <c:h val="0.17543859649122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0594198002477411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003406699304821"/>
          <c:y val="0.48077035938053875"/>
          <c:w val="0.42904428709096265"/>
          <c:h val="0.2451928832840747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13-4342-A78A-B931575A079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13-4342-A78A-B931575A079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D13-4342-A78A-B931575A079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13-4342-A78A-B931575A079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D13-4342-A78A-B931575A079B}"/>
              </c:ext>
            </c:extLst>
          </c:dPt>
          <c:dLbls>
            <c:dLbl>
              <c:idx val="0"/>
              <c:layout>
                <c:manualLayout>
                  <c:x val="-0.40006697014377735"/>
                  <c:y val="-1.55663315959629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13-4342-A78A-B931575A079B}"/>
                </c:ext>
              </c:extLst>
            </c:dLbl>
            <c:dLbl>
              <c:idx val="1"/>
              <c:layout>
                <c:manualLayout>
                  <c:x val="3.8734006916434291E-3"/>
                  <c:y val="-0.164628033958215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13-4342-A78A-B931575A079B}"/>
                </c:ext>
              </c:extLst>
            </c:dLbl>
            <c:dLbl>
              <c:idx val="2"/>
              <c:layout>
                <c:manualLayout>
                  <c:x val="8.3180917943125682E-2"/>
                  <c:y val="-3.4975811142710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3-4342-A78A-B931575A079B}"/>
                </c:ext>
              </c:extLst>
            </c:dLbl>
            <c:dLbl>
              <c:idx val="3"/>
              <c:layout>
                <c:manualLayout>
                  <c:x val="4.4596239343045595E-2"/>
                  <c:y val="0.102690501255414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3-4342-A78A-B931575A079B}"/>
                </c:ext>
              </c:extLst>
            </c:dLbl>
            <c:dLbl>
              <c:idx val="4"/>
              <c:layout>
                <c:manualLayout>
                  <c:x val="-9.4285699752568827E-2"/>
                  <c:y val="9.97613862127853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3-4342-A78A-B931575A079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'5.4.12-график'!$B$5:$B$9</c:f>
              <c:strCache>
                <c:ptCount val="5"/>
                <c:pt idx="0">
                  <c:v>Айналысқа шығарылған бағалы қағаздар</c:v>
                </c:pt>
                <c:pt idx="1">
                  <c:v>Бағын. Борыш</c:v>
                </c:pt>
                <c:pt idx="2">
                  <c:v>Басқалары</c:v>
                </c:pt>
                <c:pt idx="3">
                  <c:v>Заемдар</c:v>
                </c:pt>
                <c:pt idx="4">
                  <c:v>Арнайы мақсаттағы еншілес ұйымдардың салымдары (SPV)</c:v>
                </c:pt>
              </c:strCache>
            </c:strRef>
          </c:cat>
          <c:val>
            <c:numRef>
              <c:f>'5.4.12-график'!$C$5:$C$9</c:f>
              <c:numCache>
                <c:formatCode>General</c:formatCode>
                <c:ptCount val="5"/>
                <c:pt idx="0">
                  <c:v>5.8</c:v>
                </c:pt>
                <c:pt idx="1">
                  <c:v>1.7</c:v>
                </c:pt>
                <c:pt idx="2">
                  <c:v>12</c:v>
                </c:pt>
                <c:pt idx="3">
                  <c:v>31.8</c:v>
                </c:pt>
                <c:pt idx="4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13-4342-A78A-B931575A079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01.10.2008</a:t>
            </a:r>
          </a:p>
        </c:rich>
      </c:tx>
      <c:layout>
        <c:manualLayout>
          <c:xMode val="edge"/>
          <c:yMode val="edge"/>
          <c:x val="0.40067481463806925"/>
          <c:y val="4.3269230769230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660040049058464"/>
          <c:y val="0.48077035938053875"/>
          <c:w val="0.43434486250809706"/>
          <c:h val="0.2451928832840747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6F-4FAC-ADAC-C5C58591ECD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6F-4FAC-ADAC-C5C58591ECD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26F-4FAC-ADAC-C5C58591ECD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6F-4FAC-ADAC-C5C58591ECD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26F-4FAC-ADAC-C5C58591ECD7}"/>
              </c:ext>
            </c:extLst>
          </c:dPt>
          <c:dLbls>
            <c:dLbl>
              <c:idx val="0"/>
              <c:layout>
                <c:manualLayout>
                  <c:x val="-0.40109769921993205"/>
                  <c:y val="-2.12053495447047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6F-4FAC-ADAC-C5C58591ECD7}"/>
                </c:ext>
              </c:extLst>
            </c:dLbl>
            <c:dLbl>
              <c:idx val="1"/>
              <c:layout>
                <c:manualLayout>
                  <c:x val="6.3193441462895371E-3"/>
                  <c:y val="-0.165415435533018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F-4FAC-ADAC-C5C58591ECD7}"/>
                </c:ext>
              </c:extLst>
            </c:dLbl>
            <c:dLbl>
              <c:idx val="2"/>
              <c:layout>
                <c:manualLayout>
                  <c:x val="8.2532913611787675E-2"/>
                  <c:y val="-3.40945157863370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F-4FAC-ADAC-C5C58591ECD7}"/>
                </c:ext>
              </c:extLst>
            </c:dLbl>
            <c:dLbl>
              <c:idx val="3"/>
              <c:layout>
                <c:manualLayout>
                  <c:x val="3.7185486660810542E-2"/>
                  <c:y val="0.11675626414668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F-4FAC-ADAC-C5C58591ECD7}"/>
                </c:ext>
              </c:extLst>
            </c:dLbl>
            <c:dLbl>
              <c:idx val="4"/>
              <c:layout>
                <c:manualLayout>
                  <c:x val="-9.9571999302782696E-2"/>
                  <c:y val="8.25439980439034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F-4FAC-ADAC-C5C58591ECD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'5.4.12-график'!$B$5:$B$9</c:f>
              <c:strCache>
                <c:ptCount val="5"/>
                <c:pt idx="0">
                  <c:v>Айналысқа шығарылған бағалы қағаздар</c:v>
                </c:pt>
                <c:pt idx="1">
                  <c:v>Бағын. Борыш</c:v>
                </c:pt>
                <c:pt idx="2">
                  <c:v>Басқалары</c:v>
                </c:pt>
                <c:pt idx="3">
                  <c:v>Заемдар</c:v>
                </c:pt>
                <c:pt idx="4">
                  <c:v>Арнайы мақсаттағы еншілес ұйымдардың салымдары (SPV)</c:v>
                </c:pt>
              </c:strCache>
            </c:strRef>
          </c:cat>
          <c:val>
            <c:numRef>
              <c:f>'5.4.12-график'!$F$5:$F$9</c:f>
              <c:numCache>
                <c:formatCode>General</c:formatCode>
                <c:ptCount val="5"/>
                <c:pt idx="0">
                  <c:v>5.7</c:v>
                </c:pt>
                <c:pt idx="1">
                  <c:v>1.9</c:v>
                </c:pt>
                <c:pt idx="2">
                  <c:v>13.1</c:v>
                </c:pt>
                <c:pt idx="3">
                  <c:v>31.5</c:v>
                </c:pt>
                <c:pt idx="4">
                  <c:v>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6F-4FAC-ADAC-C5C58591EC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0279327048152E-2"/>
          <c:y val="7.3529763756911379E-2"/>
          <c:w val="0.89591926012362499"/>
          <c:h val="0.47059048804423281"/>
        </c:manualLayout>
      </c:layout>
      <c:lineChart>
        <c:grouping val="standard"/>
        <c:varyColors val="0"/>
        <c:ser>
          <c:idx val="0"/>
          <c:order val="0"/>
          <c:tx>
            <c:strRef>
              <c:f>'5.5.1-график'!$B$5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'5.5.1-график'!$C$4:$N$4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'5.5.1-график'!$C$5:$N$5</c:f>
              <c:numCache>
                <c:formatCode>General</c:formatCode>
                <c:ptCount val="12"/>
                <c:pt idx="0">
                  <c:v>1.83</c:v>
                </c:pt>
                <c:pt idx="1">
                  <c:v>1.73</c:v>
                </c:pt>
                <c:pt idx="2">
                  <c:v>2.72</c:v>
                </c:pt>
                <c:pt idx="3">
                  <c:v>2.04</c:v>
                </c:pt>
                <c:pt idx="4">
                  <c:v>1.44</c:v>
                </c:pt>
                <c:pt idx="5">
                  <c:v>2.69</c:v>
                </c:pt>
                <c:pt idx="6">
                  <c:v>2.48</c:v>
                </c:pt>
                <c:pt idx="7">
                  <c:v>2.57</c:v>
                </c:pt>
                <c:pt idx="8">
                  <c:v>2.25</c:v>
                </c:pt>
                <c:pt idx="9">
                  <c:v>2.21</c:v>
                </c:pt>
                <c:pt idx="10">
                  <c:v>1.83</c:v>
                </c:pt>
                <c:pt idx="11" formatCode="0.00">
                  <c:v>1.1506622234235004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C-4372-80EB-5BD20FE8A652}"/>
            </c:ext>
          </c:extLst>
        </c:ser>
        <c:ser>
          <c:idx val="1"/>
          <c:order val="1"/>
          <c:tx>
            <c:strRef>
              <c:f>'5.5.1-график'!$B$6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'5.5.1-график'!$C$4:$N$4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'5.5.1-график'!$C$6:$N$6</c:f>
              <c:numCache>
                <c:formatCode>General</c:formatCode>
                <c:ptCount val="12"/>
                <c:pt idx="0">
                  <c:v>18.72</c:v>
                </c:pt>
                <c:pt idx="1">
                  <c:v>18.100000000000001</c:v>
                </c:pt>
                <c:pt idx="2">
                  <c:v>27.42</c:v>
                </c:pt>
                <c:pt idx="3">
                  <c:v>21.49</c:v>
                </c:pt>
                <c:pt idx="4">
                  <c:v>14.56</c:v>
                </c:pt>
                <c:pt idx="5">
                  <c:v>27.06</c:v>
                </c:pt>
                <c:pt idx="6">
                  <c:v>23.52</c:v>
                </c:pt>
                <c:pt idx="7">
                  <c:v>22</c:v>
                </c:pt>
                <c:pt idx="8">
                  <c:v>18.41</c:v>
                </c:pt>
                <c:pt idx="9">
                  <c:v>19.600000000000001</c:v>
                </c:pt>
                <c:pt idx="10">
                  <c:v>15.77</c:v>
                </c:pt>
                <c:pt idx="11" formatCode="0.00">
                  <c:v>9.6450299878359669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C-4372-80EB-5BD20FE8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69488"/>
        <c:axId val="1"/>
      </c:lineChart>
      <c:catAx>
        <c:axId val="62696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8.6805555555555559E-3"/>
              <c:y val="0.27830188679245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94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1145833333333331"/>
          <c:y val="0.89150943396226412"/>
          <c:w val="0.203125"/>
          <c:h val="9.43396226415094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2259575005827E-2"/>
          <c:y val="6.4815107851869308E-2"/>
          <c:w val="0.9049303553882484"/>
          <c:h val="0.49074295944986746"/>
        </c:manualLayout>
      </c:layout>
      <c:lineChart>
        <c:grouping val="standard"/>
        <c:varyColors val="0"/>
        <c:ser>
          <c:idx val="0"/>
          <c:order val="0"/>
          <c:tx>
            <c:strRef>
              <c:f>'5.5.2-график'!$B$5</c:f>
              <c:strCache>
                <c:ptCount val="1"/>
                <c:pt idx="0">
                  <c:v>Пайыздық маржа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'5.5.2-график'!$C$4:$N$4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'5.5.2-график'!$C$5:$N$5</c:f>
              <c:numCache>
                <c:formatCode>0.00</c:formatCode>
                <c:ptCount val="12"/>
                <c:pt idx="0">
                  <c:v>2.5373182424087255</c:v>
                </c:pt>
                <c:pt idx="1">
                  <c:v>2.3153116645067735</c:v>
                </c:pt>
                <c:pt idx="2">
                  <c:v>2.242074530137335</c:v>
                </c:pt>
                <c:pt idx="3">
                  <c:v>2.3062345441570775</c:v>
                </c:pt>
                <c:pt idx="4">
                  <c:v>2.0629222730235242</c:v>
                </c:pt>
                <c:pt idx="5">
                  <c:v>2.1816135482170425</c:v>
                </c:pt>
                <c:pt idx="6">
                  <c:v>2.204667450334723</c:v>
                </c:pt>
                <c:pt idx="7">
                  <c:v>2.4495288470003542</c:v>
                </c:pt>
                <c:pt idx="8">
                  <c:v>2.9313511758608786</c:v>
                </c:pt>
                <c:pt idx="9">
                  <c:v>2.8817517550705394</c:v>
                </c:pt>
                <c:pt idx="10">
                  <c:v>2.9771151885165588</c:v>
                </c:pt>
                <c:pt idx="11">
                  <c:v>3.1472130244223391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7-4D1D-A83F-1A7C94CE70BE}"/>
            </c:ext>
          </c:extLst>
        </c:ser>
        <c:ser>
          <c:idx val="1"/>
          <c:order val="1"/>
          <c:tx>
            <c:strRef>
              <c:f>'5.5.2-график'!$B$6</c:f>
              <c:strCache>
                <c:ptCount val="1"/>
                <c:pt idx="0">
                  <c:v>Пайыздық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'5.5.2-график'!$C$4:$N$4</c:f>
              <c:strCache>
                <c:ptCount val="12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  <c:pt idx="8">
                  <c:v>01.01.2008</c:v>
                </c:pt>
                <c:pt idx="9">
                  <c:v>01.04.2008</c:v>
                </c:pt>
                <c:pt idx="10">
                  <c:v>01.07.2008</c:v>
                </c:pt>
                <c:pt idx="11">
                  <c:v>01.10.2008</c:v>
                </c:pt>
              </c:strCache>
            </c:strRef>
          </c:cat>
          <c:val>
            <c:numRef>
              <c:f>'5.5.2-график'!$C$6:$N$6</c:f>
              <c:numCache>
                <c:formatCode>0.00</c:formatCode>
                <c:ptCount val="12"/>
                <c:pt idx="0">
                  <c:v>2.3251847466186479</c:v>
                </c:pt>
                <c:pt idx="1">
                  <c:v>2.1202297502406995</c:v>
                </c:pt>
                <c:pt idx="2">
                  <c:v>2.0451272200583395</c:v>
                </c:pt>
                <c:pt idx="3">
                  <c:v>2.1114428772606191</c:v>
                </c:pt>
                <c:pt idx="4">
                  <c:v>1.8536937746653375</c:v>
                </c:pt>
                <c:pt idx="5">
                  <c:v>1.9898583194977024</c:v>
                </c:pt>
                <c:pt idx="6">
                  <c:v>2.003254752423731</c:v>
                </c:pt>
                <c:pt idx="7">
                  <c:v>2.2054115803636636</c:v>
                </c:pt>
                <c:pt idx="8">
                  <c:v>2.6217003644684609</c:v>
                </c:pt>
                <c:pt idx="9">
                  <c:v>2.5743576348397101</c:v>
                </c:pt>
                <c:pt idx="10">
                  <c:v>2.6724262604140141</c:v>
                </c:pt>
                <c:pt idx="11">
                  <c:v>2.8443667028486308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7-4D1D-A83F-1A7C94CE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53680"/>
        <c:axId val="1"/>
      </c:lineChart>
      <c:catAx>
        <c:axId val="62695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536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4225352112676"/>
          <c:y val="0.89351851851851849"/>
          <c:w val="0.596830985915493"/>
          <c:h val="9.25925925925925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9654640630773"/>
          <c:y val="7.5471698113207544E-2"/>
          <c:w val="0.85409326875040725"/>
          <c:h val="0.4386792452830188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'5.5.3-график'!$D$4</c:f>
              <c:strCache>
                <c:ptCount val="1"/>
                <c:pt idx="0">
                  <c:v>1-деңгейдегі капиталдың есебіне енгізілетін жарғылық капитал (оң жақ шкала)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'5.5.3-график'!$D$5:$D$9</c:f>
              <c:numCache>
                <c:formatCode>#\ ##0.0</c:formatCode>
                <c:ptCount val="5"/>
                <c:pt idx="0">
                  <c:v>260.17078299999997</c:v>
                </c:pt>
                <c:pt idx="1">
                  <c:v>598.86819200000002</c:v>
                </c:pt>
                <c:pt idx="2">
                  <c:v>893.07240899999999</c:v>
                </c:pt>
                <c:pt idx="3">
                  <c:v>940.704656</c:v>
                </c:pt>
                <c:pt idx="4">
                  <c:v>985.51463000000001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2-4E6E-A062-6F660136DB3B}"/>
            </c:ext>
          </c:extLst>
        </c:ser>
        <c:ser>
          <c:idx val="1"/>
          <c:order val="1"/>
          <c:tx>
            <c:strRef>
              <c:f>'5.5.3-график'!$E$4</c:f>
              <c:strCache>
                <c:ptCount val="1"/>
                <c:pt idx="0">
                  <c:v>Резервтік капитал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'5.5.3-график'!$E$5:$E$9</c:f>
              <c:numCache>
                <c:formatCode>#\ ##0.0</c:formatCode>
                <c:ptCount val="5"/>
                <c:pt idx="0">
                  <c:v>19.143740000000001</c:v>
                </c:pt>
                <c:pt idx="1">
                  <c:v>22.360612</c:v>
                </c:pt>
                <c:pt idx="2">
                  <c:v>28.23471</c:v>
                </c:pt>
                <c:pt idx="3">
                  <c:v>36.17483</c:v>
                </c:pt>
                <c:pt idx="4">
                  <c:v>218.01562100000001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2-4E6E-A062-6F660136DB3B}"/>
            </c:ext>
          </c:extLst>
        </c:ser>
        <c:ser>
          <c:idx val="2"/>
          <c:order val="2"/>
          <c:tx>
            <c:strRef>
              <c:f>'5.5.3-график'!$F$4</c:f>
              <c:strCache>
                <c:ptCount val="1"/>
                <c:pt idx="0">
                  <c:v>Бөлінбеген таза кіріс (орны жабылмаған шығын) </c:v>
                </c:pt>
              </c:strCache>
            </c:strRef>
          </c:tx>
          <c:spPr>
            <a:solidFill>
              <a:srgbClr val="808080"/>
            </a:solidFill>
            <a:ln w="3175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'5.5.3-график'!$F$5:$F$9</c:f>
              <c:numCache>
                <c:formatCode>#\ ##0.0</c:formatCode>
                <c:ptCount val="5"/>
                <c:pt idx="0">
                  <c:v>70.120396999999997</c:v>
                </c:pt>
                <c:pt idx="1">
                  <c:v>101.34802000000001</c:v>
                </c:pt>
                <c:pt idx="2">
                  <c:v>184.437444</c:v>
                </c:pt>
                <c:pt idx="3">
                  <c:v>216.72012899999999</c:v>
                </c:pt>
                <c:pt idx="4">
                  <c:v>71.208592999999993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2-4E6E-A062-6F660136DB3B}"/>
            </c:ext>
          </c:extLst>
        </c:ser>
        <c:ser>
          <c:idx val="3"/>
          <c:order val="3"/>
          <c:tx>
            <c:strRef>
              <c:f>'5.5.3-график'!$G$4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'5.5.3-график'!$B$5:$B$9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01.10.2007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'5.5.3-график'!$G$5:$G$9</c:f>
              <c:numCache>
                <c:formatCode>#\ ##0.0</c:formatCode>
                <c:ptCount val="5"/>
                <c:pt idx="0">
                  <c:v>19.003482000000076</c:v>
                </c:pt>
                <c:pt idx="1">
                  <c:v>93.879657000000066</c:v>
                </c:pt>
                <c:pt idx="2">
                  <c:v>117.97891900000013</c:v>
                </c:pt>
                <c:pt idx="3">
                  <c:v>90.411341999999877</c:v>
                </c:pt>
                <c:pt idx="4">
                  <c:v>256.08660099999975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2-4E6E-A062-6F660136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6969072"/>
        <c:axId val="1"/>
      </c:barChart>
      <c:catAx>
        <c:axId val="62696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90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505338078291814"/>
          <c:y val="0.66509433962264153"/>
          <c:w val="0.68861209964412806"/>
          <c:h val="0.320754716981132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095139053162044E-2"/>
          <c:y val="0.10859728506787335"/>
          <c:w val="0.89031158084543227"/>
          <c:h val="0.4479638009049775"/>
        </c:manualLayout>
      </c:layout>
      <c:lineChart>
        <c:grouping val="standard"/>
        <c:varyColors val="0"/>
        <c:ser>
          <c:idx val="0"/>
          <c:order val="0"/>
          <c:tx>
            <c:strRef>
              <c:f>'5.5.4-график'!$B$5</c:f>
              <c:strCache>
                <c:ptCount val="1"/>
                <c:pt idx="0">
                  <c:v>k1 (min = 0,06)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'5.5.4-график'!$C$4:$M$4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'5.5.4-график'!$C$5:$M$5</c:f>
              <c:numCache>
                <c:formatCode>0.000</c:formatCode>
                <c:ptCount val="11"/>
                <c:pt idx="0">
                  <c:v>8.8999999999999996E-2</c:v>
                </c:pt>
                <c:pt idx="1">
                  <c:v>0.107</c:v>
                </c:pt>
                <c:pt idx="2">
                  <c:v>0.123</c:v>
                </c:pt>
                <c:pt idx="3">
                  <c:v>0.125</c:v>
                </c:pt>
                <c:pt idx="4">
                  <c:v>0.124</c:v>
                </c:pt>
                <c:pt idx="5">
                  <c:v>0.125</c:v>
                </c:pt>
                <c:pt idx="6">
                  <c:v>0.124</c:v>
                </c:pt>
                <c:pt idx="7">
                  <c:v>0.122</c:v>
                </c:pt>
                <c:pt idx="8">
                  <c:v>0.123</c:v>
                </c:pt>
                <c:pt idx="9">
                  <c:v>0.11899999999999999</c:v>
                </c:pt>
                <c:pt idx="10">
                  <c:v>0.11899999999999999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2-4152-90D1-95F24BF78687}"/>
            </c:ext>
          </c:extLst>
        </c:ser>
        <c:ser>
          <c:idx val="1"/>
          <c:order val="1"/>
          <c:tx>
            <c:strRef>
              <c:f>'5.5.4-график'!$B$6</c:f>
              <c:strCache>
                <c:ptCount val="1"/>
                <c:pt idx="0">
                  <c:v>k2  (min = 0,12)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'5.5.4-график'!$C$4:$M$4</c:f>
              <c:strCache>
                <c:ptCount val="11"/>
                <c:pt idx="0">
                  <c:v>01.01.2007</c:v>
                </c:pt>
                <c:pt idx="1">
                  <c:v>01.01.2008</c:v>
                </c:pt>
                <c:pt idx="2">
                  <c:v>01.02.2008</c:v>
                </c:pt>
                <c:pt idx="3">
                  <c:v>01.03.2008</c:v>
                </c:pt>
                <c:pt idx="4">
                  <c:v>01.04.2008</c:v>
                </c:pt>
                <c:pt idx="5">
                  <c:v>01.05.2008</c:v>
                </c:pt>
                <c:pt idx="6">
                  <c:v>01.06.2008</c:v>
                </c:pt>
                <c:pt idx="7">
                  <c:v>01.07.2008</c:v>
                </c:pt>
                <c:pt idx="8">
                  <c:v>01.08.2008</c:v>
                </c:pt>
                <c:pt idx="9">
                  <c:v>01.09.2008</c:v>
                </c:pt>
                <c:pt idx="10">
                  <c:v>01.10.2008</c:v>
                </c:pt>
              </c:strCache>
            </c:strRef>
          </c:cat>
          <c:val>
            <c:numRef>
              <c:f>'5.5.4-график'!$C$6:$M$6</c:f>
              <c:numCache>
                <c:formatCode>0.000</c:formatCode>
                <c:ptCount val="11"/>
                <c:pt idx="0">
                  <c:v>0.14899999999999999</c:v>
                </c:pt>
                <c:pt idx="1">
                  <c:v>0.14199999999999999</c:v>
                </c:pt>
                <c:pt idx="2">
                  <c:v>0.14299999999999999</c:v>
                </c:pt>
                <c:pt idx="3">
                  <c:v>0.14299999999999999</c:v>
                </c:pt>
                <c:pt idx="4">
                  <c:v>0.14499999999999999</c:v>
                </c:pt>
                <c:pt idx="5">
                  <c:v>0.14299999999999999</c:v>
                </c:pt>
                <c:pt idx="6">
                  <c:v>0.14599999999999999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0.14899999999999999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2-4152-90D1-95F24BF7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60336"/>
        <c:axId val="1"/>
      </c:lineChart>
      <c:catAx>
        <c:axId val="6269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0336"/>
        <c:crosses val="autoZero"/>
        <c:crossBetween val="between"/>
        <c:majorUnit val="4.0000000000000015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9616087751371117"/>
          <c:y val="0.87330316742081449"/>
          <c:w val="0.47714808043875684"/>
          <c:h val="9.9547511312217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41275960382956E-2"/>
          <c:y val="6.25E-2"/>
          <c:w val="0.92224312895845872"/>
          <c:h val="0.62946428571428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'5.5.5-график'!$B$6</c:f>
              <c:strCache>
                <c:ptCount val="1"/>
                <c:pt idx="0">
                  <c:v>Болгария 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'5.5.5-график'!$C$6:$H$6</c:f>
              <c:numCache>
                <c:formatCode>0.0</c:formatCode>
                <c:ptCount val="6"/>
                <c:pt idx="0">
                  <c:v>22</c:v>
                </c:pt>
                <c:pt idx="1">
                  <c:v>16.100000000000001</c:v>
                </c:pt>
                <c:pt idx="2">
                  <c:v>15.2</c:v>
                </c:pt>
                <c:pt idx="3">
                  <c:v>14.5</c:v>
                </c:pt>
                <c:pt idx="4">
                  <c:v>13.9</c:v>
                </c:pt>
                <c:pt idx="5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8-4D1D-8264-268D60FFD5A3}"/>
            </c:ext>
          </c:extLst>
        </c:ser>
        <c:ser>
          <c:idx val="1"/>
          <c:order val="1"/>
          <c:tx>
            <c:strRef>
              <c:f>'5.5.5-график'!$B$7</c:f>
              <c:strCache>
                <c:ptCount val="1"/>
                <c:pt idx="0">
                  <c:v>Чехия 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'5.5.5-график'!$C$7:$H$7</c:f>
              <c:numCache>
                <c:formatCode>0.0</c:formatCode>
                <c:ptCount val="6"/>
                <c:pt idx="0">
                  <c:v>14.5</c:v>
                </c:pt>
                <c:pt idx="1">
                  <c:v>12.6</c:v>
                </c:pt>
                <c:pt idx="2">
                  <c:v>1.9</c:v>
                </c:pt>
                <c:pt idx="3">
                  <c:v>11.4</c:v>
                </c:pt>
                <c:pt idx="4">
                  <c:v>1.5</c:v>
                </c:pt>
                <c:pt idx="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8-4D1D-8264-268D60FFD5A3}"/>
            </c:ext>
          </c:extLst>
        </c:ser>
        <c:ser>
          <c:idx val="2"/>
          <c:order val="2"/>
          <c:tx>
            <c:strRef>
              <c:f>'5.5.5-график'!$B$8</c:f>
              <c:strCache>
                <c:ptCount val="1"/>
                <c:pt idx="0">
                  <c:v>Хорватия 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'5.5.5-график'!$C$8:$H$8</c:f>
              <c:numCache>
                <c:formatCode>0.0</c:formatCode>
                <c:ptCount val="6"/>
                <c:pt idx="0">
                  <c:v>16.5</c:v>
                </c:pt>
                <c:pt idx="1">
                  <c:v>16</c:v>
                </c:pt>
                <c:pt idx="2">
                  <c:v>15.2</c:v>
                </c:pt>
                <c:pt idx="3">
                  <c:v>13.6</c:v>
                </c:pt>
                <c:pt idx="4">
                  <c:v>15.9</c:v>
                </c:pt>
                <c:pt idx="5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8-4D1D-8264-268D60FFD5A3}"/>
            </c:ext>
          </c:extLst>
        </c:ser>
        <c:ser>
          <c:idx val="3"/>
          <c:order val="3"/>
          <c:tx>
            <c:strRef>
              <c:f>'5.5.5-график'!$B$9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'5.5.5-график'!$C$9:$H$9</c:f>
              <c:numCache>
                <c:formatCode>0.0</c:formatCode>
                <c:ptCount val="6"/>
                <c:pt idx="0">
                  <c:v>11.8</c:v>
                </c:pt>
                <c:pt idx="1">
                  <c:v>12.4</c:v>
                </c:pt>
                <c:pt idx="2">
                  <c:v>11.6</c:v>
                </c:pt>
                <c:pt idx="3">
                  <c:v>11</c:v>
                </c:pt>
                <c:pt idx="4">
                  <c:v>10.8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8-4D1D-8264-268D60FFD5A3}"/>
            </c:ext>
          </c:extLst>
        </c:ser>
        <c:ser>
          <c:idx val="4"/>
          <c:order val="4"/>
          <c:tx>
            <c:strRef>
              <c:f>'5.5.5-график'!$B$10</c:f>
              <c:strCache>
                <c:ptCount val="1"/>
                <c:pt idx="0">
                  <c:v>Румыния</c:v>
                </c:pt>
              </c:strCache>
            </c:strRef>
          </c:tx>
          <c:spPr>
            <a:solidFill>
              <a:srgbClr val="6600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'5.5.5-график'!$C$10:$H$10</c:f>
              <c:numCache>
                <c:formatCode>0.0</c:formatCode>
                <c:ptCount val="6"/>
                <c:pt idx="0">
                  <c:v>21.1</c:v>
                </c:pt>
                <c:pt idx="1">
                  <c:v>20.6</c:v>
                </c:pt>
                <c:pt idx="2">
                  <c:v>21.1</c:v>
                </c:pt>
                <c:pt idx="3">
                  <c:v>18.100000000000001</c:v>
                </c:pt>
                <c:pt idx="4">
                  <c:v>13.8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68-4D1D-8264-268D60FFD5A3}"/>
            </c:ext>
          </c:extLst>
        </c:ser>
        <c:ser>
          <c:idx val="5"/>
          <c:order val="5"/>
          <c:tx>
            <c:strRef>
              <c:f>'5.5.5-график'!$B$11</c:f>
              <c:strCache>
                <c:ptCount val="1"/>
                <c:pt idx="0">
                  <c:v>Франция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'5.5.5-график'!$C$11:$H$11</c:f>
              <c:numCache>
                <c:formatCode>0.0</c:formatCode>
                <c:ptCount val="6"/>
                <c:pt idx="0">
                  <c:v>11.9</c:v>
                </c:pt>
                <c:pt idx="1">
                  <c:v>11.5</c:v>
                </c:pt>
                <c:pt idx="2">
                  <c:v>11.4</c:v>
                </c:pt>
                <c:pt idx="3">
                  <c:v>10.9</c:v>
                </c:pt>
                <c:pt idx="4">
                  <c:v>10.1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68-4D1D-8264-268D60FFD5A3}"/>
            </c:ext>
          </c:extLst>
        </c:ser>
        <c:ser>
          <c:idx val="6"/>
          <c:order val="6"/>
          <c:tx>
            <c:strRef>
              <c:f>'5.5.5-график'!$B$12</c:f>
              <c:strCache>
                <c:ptCount val="1"/>
                <c:pt idx="0">
                  <c:v>Индонезия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'5.5.5-график'!$C$12:$H$12</c:f>
              <c:numCache>
                <c:formatCode>0.0</c:formatCode>
                <c:ptCount val="6"/>
                <c:pt idx="0">
                  <c:v>22.3</c:v>
                </c:pt>
                <c:pt idx="1">
                  <c:v>19.399999999999999</c:v>
                </c:pt>
                <c:pt idx="2">
                  <c:v>19.3</c:v>
                </c:pt>
                <c:pt idx="3">
                  <c:v>21.3</c:v>
                </c:pt>
                <c:pt idx="4">
                  <c:v>19.3</c:v>
                </c:pt>
                <c:pt idx="5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68-4D1D-8264-268D60FFD5A3}"/>
            </c:ext>
          </c:extLst>
        </c:ser>
        <c:ser>
          <c:idx val="7"/>
          <c:order val="7"/>
          <c:tx>
            <c:strRef>
              <c:f>'5.5.5-график'!$B$13</c:f>
              <c:strCache>
                <c:ptCount val="1"/>
                <c:pt idx="0">
                  <c:v>Корея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'5.5.5-график'!$C$13:$H$13</c:f>
              <c:numCache>
                <c:formatCode>0.0</c:formatCode>
                <c:ptCount val="6"/>
                <c:pt idx="0">
                  <c:v>11.1</c:v>
                </c:pt>
                <c:pt idx="1">
                  <c:v>12.1</c:v>
                </c:pt>
                <c:pt idx="2">
                  <c:v>13</c:v>
                </c:pt>
                <c:pt idx="3">
                  <c:v>12.8</c:v>
                </c:pt>
                <c:pt idx="4">
                  <c:v>12.3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68-4D1D-8264-268D60FFD5A3}"/>
            </c:ext>
          </c:extLst>
        </c:ser>
        <c:ser>
          <c:idx val="8"/>
          <c:order val="8"/>
          <c:tx>
            <c:strRef>
              <c:f>'5.5.5-график'!$B$14</c:f>
              <c:strCache>
                <c:ptCount val="1"/>
                <c:pt idx="0">
                  <c:v>Малайзия</c:v>
                </c:pt>
              </c:strCache>
            </c:strRef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'5.5.5-график'!$C$14:$H$14</c:f>
              <c:numCache>
                <c:formatCode>0.0</c:formatCode>
                <c:ptCount val="6"/>
                <c:pt idx="0">
                  <c:v>13.8</c:v>
                </c:pt>
                <c:pt idx="1">
                  <c:v>14.4</c:v>
                </c:pt>
                <c:pt idx="2">
                  <c:v>13.7</c:v>
                </c:pt>
                <c:pt idx="3">
                  <c:v>13.5</c:v>
                </c:pt>
                <c:pt idx="4">
                  <c:v>13.2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68-4D1D-8264-268D60FFD5A3}"/>
            </c:ext>
          </c:extLst>
        </c:ser>
        <c:ser>
          <c:idx val="9"/>
          <c:order val="9"/>
          <c:tx>
            <c:strRef>
              <c:f>'5.5.5-график'!$B$15</c:f>
              <c:strCache>
                <c:ptCount val="1"/>
                <c:pt idx="0">
                  <c:v>Филиппин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'5.5.5-график'!$C$15:$H$15</c:f>
              <c:numCache>
                <c:formatCode>0.0</c:formatCode>
                <c:ptCount val="6"/>
                <c:pt idx="0">
                  <c:v>17.399999999999999</c:v>
                </c:pt>
                <c:pt idx="1">
                  <c:v>8.6999999999999993</c:v>
                </c:pt>
                <c:pt idx="2">
                  <c:v>17.8</c:v>
                </c:pt>
                <c:pt idx="3">
                  <c:v>18.5</c:v>
                </c:pt>
                <c:pt idx="4">
                  <c:v>15.9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68-4D1D-8264-268D60FFD5A3}"/>
            </c:ext>
          </c:extLst>
        </c:ser>
        <c:ser>
          <c:idx val="10"/>
          <c:order val="10"/>
          <c:tx>
            <c:strRef>
              <c:f>'5.5.5-график'!$B$16</c:f>
              <c:strCache>
                <c:ptCount val="1"/>
                <c:pt idx="0">
                  <c:v>Сингапур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'5.5.5-график'!$C$16:$H$16</c:f>
              <c:numCache>
                <c:formatCode>0.0</c:formatCode>
                <c:ptCount val="6"/>
                <c:pt idx="0">
                  <c:v>17.899999999999999</c:v>
                </c:pt>
                <c:pt idx="1">
                  <c:v>16.2</c:v>
                </c:pt>
                <c:pt idx="2">
                  <c:v>15.8</c:v>
                </c:pt>
                <c:pt idx="3">
                  <c:v>15.4</c:v>
                </c:pt>
                <c:pt idx="4">
                  <c:v>14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68-4D1D-8264-268D60FFD5A3}"/>
            </c:ext>
          </c:extLst>
        </c:ser>
        <c:ser>
          <c:idx val="11"/>
          <c:order val="11"/>
          <c:tx>
            <c:strRef>
              <c:f>'5.5.5-график'!$B$17</c:f>
              <c:strCache>
                <c:ptCount val="1"/>
                <c:pt idx="0">
                  <c:v>Тайланд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'5.5.5-график'!$C$5:$H$5</c:f>
              <c:numCache>
                <c:formatCode>General</c:formatCode>
                <c:ptCount val="6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</c:numCache>
            </c:numRef>
          </c:cat>
          <c:val>
            <c:numRef>
              <c:f>'5.5.5-график'!$C$17:$H$17</c:f>
              <c:numCache>
                <c:formatCode>0.0</c:formatCode>
                <c:ptCount val="6"/>
                <c:pt idx="0">
                  <c:v>13.4</c:v>
                </c:pt>
                <c:pt idx="1">
                  <c:v>12.4</c:v>
                </c:pt>
                <c:pt idx="2">
                  <c:v>13.2</c:v>
                </c:pt>
                <c:pt idx="3">
                  <c:v>13.6</c:v>
                </c:pt>
                <c:pt idx="4">
                  <c:v>14.8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68-4D1D-8264-268D60FFD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62416"/>
        <c:axId val="1"/>
      </c:barChart>
      <c:catAx>
        <c:axId val="62696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2416"/>
        <c:crosses val="autoZero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5840867992766726E-2"/>
          <c:y val="0.8125"/>
          <c:w val="0.93128466536619625"/>
          <c:h val="0.98660714285714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46904315197033E-2"/>
          <c:y val="5.468760430832733E-2"/>
          <c:w val="0.84052532833020643"/>
          <c:h val="0.38671948760888614"/>
        </c:manualLayout>
      </c:layout>
      <c:lineChart>
        <c:grouping val="standard"/>
        <c:varyColors val="0"/>
        <c:ser>
          <c:idx val="0"/>
          <c:order val="0"/>
          <c:tx>
            <c:strRef>
              <c:f>'5.5.6-график'!$B$5</c:f>
              <c:strCache>
                <c:ptCount val="1"/>
                <c:pt idx="0">
                  <c:v>Есептік меншікті капиталдың несие портфеліне қатынасы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'5.5.6-график'!$C$5:$P$5</c:f>
              <c:numCache>
                <c:formatCode>0.0</c:formatCode>
                <c:ptCount val="14"/>
                <c:pt idx="0">
                  <c:v>0.21498084422784799</c:v>
                </c:pt>
                <c:pt idx="1">
                  <c:v>0.19130314733583559</c:v>
                </c:pt>
                <c:pt idx="2">
                  <c:v>0.19098041746294339</c:v>
                </c:pt>
                <c:pt idx="3">
                  <c:v>0.19503112962727293</c:v>
                </c:pt>
                <c:pt idx="4">
                  <c:v>0.20073521802761243</c:v>
                </c:pt>
                <c:pt idx="5">
                  <c:v>0.2024361482269332</c:v>
                </c:pt>
                <c:pt idx="6">
                  <c:v>0.20574177147952399</c:v>
                </c:pt>
                <c:pt idx="7">
                  <c:v>0.20620431039225026</c:v>
                </c:pt>
                <c:pt idx="8">
                  <c:v>0.20839187357311204</c:v>
                </c:pt>
                <c:pt idx="9">
                  <c:v>0.21399447375958891</c:v>
                </c:pt>
                <c:pt idx="10">
                  <c:v>0.22075758342245083</c:v>
                </c:pt>
                <c:pt idx="11">
                  <c:v>0.22142204330833343</c:v>
                </c:pt>
                <c:pt idx="12">
                  <c:v>0.22050888408149891</c:v>
                </c:pt>
                <c:pt idx="13">
                  <c:v>0.21807729546807689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3-49C9-9766-D1F32C02CF61}"/>
            </c:ext>
          </c:extLst>
        </c:ser>
        <c:ser>
          <c:idx val="1"/>
          <c:order val="1"/>
          <c:tx>
            <c:strRef>
              <c:f>'5.5.6-график'!$B$6</c:f>
              <c:strCache>
                <c:ptCount val="1"/>
                <c:pt idx="0">
                  <c:v>Есептік меншікті капиталдың күмәнды кредиттерге қатынасы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'5.5.6-график'!$C$6:$P$6</c:f>
              <c:numCache>
                <c:formatCode>0.0</c:formatCode>
                <c:ptCount val="14"/>
                <c:pt idx="0">
                  <c:v>0.57878693338250387</c:v>
                </c:pt>
                <c:pt idx="1">
                  <c:v>0.46745000935113834</c:v>
                </c:pt>
                <c:pt idx="2">
                  <c:v>0.48234297853432878</c:v>
                </c:pt>
                <c:pt idx="3">
                  <c:v>0.42596009277228752</c:v>
                </c:pt>
                <c:pt idx="4">
                  <c:v>0.34111810331973014</c:v>
                </c:pt>
                <c:pt idx="5">
                  <c:v>0.35847558493000703</c:v>
                </c:pt>
                <c:pt idx="6">
                  <c:v>0.36648699487950709</c:v>
                </c:pt>
                <c:pt idx="7">
                  <c:v>0.37481971983037304</c:v>
                </c:pt>
                <c:pt idx="8">
                  <c:v>0.36906594627392914</c:v>
                </c:pt>
                <c:pt idx="9">
                  <c:v>0.38861143246169605</c:v>
                </c:pt>
                <c:pt idx="10">
                  <c:v>0.38861599962079729</c:v>
                </c:pt>
                <c:pt idx="11">
                  <c:v>0.39699648468582255</c:v>
                </c:pt>
                <c:pt idx="12">
                  <c:v>0.40889161490990611</c:v>
                </c:pt>
                <c:pt idx="13">
                  <c:v>0.41359348254349887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3-49C9-9766-D1F32C02C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44944"/>
        <c:axId val="1"/>
      </c:lineChart>
      <c:lineChart>
        <c:grouping val="standard"/>
        <c:varyColors val="0"/>
        <c:ser>
          <c:idx val="2"/>
          <c:order val="2"/>
          <c:tx>
            <c:strRef>
              <c:f>'5.5.6-график'!$B$7</c:f>
              <c:strCache>
                <c:ptCount val="1"/>
                <c:pt idx="0">
                  <c:v>Есептік меншікті капиталдың үмітсіз кредиттерге қатынасы (оң жақ шкала)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'5.5.6-график'!$C$7:$P$7</c:f>
              <c:numCache>
                <c:formatCode>0.0</c:formatCode>
                <c:ptCount val="14"/>
                <c:pt idx="0">
                  <c:v>10.200681804456552</c:v>
                </c:pt>
                <c:pt idx="1">
                  <c:v>6.6828489122806278</c:v>
                </c:pt>
                <c:pt idx="2">
                  <c:v>8.534816996102828</c:v>
                </c:pt>
                <c:pt idx="3">
                  <c:v>12.433255104002827</c:v>
                </c:pt>
                <c:pt idx="4">
                  <c:v>13.547007692813166</c:v>
                </c:pt>
                <c:pt idx="5">
                  <c:v>11.048147520296784</c:v>
                </c:pt>
                <c:pt idx="6">
                  <c:v>10.649852900602486</c:v>
                </c:pt>
                <c:pt idx="7">
                  <c:v>9.6759824164162875</c:v>
                </c:pt>
                <c:pt idx="8">
                  <c:v>8.6104335396232585</c:v>
                </c:pt>
                <c:pt idx="9">
                  <c:v>8.4233869963916685</c:v>
                </c:pt>
                <c:pt idx="10">
                  <c:v>8.3078776010030264</c:v>
                </c:pt>
                <c:pt idx="11">
                  <c:v>7.9166078691507549</c:v>
                </c:pt>
                <c:pt idx="12">
                  <c:v>7.4991754378001918</c:v>
                </c:pt>
                <c:pt idx="13">
                  <c:v>6.6089821044936325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3-49C9-9766-D1F32C02CF61}"/>
            </c:ext>
          </c:extLst>
        </c:ser>
        <c:ser>
          <c:idx val="3"/>
          <c:order val="3"/>
          <c:tx>
            <c:strRef>
              <c:f>'5.5.6-график'!$B$8</c:f>
              <c:strCache>
                <c:ptCount val="1"/>
                <c:pt idx="0">
                  <c:v>Есептік меншікті капиталдың провизияларға қатынасы (оң жақ шкала)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'5.5.6-график'!$C$4:$P$4</c:f>
              <c:strCache>
                <c:ptCount val="1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01.02.2008</c:v>
                </c:pt>
                <c:pt idx="6">
                  <c:v>01.03.2008</c:v>
                </c:pt>
                <c:pt idx="7">
                  <c:v>01.04.2008</c:v>
                </c:pt>
                <c:pt idx="8">
                  <c:v>01.05.2008</c:v>
                </c:pt>
                <c:pt idx="9">
                  <c:v>01.06.2008</c:v>
                </c:pt>
                <c:pt idx="10">
                  <c:v>01.07.2008</c:v>
                </c:pt>
                <c:pt idx="11">
                  <c:v>01.08.2008</c:v>
                </c:pt>
                <c:pt idx="12">
                  <c:v>01.09.2008</c:v>
                </c:pt>
                <c:pt idx="13">
                  <c:v>01.10.2008</c:v>
                </c:pt>
              </c:strCache>
            </c:strRef>
          </c:cat>
          <c:val>
            <c:numRef>
              <c:f>'5.5.6-график'!$C$8:$P$8</c:f>
              <c:numCache>
                <c:formatCode>0.0</c:formatCode>
                <c:ptCount val="14"/>
                <c:pt idx="0">
                  <c:v>3.4600996647994049</c:v>
                </c:pt>
                <c:pt idx="1">
                  <c:v>2.8624361673818224</c:v>
                </c:pt>
                <c:pt idx="2">
                  <c:v>3.4025759186492621</c:v>
                </c:pt>
                <c:pt idx="3">
                  <c:v>3.9063674368381212</c:v>
                </c:pt>
                <c:pt idx="4">
                  <c:v>3.4123653763937338</c:v>
                </c:pt>
                <c:pt idx="5">
                  <c:v>3.2494971423958301</c:v>
                </c:pt>
                <c:pt idx="6">
                  <c:v>3.2095234873433816</c:v>
                </c:pt>
                <c:pt idx="7">
                  <c:v>2.9711029020914159</c:v>
                </c:pt>
                <c:pt idx="8">
                  <c:v>2.8604767320038089</c:v>
                </c:pt>
                <c:pt idx="9">
                  <c:v>2.7906642282998115</c:v>
                </c:pt>
                <c:pt idx="10">
                  <c:v>2.8325344810746205</c:v>
                </c:pt>
                <c:pt idx="11">
                  <c:v>2.7624387776388315</c:v>
                </c:pt>
                <c:pt idx="12">
                  <c:v>2.6845988665929625</c:v>
                </c:pt>
                <c:pt idx="13">
                  <c:v>2.4668737439002286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E3-49C9-9766-D1F32C02C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0000000000000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4944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4"/>
          <c:min val="1"/>
        </c:scaling>
        <c:delete val="0"/>
        <c:axPos val="r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1913696060037521E-2"/>
          <c:y val="0.70703125"/>
          <c:w val="0.86116322701688552"/>
          <c:h val="0.281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85731178093584E-2"/>
          <c:y val="5.2830286022785271E-2"/>
          <c:w val="0.83735103960968804"/>
          <c:h val="0.62641624855588252"/>
        </c:manualLayout>
      </c:layout>
      <c:lineChart>
        <c:grouping val="standard"/>
        <c:varyColors val="0"/>
        <c:ser>
          <c:idx val="0"/>
          <c:order val="0"/>
          <c:tx>
            <c:strRef>
              <c:f>'1.1.11-график'!$C$4</c:f>
              <c:strCache>
                <c:ptCount val="1"/>
                <c:pt idx="0">
                  <c:v>S&amp;P 500 Composite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'1.1.11-график'!$C$5:$C$721</c:f>
              <c:numCache>
                <c:formatCode>0.00</c:formatCode>
                <c:ptCount val="717"/>
                <c:pt idx="0">
                  <c:v>103.38634252027788</c:v>
                </c:pt>
                <c:pt idx="1">
                  <c:v>105.08502943204587</c:v>
                </c:pt>
                <c:pt idx="2">
                  <c:v>105.47098169966358</c:v>
                </c:pt>
                <c:pt idx="3">
                  <c:v>105.47263814716408</c:v>
                </c:pt>
                <c:pt idx="4">
                  <c:v>106.4640219762164</c:v>
                </c:pt>
                <c:pt idx="5">
                  <c:v>106.85328713883513</c:v>
                </c:pt>
                <c:pt idx="6">
                  <c:v>106.81518884632351</c:v>
                </c:pt>
                <c:pt idx="7">
                  <c:v>107.18706131018692</c:v>
                </c:pt>
                <c:pt idx="8">
                  <c:v>106.51454362498181</c:v>
                </c:pt>
                <c:pt idx="9">
                  <c:v>106.64291830627096</c:v>
                </c:pt>
                <c:pt idx="10">
                  <c:v>106.64291830627096</c:v>
                </c:pt>
                <c:pt idx="11">
                  <c:v>106.25696603865326</c:v>
                </c:pt>
                <c:pt idx="12">
                  <c:v>105.84285416352699</c:v>
                </c:pt>
                <c:pt idx="13">
                  <c:v>106.43006480245604</c:v>
                </c:pt>
                <c:pt idx="14">
                  <c:v>104.47959787061126</c:v>
                </c:pt>
                <c:pt idx="15">
                  <c:v>104.6725740044201</c:v>
                </c:pt>
                <c:pt idx="16">
                  <c:v>104.92435402449686</c:v>
                </c:pt>
                <c:pt idx="17">
                  <c:v>104.74380124694183</c:v>
                </c:pt>
                <c:pt idx="18">
                  <c:v>105.50162597842292</c:v>
                </c:pt>
                <c:pt idx="19">
                  <c:v>106.32073926742271</c:v>
                </c:pt>
                <c:pt idx="20">
                  <c:v>106.4433163824601</c:v>
                </c:pt>
                <c:pt idx="21">
                  <c:v>106.01926582233077</c:v>
                </c:pt>
                <c:pt idx="22">
                  <c:v>106.2163830748909</c:v>
                </c:pt>
                <c:pt idx="23">
                  <c:v>105.25398707709741</c:v>
                </c:pt>
                <c:pt idx="24">
                  <c:v>104.6899667031754</c:v>
                </c:pt>
                <c:pt idx="25">
                  <c:v>104.77196085445041</c:v>
                </c:pt>
                <c:pt idx="26">
                  <c:v>103.92385973419178</c:v>
                </c:pt>
                <c:pt idx="27">
                  <c:v>104.82413895071633</c:v>
                </c:pt>
                <c:pt idx="28">
                  <c:v>104.66843288566885</c:v>
                </c:pt>
                <c:pt idx="29">
                  <c:v>104.93512093325018</c:v>
                </c:pt>
                <c:pt idx="30">
                  <c:v>104.59306452439586</c:v>
                </c:pt>
                <c:pt idx="31">
                  <c:v>105.64242401596586</c:v>
                </c:pt>
                <c:pt idx="32">
                  <c:v>106.01264003232875</c:v>
                </c:pt>
                <c:pt idx="33">
                  <c:v>106.78951391006568</c:v>
                </c:pt>
                <c:pt idx="34">
                  <c:v>106.61227402751162</c:v>
                </c:pt>
                <c:pt idx="35">
                  <c:v>106.61227402751162</c:v>
                </c:pt>
                <c:pt idx="36">
                  <c:v>106.26359182865528</c:v>
                </c:pt>
                <c:pt idx="37">
                  <c:v>107.06199952389876</c:v>
                </c:pt>
                <c:pt idx="38">
                  <c:v>106.65782633377552</c:v>
                </c:pt>
                <c:pt idx="39">
                  <c:v>106.79365502881694</c:v>
                </c:pt>
                <c:pt idx="40">
                  <c:v>107.18209196768538</c:v>
                </c:pt>
                <c:pt idx="41">
                  <c:v>106.06730279984544</c:v>
                </c:pt>
                <c:pt idx="42">
                  <c:v>106.94356352761265</c:v>
                </c:pt>
                <c:pt idx="43">
                  <c:v>106.76963654005962</c:v>
                </c:pt>
                <c:pt idx="44">
                  <c:v>106.61144580376136</c:v>
                </c:pt>
                <c:pt idx="45">
                  <c:v>105.86852909978481</c:v>
                </c:pt>
                <c:pt idx="46">
                  <c:v>105.6714118472247</c:v>
                </c:pt>
                <c:pt idx="47">
                  <c:v>105.88592179854012</c:v>
                </c:pt>
                <c:pt idx="48">
                  <c:v>105.36911017838251</c:v>
                </c:pt>
                <c:pt idx="49">
                  <c:v>106.14349938486866</c:v>
                </c:pt>
                <c:pt idx="50">
                  <c:v>106.35469644118307</c:v>
                </c:pt>
                <c:pt idx="51">
                  <c:v>107.46037514777025</c:v>
                </c:pt>
                <c:pt idx="52">
                  <c:v>107.91921110541016</c:v>
                </c:pt>
                <c:pt idx="53">
                  <c:v>108.1105307917185</c:v>
                </c:pt>
                <c:pt idx="54">
                  <c:v>108.26954975176702</c:v>
                </c:pt>
                <c:pt idx="55">
                  <c:v>108.09148164546269</c:v>
                </c:pt>
                <c:pt idx="56">
                  <c:v>107.44132600151444</c:v>
                </c:pt>
                <c:pt idx="57">
                  <c:v>108.08651230296118</c:v>
                </c:pt>
                <c:pt idx="58">
                  <c:v>107.80740089912608</c:v>
                </c:pt>
                <c:pt idx="59">
                  <c:v>107.9134135391584</c:v>
                </c:pt>
                <c:pt idx="60">
                  <c:v>107.80243155662454</c:v>
                </c:pt>
                <c:pt idx="61">
                  <c:v>107.1083800539129</c:v>
                </c:pt>
                <c:pt idx="62">
                  <c:v>107.9084441966569</c:v>
                </c:pt>
                <c:pt idx="63">
                  <c:v>107.68979312659022</c:v>
                </c:pt>
                <c:pt idx="64">
                  <c:v>107.2408958539533</c:v>
                </c:pt>
                <c:pt idx="65">
                  <c:v>107.48770653152857</c:v>
                </c:pt>
                <c:pt idx="66">
                  <c:v>108.16022421673368</c:v>
                </c:pt>
                <c:pt idx="67">
                  <c:v>108.62651418812585</c:v>
                </c:pt>
                <c:pt idx="68">
                  <c:v>108.41780180306222</c:v>
                </c:pt>
                <c:pt idx="69">
                  <c:v>107.29638684522025</c:v>
                </c:pt>
                <c:pt idx="70">
                  <c:v>107.38749145774801</c:v>
                </c:pt>
                <c:pt idx="71">
                  <c:v>106.5567830362447</c:v>
                </c:pt>
                <c:pt idx="72">
                  <c:v>106.68515771753384</c:v>
                </c:pt>
                <c:pt idx="73">
                  <c:v>106.7679800925591</c:v>
                </c:pt>
                <c:pt idx="74">
                  <c:v>106.7679800925591</c:v>
                </c:pt>
                <c:pt idx="75">
                  <c:v>106.45408329121338</c:v>
                </c:pt>
                <c:pt idx="76">
                  <c:v>108.30267870177713</c:v>
                </c:pt>
                <c:pt idx="77">
                  <c:v>108.4915137168347</c:v>
                </c:pt>
                <c:pt idx="78">
                  <c:v>108.61823195062334</c:v>
                </c:pt>
                <c:pt idx="79">
                  <c:v>108.60332392311879</c:v>
                </c:pt>
                <c:pt idx="80">
                  <c:v>108.34077699428872</c:v>
                </c:pt>
                <c:pt idx="81">
                  <c:v>107.81319846537785</c:v>
                </c:pt>
                <c:pt idx="82">
                  <c:v>108.11715658172054</c:v>
                </c:pt>
                <c:pt idx="83">
                  <c:v>108.4741210180794</c:v>
                </c:pt>
                <c:pt idx="84">
                  <c:v>108.54783293185186</c:v>
                </c:pt>
                <c:pt idx="85">
                  <c:v>108.09893565921497</c:v>
                </c:pt>
                <c:pt idx="86">
                  <c:v>108.76317110691754</c:v>
                </c:pt>
                <c:pt idx="87">
                  <c:v>108.31924317678217</c:v>
                </c:pt>
                <c:pt idx="88">
                  <c:v>108.6836616268933</c:v>
                </c:pt>
                <c:pt idx="89">
                  <c:v>109.80259191348452</c:v>
                </c:pt>
                <c:pt idx="90">
                  <c:v>109.71148730095675</c:v>
                </c:pt>
                <c:pt idx="91">
                  <c:v>109.75124204096886</c:v>
                </c:pt>
                <c:pt idx="92">
                  <c:v>109.56157880216102</c:v>
                </c:pt>
                <c:pt idx="93">
                  <c:v>108.15939599298343</c:v>
                </c:pt>
                <c:pt idx="94">
                  <c:v>106.94356352761265</c:v>
                </c:pt>
                <c:pt idx="95">
                  <c:v>107.213564470195</c:v>
                </c:pt>
                <c:pt idx="96">
                  <c:v>107.01313432263386</c:v>
                </c:pt>
                <c:pt idx="97">
                  <c:v>105.21091944208428</c:v>
                </c:pt>
                <c:pt idx="98">
                  <c:v>104.50610103061932</c:v>
                </c:pt>
                <c:pt idx="99">
                  <c:v>104.93843382825119</c:v>
                </c:pt>
                <c:pt idx="100">
                  <c:v>104.5276348481259</c:v>
                </c:pt>
                <c:pt idx="101">
                  <c:v>104.07294000923724</c:v>
                </c:pt>
                <c:pt idx="102">
                  <c:v>104.2377565355375</c:v>
                </c:pt>
                <c:pt idx="103">
                  <c:v>105.42294472214894</c:v>
                </c:pt>
                <c:pt idx="104">
                  <c:v>106.0258916123328</c:v>
                </c:pt>
                <c:pt idx="105">
                  <c:v>106.0258916123328</c:v>
                </c:pt>
                <c:pt idx="106">
                  <c:v>104.34294095181957</c:v>
                </c:pt>
                <c:pt idx="107">
                  <c:v>105.19187029582847</c:v>
                </c:pt>
                <c:pt idx="108">
                  <c:v>106.48555579372298</c:v>
                </c:pt>
                <c:pt idx="109">
                  <c:v>106.69343995503637</c:v>
                </c:pt>
                <c:pt idx="110">
                  <c:v>104.79432289570723</c:v>
                </c:pt>
                <c:pt idx="111">
                  <c:v>104.67505867567087</c:v>
                </c:pt>
                <c:pt idx="112">
                  <c:v>104.03732638797641</c:v>
                </c:pt>
                <c:pt idx="113">
                  <c:v>104.18475021552133</c:v>
                </c:pt>
                <c:pt idx="114">
                  <c:v>103.71846024412915</c:v>
                </c:pt>
                <c:pt idx="115">
                  <c:v>102.40158448122759</c:v>
                </c:pt>
                <c:pt idx="116">
                  <c:v>101.34891209465655</c:v>
                </c:pt>
                <c:pt idx="117">
                  <c:v>101.87483417606693</c:v>
                </c:pt>
                <c:pt idx="118">
                  <c:v>104.03815461172665</c:v>
                </c:pt>
                <c:pt idx="119">
                  <c:v>103.65551523910995</c:v>
                </c:pt>
                <c:pt idx="120">
                  <c:v>102.71134016382204</c:v>
                </c:pt>
                <c:pt idx="121">
                  <c:v>102.70968371632149</c:v>
                </c:pt>
                <c:pt idx="122">
                  <c:v>103.71017800662663</c:v>
                </c:pt>
                <c:pt idx="123">
                  <c:v>103.16355033145992</c:v>
                </c:pt>
                <c:pt idx="124">
                  <c:v>103.07244571893214</c:v>
                </c:pt>
                <c:pt idx="125">
                  <c:v>103.57434931158519</c:v>
                </c:pt>
                <c:pt idx="126">
                  <c:v>102.6334871312983</c:v>
                </c:pt>
                <c:pt idx="127">
                  <c:v>103.19667928147003</c:v>
                </c:pt>
                <c:pt idx="128">
                  <c:v>105.42211649839868</c:v>
                </c:pt>
                <c:pt idx="129">
                  <c:v>105.20098075708124</c:v>
                </c:pt>
                <c:pt idx="130">
                  <c:v>106.02837628358357</c:v>
                </c:pt>
                <c:pt idx="131">
                  <c:v>106.02837628358357</c:v>
                </c:pt>
                <c:pt idx="132">
                  <c:v>105.25978464334918</c:v>
                </c:pt>
                <c:pt idx="133">
                  <c:v>105.52233157217923</c:v>
                </c:pt>
                <c:pt idx="134">
                  <c:v>104.81005914696205</c:v>
                </c:pt>
                <c:pt idx="135">
                  <c:v>104.96410876450901</c:v>
                </c:pt>
                <c:pt idx="136">
                  <c:v>105.39312866713983</c:v>
                </c:pt>
                <c:pt idx="137">
                  <c:v>104.24024120678826</c:v>
                </c:pt>
                <c:pt idx="138">
                  <c:v>102.88940827012631</c:v>
                </c:pt>
                <c:pt idx="139">
                  <c:v>102.38502000622252</c:v>
                </c:pt>
                <c:pt idx="140">
                  <c:v>102.24339374492932</c:v>
                </c:pt>
                <c:pt idx="141">
                  <c:v>102.43968277373918</c:v>
                </c:pt>
                <c:pt idx="142">
                  <c:v>104.34045628056883</c:v>
                </c:pt>
                <c:pt idx="143">
                  <c:v>103.45591331529909</c:v>
                </c:pt>
                <c:pt idx="144">
                  <c:v>102.72376352007582</c:v>
                </c:pt>
                <c:pt idx="145">
                  <c:v>104.43156089309662</c:v>
                </c:pt>
                <c:pt idx="146">
                  <c:v>105.0916552220479</c:v>
                </c:pt>
                <c:pt idx="147">
                  <c:v>105.05190048203579</c:v>
                </c:pt>
                <c:pt idx="148">
                  <c:v>104.62122413190444</c:v>
                </c:pt>
                <c:pt idx="149">
                  <c:v>105.89254758854214</c:v>
                </c:pt>
                <c:pt idx="150">
                  <c:v>105.7360132997444</c:v>
                </c:pt>
                <c:pt idx="151">
                  <c:v>105.26061286709944</c:v>
                </c:pt>
                <c:pt idx="152">
                  <c:v>105.89254758854214</c:v>
                </c:pt>
                <c:pt idx="153">
                  <c:v>106.03500207358559</c:v>
                </c:pt>
                <c:pt idx="154">
                  <c:v>105.95963371231258</c:v>
                </c:pt>
                <c:pt idx="155">
                  <c:v>105.66230138597193</c:v>
                </c:pt>
                <c:pt idx="156">
                  <c:v>105.30699339711359</c:v>
                </c:pt>
                <c:pt idx="157">
                  <c:v>104.84898566322391</c:v>
                </c:pt>
                <c:pt idx="158">
                  <c:v>105.3343247808719</c:v>
                </c:pt>
                <c:pt idx="159">
                  <c:v>104.91441533949386</c:v>
                </c:pt>
                <c:pt idx="160">
                  <c:v>105.036164230781</c:v>
                </c:pt>
                <c:pt idx="161">
                  <c:v>106.47478888496968</c:v>
                </c:pt>
                <c:pt idx="162">
                  <c:v>107.29058927896848</c:v>
                </c:pt>
                <c:pt idx="163">
                  <c:v>107.46037514777025</c:v>
                </c:pt>
                <c:pt idx="164">
                  <c:v>107.85957899539198</c:v>
                </c:pt>
                <c:pt idx="165">
                  <c:v>107.46368804277127</c:v>
                </c:pt>
                <c:pt idx="166">
                  <c:v>107.57135713030408</c:v>
                </c:pt>
                <c:pt idx="167">
                  <c:v>107.08850268390684</c:v>
                </c:pt>
                <c:pt idx="168">
                  <c:v>107.34276737523439</c:v>
                </c:pt>
                <c:pt idx="169">
                  <c:v>107.26242967145987</c:v>
                </c:pt>
                <c:pt idx="170">
                  <c:v>107.81651136037884</c:v>
                </c:pt>
                <c:pt idx="171">
                  <c:v>108.02356729794201</c:v>
                </c:pt>
                <c:pt idx="172">
                  <c:v>108.02273907419175</c:v>
                </c:pt>
                <c:pt idx="173">
                  <c:v>107.98546900543037</c:v>
                </c:pt>
                <c:pt idx="174">
                  <c:v>108.58096188186197</c:v>
                </c:pt>
                <c:pt idx="175">
                  <c:v>108.58096188186197</c:v>
                </c:pt>
                <c:pt idx="176">
                  <c:v>108.76648400191856</c:v>
                </c:pt>
                <c:pt idx="177">
                  <c:v>107.69062135034046</c:v>
                </c:pt>
                <c:pt idx="178">
                  <c:v>107.17380973018287</c:v>
                </c:pt>
                <c:pt idx="179">
                  <c:v>107.57963936780664</c:v>
                </c:pt>
                <c:pt idx="180">
                  <c:v>107.63098924032228</c:v>
                </c:pt>
                <c:pt idx="181">
                  <c:v>108.754888869415</c:v>
                </c:pt>
                <c:pt idx="182">
                  <c:v>109.16568784954028</c:v>
                </c:pt>
                <c:pt idx="183">
                  <c:v>109.01743579824507</c:v>
                </c:pt>
                <c:pt idx="184">
                  <c:v>109.31476812458574</c:v>
                </c:pt>
                <c:pt idx="185">
                  <c:v>109.42326543586884</c:v>
                </c:pt>
                <c:pt idx="186">
                  <c:v>109.18556521954635</c:v>
                </c:pt>
                <c:pt idx="187">
                  <c:v>109.75455493596986</c:v>
                </c:pt>
                <c:pt idx="188">
                  <c:v>109.16237495453929</c:v>
                </c:pt>
                <c:pt idx="189">
                  <c:v>108.89320223570719</c:v>
                </c:pt>
                <c:pt idx="190">
                  <c:v>109.85311356224992</c:v>
                </c:pt>
                <c:pt idx="191">
                  <c:v>110.67885264125172</c:v>
                </c:pt>
                <c:pt idx="192">
                  <c:v>110.69955823500803</c:v>
                </c:pt>
                <c:pt idx="193">
                  <c:v>110.91158351507271</c:v>
                </c:pt>
                <c:pt idx="194">
                  <c:v>110.63826967748935</c:v>
                </c:pt>
                <c:pt idx="195">
                  <c:v>110.26308431862492</c:v>
                </c:pt>
                <c:pt idx="196">
                  <c:v>110.49415874494539</c:v>
                </c:pt>
                <c:pt idx="197">
                  <c:v>111.82842720660229</c:v>
                </c:pt>
                <c:pt idx="198">
                  <c:v>112.07689433167806</c:v>
                </c:pt>
                <c:pt idx="199">
                  <c:v>111.77542088658612</c:v>
                </c:pt>
                <c:pt idx="200">
                  <c:v>111.86486905161341</c:v>
                </c:pt>
                <c:pt idx="201">
                  <c:v>112.09345880668313</c:v>
                </c:pt>
                <c:pt idx="202">
                  <c:v>111.80606516534549</c:v>
                </c:pt>
                <c:pt idx="203">
                  <c:v>112.87281735567079</c:v>
                </c:pt>
                <c:pt idx="204">
                  <c:v>113.10389178199125</c:v>
                </c:pt>
                <c:pt idx="205">
                  <c:v>113.38797252832788</c:v>
                </c:pt>
                <c:pt idx="206">
                  <c:v>112.97386065320158</c:v>
                </c:pt>
                <c:pt idx="207">
                  <c:v>113.13205138949985</c:v>
                </c:pt>
                <c:pt idx="208">
                  <c:v>113.21487376452511</c:v>
                </c:pt>
                <c:pt idx="209">
                  <c:v>113.35070245956651</c:v>
                </c:pt>
                <c:pt idx="210">
                  <c:v>114.04806685727917</c:v>
                </c:pt>
                <c:pt idx="211">
                  <c:v>114.07788291228829</c:v>
                </c:pt>
                <c:pt idx="212">
                  <c:v>114.47874320741052</c:v>
                </c:pt>
                <c:pt idx="213">
                  <c:v>115.04690470008376</c:v>
                </c:pt>
                <c:pt idx="214">
                  <c:v>114.07457001728724</c:v>
                </c:pt>
                <c:pt idx="215">
                  <c:v>114.12343521855217</c:v>
                </c:pt>
                <c:pt idx="216">
                  <c:v>114.12426344230242</c:v>
                </c:pt>
                <c:pt idx="217">
                  <c:v>113.28527278329656</c:v>
                </c:pt>
                <c:pt idx="218">
                  <c:v>113.2463462670347</c:v>
                </c:pt>
                <c:pt idx="219">
                  <c:v>112.99456624695792</c:v>
                </c:pt>
                <c:pt idx="220">
                  <c:v>114.27665661234889</c:v>
                </c:pt>
                <c:pt idx="221">
                  <c:v>114.53009307992616</c:v>
                </c:pt>
                <c:pt idx="222">
                  <c:v>114.76862151999892</c:v>
                </c:pt>
                <c:pt idx="223">
                  <c:v>114.15656416856226</c:v>
                </c:pt>
                <c:pt idx="224">
                  <c:v>114.36941767237718</c:v>
                </c:pt>
                <c:pt idx="225">
                  <c:v>114.66095243246608</c:v>
                </c:pt>
                <c:pt idx="226">
                  <c:v>115.38978933268835</c:v>
                </c:pt>
                <c:pt idx="227">
                  <c:v>115.66724428902295</c:v>
                </c:pt>
                <c:pt idx="228">
                  <c:v>115.93144766535353</c:v>
                </c:pt>
                <c:pt idx="229">
                  <c:v>116.05071188538989</c:v>
                </c:pt>
                <c:pt idx="230">
                  <c:v>115.99273622287221</c:v>
                </c:pt>
                <c:pt idx="231">
                  <c:v>116.18405590918056</c:v>
                </c:pt>
                <c:pt idx="232">
                  <c:v>116.45571329926338</c:v>
                </c:pt>
                <c:pt idx="233">
                  <c:v>116.45571329926338</c:v>
                </c:pt>
                <c:pt idx="234">
                  <c:v>116.03000629163358</c:v>
                </c:pt>
                <c:pt idx="235">
                  <c:v>114.45224004740244</c:v>
                </c:pt>
                <c:pt idx="236">
                  <c:v>114.85144389502418</c:v>
                </c:pt>
                <c:pt idx="237">
                  <c:v>115.90825740034644</c:v>
                </c:pt>
                <c:pt idx="238">
                  <c:v>116.00350313162551</c:v>
                </c:pt>
                <c:pt idx="239">
                  <c:v>115.67883942152648</c:v>
                </c:pt>
                <c:pt idx="240">
                  <c:v>116.70666509558991</c:v>
                </c:pt>
                <c:pt idx="241">
                  <c:v>117.17378329073239</c:v>
                </c:pt>
                <c:pt idx="242">
                  <c:v>117.01973367318541</c:v>
                </c:pt>
                <c:pt idx="243">
                  <c:v>116.55510014929371</c:v>
                </c:pt>
                <c:pt idx="244">
                  <c:v>116.7662972056081</c:v>
                </c:pt>
                <c:pt idx="245">
                  <c:v>117.03132880568894</c:v>
                </c:pt>
                <c:pt idx="246">
                  <c:v>116.90875169065156</c:v>
                </c:pt>
                <c:pt idx="247">
                  <c:v>117.04540860944323</c:v>
                </c:pt>
                <c:pt idx="248">
                  <c:v>118.06246737475338</c:v>
                </c:pt>
                <c:pt idx="249">
                  <c:v>118.19498317479378</c:v>
                </c:pt>
                <c:pt idx="250">
                  <c:v>117.81317202592736</c:v>
                </c:pt>
                <c:pt idx="251">
                  <c:v>118.06743671725488</c:v>
                </c:pt>
                <c:pt idx="252">
                  <c:v>117.90013551970387</c:v>
                </c:pt>
                <c:pt idx="253">
                  <c:v>117.46697449832178</c:v>
                </c:pt>
                <c:pt idx="254">
                  <c:v>116.84249379063134</c:v>
                </c:pt>
                <c:pt idx="255">
                  <c:v>116.84249379063134</c:v>
                </c:pt>
                <c:pt idx="256">
                  <c:v>117.35102317328642</c:v>
                </c:pt>
                <c:pt idx="257">
                  <c:v>118.17427758103747</c:v>
                </c:pt>
                <c:pt idx="258">
                  <c:v>117.99952236973419</c:v>
                </c:pt>
                <c:pt idx="259">
                  <c:v>117.46697449832178</c:v>
                </c:pt>
                <c:pt idx="260">
                  <c:v>117.46697449832178</c:v>
                </c:pt>
                <c:pt idx="261">
                  <c:v>117.46697449832178</c:v>
                </c:pt>
                <c:pt idx="262">
                  <c:v>117.32617646077883</c:v>
                </c:pt>
                <c:pt idx="263">
                  <c:v>117.47028739332279</c:v>
                </c:pt>
                <c:pt idx="264">
                  <c:v>116.75553029685484</c:v>
                </c:pt>
                <c:pt idx="265">
                  <c:v>117.01476433068387</c:v>
                </c:pt>
                <c:pt idx="266">
                  <c:v>116.95430399691544</c:v>
                </c:pt>
                <c:pt idx="267">
                  <c:v>117.18123730448464</c:v>
                </c:pt>
                <c:pt idx="268">
                  <c:v>117.92415400846119</c:v>
                </c:pt>
                <c:pt idx="269">
                  <c:v>118.49645661988572</c:v>
                </c:pt>
                <c:pt idx="270">
                  <c:v>118.49645661988572</c:v>
                </c:pt>
                <c:pt idx="271">
                  <c:v>118.59335879866528</c:v>
                </c:pt>
                <c:pt idx="272">
                  <c:v>118.48734615863295</c:v>
                </c:pt>
                <c:pt idx="273">
                  <c:v>118.13535106477559</c:v>
                </c:pt>
                <c:pt idx="274">
                  <c:v>118.47740747362991</c:v>
                </c:pt>
                <c:pt idx="275">
                  <c:v>117.85209854218922</c:v>
                </c:pt>
                <c:pt idx="276">
                  <c:v>118.26952331231652</c:v>
                </c:pt>
                <c:pt idx="277">
                  <c:v>119.27498694512315</c:v>
                </c:pt>
                <c:pt idx="278">
                  <c:v>117.93077979846322</c:v>
                </c:pt>
                <c:pt idx="279">
                  <c:v>117.78832531341979</c:v>
                </c:pt>
                <c:pt idx="280">
                  <c:v>117.65912240838037</c:v>
                </c:pt>
                <c:pt idx="281">
                  <c:v>118.3382658835875</c:v>
                </c:pt>
                <c:pt idx="282">
                  <c:v>119.11845265632542</c:v>
                </c:pt>
                <c:pt idx="283">
                  <c:v>119.75618494401989</c:v>
                </c:pt>
                <c:pt idx="284">
                  <c:v>119.95909976283177</c:v>
                </c:pt>
                <c:pt idx="285">
                  <c:v>119.8431484377964</c:v>
                </c:pt>
                <c:pt idx="286">
                  <c:v>119.92679903657191</c:v>
                </c:pt>
                <c:pt idx="287">
                  <c:v>120.09410023412292</c:v>
                </c:pt>
                <c:pt idx="288">
                  <c:v>119.95247397282974</c:v>
                </c:pt>
                <c:pt idx="289">
                  <c:v>119.10354462882084</c:v>
                </c:pt>
                <c:pt idx="290">
                  <c:v>118.71510768995239</c:v>
                </c:pt>
                <c:pt idx="291">
                  <c:v>119.61704335397745</c:v>
                </c:pt>
                <c:pt idx="292">
                  <c:v>120.53140237425627</c:v>
                </c:pt>
                <c:pt idx="293">
                  <c:v>120.65646416054443</c:v>
                </c:pt>
                <c:pt idx="294">
                  <c:v>120.55127974426235</c:v>
                </c:pt>
                <c:pt idx="295">
                  <c:v>120.55127974426235</c:v>
                </c:pt>
                <c:pt idx="296">
                  <c:v>120.89416437686691</c:v>
                </c:pt>
                <c:pt idx="297">
                  <c:v>120.72437850806514</c:v>
                </c:pt>
                <c:pt idx="298">
                  <c:v>120.62085053928358</c:v>
                </c:pt>
                <c:pt idx="299">
                  <c:v>120.19100241290248</c:v>
                </c:pt>
                <c:pt idx="300">
                  <c:v>120.04026569035651</c:v>
                </c:pt>
                <c:pt idx="301">
                  <c:v>115.87181555533532</c:v>
                </c:pt>
                <c:pt idx="302">
                  <c:v>116.51617363303184</c:v>
                </c:pt>
                <c:pt idx="303">
                  <c:v>116.21387196418966</c:v>
                </c:pt>
                <c:pt idx="304">
                  <c:v>114.88871396378555</c:v>
                </c:pt>
                <c:pt idx="305">
                  <c:v>113.80788196970593</c:v>
                </c:pt>
                <c:pt idx="306">
                  <c:v>115.57117033399366</c:v>
                </c:pt>
                <c:pt idx="307">
                  <c:v>115.28626136390676</c:v>
                </c:pt>
                <c:pt idx="308">
                  <c:v>116.10785932415733</c:v>
                </c:pt>
                <c:pt idx="309">
                  <c:v>116.18736880418157</c:v>
                </c:pt>
                <c:pt idx="310">
                  <c:v>116.49795271052628</c:v>
                </c:pt>
                <c:pt idx="311">
                  <c:v>114.12509166605267</c:v>
                </c:pt>
                <c:pt idx="312">
                  <c:v>114.88871396378555</c:v>
                </c:pt>
                <c:pt idx="313">
                  <c:v>115.3119363001646</c:v>
                </c:pt>
                <c:pt idx="314">
                  <c:v>114.87049304127999</c:v>
                </c:pt>
                <c:pt idx="315">
                  <c:v>116.1219391279116</c:v>
                </c:pt>
                <c:pt idx="316">
                  <c:v>116.85740181813588</c:v>
                </c:pt>
                <c:pt idx="317">
                  <c:v>118.85342105624457</c:v>
                </c:pt>
                <c:pt idx="318">
                  <c:v>118.81200986873195</c:v>
                </c:pt>
                <c:pt idx="319">
                  <c:v>118.94204099752159</c:v>
                </c:pt>
                <c:pt idx="320">
                  <c:v>119.05716409880671</c:v>
                </c:pt>
                <c:pt idx="321">
                  <c:v>118.32087318483218</c:v>
                </c:pt>
                <c:pt idx="322">
                  <c:v>117.37835455704474</c:v>
                </c:pt>
                <c:pt idx="323">
                  <c:v>117.81731314467862</c:v>
                </c:pt>
                <c:pt idx="324">
                  <c:v>117.67899977838643</c:v>
                </c:pt>
                <c:pt idx="325">
                  <c:v>117.98461434222965</c:v>
                </c:pt>
                <c:pt idx="326">
                  <c:v>119.07952614006354</c:v>
                </c:pt>
                <c:pt idx="327">
                  <c:v>119.21204194010393</c:v>
                </c:pt>
                <c:pt idx="328">
                  <c:v>119.57563216646483</c:v>
                </c:pt>
                <c:pt idx="329">
                  <c:v>119.57563216646483</c:v>
                </c:pt>
                <c:pt idx="330">
                  <c:v>119.6460311852363</c:v>
                </c:pt>
                <c:pt idx="331">
                  <c:v>119.95909976283177</c:v>
                </c:pt>
                <c:pt idx="332">
                  <c:v>119.17063075259131</c:v>
                </c:pt>
                <c:pt idx="333">
                  <c:v>119.91023456156687</c:v>
                </c:pt>
                <c:pt idx="334">
                  <c:v>120.32848755544441</c:v>
                </c:pt>
                <c:pt idx="335">
                  <c:v>121.62217305333891</c:v>
                </c:pt>
                <c:pt idx="336">
                  <c:v>121.87146840216494</c:v>
                </c:pt>
                <c:pt idx="337">
                  <c:v>121.9559472246907</c:v>
                </c:pt>
                <c:pt idx="338">
                  <c:v>121.80935162089601</c:v>
                </c:pt>
                <c:pt idx="339">
                  <c:v>122.93739236873999</c:v>
                </c:pt>
                <c:pt idx="340">
                  <c:v>122.65413984615363</c:v>
                </c:pt>
                <c:pt idx="341">
                  <c:v>122.6110722111405</c:v>
                </c:pt>
                <c:pt idx="342">
                  <c:v>123.8542360602696</c:v>
                </c:pt>
                <c:pt idx="343">
                  <c:v>123.75733388149004</c:v>
                </c:pt>
                <c:pt idx="344">
                  <c:v>123.74242585398549</c:v>
                </c:pt>
                <c:pt idx="345">
                  <c:v>122.77340406618997</c:v>
                </c:pt>
                <c:pt idx="346">
                  <c:v>123.09889600003925</c:v>
                </c:pt>
                <c:pt idx="347">
                  <c:v>123.89564724778222</c:v>
                </c:pt>
                <c:pt idx="348">
                  <c:v>124.43150801419564</c:v>
                </c:pt>
                <c:pt idx="349">
                  <c:v>124.69902428552719</c:v>
                </c:pt>
                <c:pt idx="350">
                  <c:v>125.01871865312471</c:v>
                </c:pt>
                <c:pt idx="351">
                  <c:v>124.87295127308025</c:v>
                </c:pt>
                <c:pt idx="352">
                  <c:v>125.275468015703</c:v>
                </c:pt>
                <c:pt idx="353">
                  <c:v>123.52708767891983</c:v>
                </c:pt>
                <c:pt idx="354">
                  <c:v>124.71807343178301</c:v>
                </c:pt>
                <c:pt idx="355">
                  <c:v>124.49445301921483</c:v>
                </c:pt>
                <c:pt idx="356">
                  <c:v>124.33212116416532</c:v>
                </c:pt>
                <c:pt idx="357">
                  <c:v>125.4046709207424</c:v>
                </c:pt>
                <c:pt idx="358">
                  <c:v>125.2895478194573</c:v>
                </c:pt>
                <c:pt idx="359">
                  <c:v>126.11777156970987</c:v>
                </c:pt>
                <c:pt idx="360">
                  <c:v>126.31240415101921</c:v>
                </c:pt>
                <c:pt idx="361">
                  <c:v>126.23123822349444</c:v>
                </c:pt>
                <c:pt idx="362">
                  <c:v>126.07884505344799</c:v>
                </c:pt>
                <c:pt idx="363">
                  <c:v>124.85555857432496</c:v>
                </c:pt>
                <c:pt idx="364">
                  <c:v>125.53635849703255</c:v>
                </c:pt>
                <c:pt idx="365">
                  <c:v>125.53635849703255</c:v>
                </c:pt>
                <c:pt idx="366">
                  <c:v>125.73347574959266</c:v>
                </c:pt>
                <c:pt idx="367">
                  <c:v>126.73728293489879</c:v>
                </c:pt>
                <c:pt idx="368">
                  <c:v>126.76958366115862</c:v>
                </c:pt>
                <c:pt idx="369">
                  <c:v>127.24332764630309</c:v>
                </c:pt>
                <c:pt idx="370">
                  <c:v>127.47854319137484</c:v>
                </c:pt>
                <c:pt idx="371">
                  <c:v>126.79691504491697</c:v>
                </c:pt>
                <c:pt idx="372">
                  <c:v>125.67301541582422</c:v>
                </c:pt>
                <c:pt idx="373">
                  <c:v>123.4649708976509</c:v>
                </c:pt>
                <c:pt idx="374">
                  <c:v>124.868810154329</c:v>
                </c:pt>
                <c:pt idx="375">
                  <c:v>124.98890259811559</c:v>
                </c:pt>
                <c:pt idx="376">
                  <c:v>123.65380591270846</c:v>
                </c:pt>
                <c:pt idx="377">
                  <c:v>125.53138915453104</c:v>
                </c:pt>
                <c:pt idx="378">
                  <c:v>126.13599249221541</c:v>
                </c:pt>
                <c:pt idx="379">
                  <c:v>126.95924689996647</c:v>
                </c:pt>
                <c:pt idx="380">
                  <c:v>126.80519728241948</c:v>
                </c:pt>
                <c:pt idx="381">
                  <c:v>127.02467657623642</c:v>
                </c:pt>
                <c:pt idx="382">
                  <c:v>125.29700183320955</c:v>
                </c:pt>
                <c:pt idx="383">
                  <c:v>126.07139103969571</c:v>
                </c:pt>
                <c:pt idx="384">
                  <c:v>124.44558781794993</c:v>
                </c:pt>
                <c:pt idx="385">
                  <c:v>124.04638397032819</c:v>
                </c:pt>
                <c:pt idx="386">
                  <c:v>123.64469545145569</c:v>
                </c:pt>
                <c:pt idx="387">
                  <c:v>124.7586563955454</c:v>
                </c:pt>
                <c:pt idx="388">
                  <c:v>124.70647829927948</c:v>
                </c:pt>
                <c:pt idx="389">
                  <c:v>124.51101749421987</c:v>
                </c:pt>
                <c:pt idx="390">
                  <c:v>125.84280128462602</c:v>
                </c:pt>
                <c:pt idx="391">
                  <c:v>126.2933550047634</c:v>
                </c:pt>
                <c:pt idx="392">
                  <c:v>126.2933550047634</c:v>
                </c:pt>
                <c:pt idx="393">
                  <c:v>126.3372508635268</c:v>
                </c:pt>
                <c:pt idx="394">
                  <c:v>126.75467563365407</c:v>
                </c:pt>
                <c:pt idx="395">
                  <c:v>126.87145518243969</c:v>
                </c:pt>
                <c:pt idx="396">
                  <c:v>125.07172497314085</c:v>
                </c:pt>
                <c:pt idx="397">
                  <c:v>125.78731029335908</c:v>
                </c:pt>
                <c:pt idx="398">
                  <c:v>128.18418982659</c:v>
                </c:pt>
                <c:pt idx="399">
                  <c:v>128.58173722671125</c:v>
                </c:pt>
                <c:pt idx="400">
                  <c:v>128.33492654913599</c:v>
                </c:pt>
                <c:pt idx="401">
                  <c:v>128.32250319288218</c:v>
                </c:pt>
                <c:pt idx="402">
                  <c:v>128.05747159280139</c:v>
                </c:pt>
                <c:pt idx="403">
                  <c:v>128.6297742042259</c:v>
                </c:pt>
                <c:pt idx="404">
                  <c:v>127.05780552624653</c:v>
                </c:pt>
                <c:pt idx="405">
                  <c:v>127.67648866768519</c:v>
                </c:pt>
                <c:pt idx="406">
                  <c:v>125.1479215581641</c:v>
                </c:pt>
                <c:pt idx="407">
                  <c:v>125.73181930209216</c:v>
                </c:pt>
                <c:pt idx="408">
                  <c:v>122.79742255494732</c:v>
                </c:pt>
                <c:pt idx="409">
                  <c:v>120.83370404309848</c:v>
                </c:pt>
                <c:pt idx="410">
                  <c:v>122.07272677347632</c:v>
                </c:pt>
                <c:pt idx="411">
                  <c:v>120.52891770300553</c:v>
                </c:pt>
                <c:pt idx="412">
                  <c:v>121.40186553577172</c:v>
                </c:pt>
                <c:pt idx="413">
                  <c:v>121.93110051218312</c:v>
                </c:pt>
                <c:pt idx="414">
                  <c:v>118.68943275369458</c:v>
                </c:pt>
                <c:pt idx="415">
                  <c:v>121.55591515331872</c:v>
                </c:pt>
                <c:pt idx="416">
                  <c:v>122.30462942354703</c:v>
                </c:pt>
                <c:pt idx="417">
                  <c:v>124.02567837657188</c:v>
                </c:pt>
                <c:pt idx="418">
                  <c:v>120.34836492545047</c:v>
                </c:pt>
                <c:pt idx="419">
                  <c:v>120.39391723171437</c:v>
                </c:pt>
                <c:pt idx="420">
                  <c:v>120.33428512169617</c:v>
                </c:pt>
                <c:pt idx="421">
                  <c:v>118.14943086852989</c:v>
                </c:pt>
                <c:pt idx="422">
                  <c:v>116.5062349480288</c:v>
                </c:pt>
                <c:pt idx="423">
                  <c:v>116.88473320189424</c:v>
                </c:pt>
                <c:pt idx="424">
                  <c:v>119.75618494401989</c:v>
                </c:pt>
                <c:pt idx="425">
                  <c:v>119.72388421776003</c:v>
                </c:pt>
                <c:pt idx="426">
                  <c:v>119.85391534654968</c:v>
                </c:pt>
                <c:pt idx="427">
                  <c:v>121.25775460322778</c:v>
                </c:pt>
                <c:pt idx="428">
                  <c:v>121.12772347443814</c:v>
                </c:pt>
                <c:pt idx="429">
                  <c:v>122.52493694111422</c:v>
                </c:pt>
                <c:pt idx="430">
                  <c:v>121.48303146329648</c:v>
                </c:pt>
                <c:pt idx="431">
                  <c:v>118.63145709117688</c:v>
                </c:pt>
                <c:pt idx="432">
                  <c:v>121.23207966696997</c:v>
                </c:pt>
                <c:pt idx="433">
                  <c:v>120.72520673181539</c:v>
                </c:pt>
                <c:pt idx="434">
                  <c:v>122.07935256347832</c:v>
                </c:pt>
                <c:pt idx="435">
                  <c:v>122.07935256347832</c:v>
                </c:pt>
                <c:pt idx="436">
                  <c:v>123.35730181011806</c:v>
                </c:pt>
                <c:pt idx="437">
                  <c:v>121.9385545259354</c:v>
                </c:pt>
                <c:pt idx="438">
                  <c:v>122.45702259359351</c:v>
                </c:pt>
                <c:pt idx="439">
                  <c:v>120.38646321796209</c:v>
                </c:pt>
                <c:pt idx="440">
                  <c:v>120.23324182416538</c:v>
                </c:pt>
                <c:pt idx="441">
                  <c:v>121.87229662591518</c:v>
                </c:pt>
                <c:pt idx="442">
                  <c:v>121.87809419216696</c:v>
                </c:pt>
                <c:pt idx="443">
                  <c:v>122.90426341872991</c:v>
                </c:pt>
                <c:pt idx="444">
                  <c:v>122.92911013123746</c:v>
                </c:pt>
                <c:pt idx="445">
                  <c:v>122.29966008104553</c:v>
                </c:pt>
                <c:pt idx="446">
                  <c:v>125.87178911588484</c:v>
                </c:pt>
                <c:pt idx="447">
                  <c:v>126.63789608486846</c:v>
                </c:pt>
                <c:pt idx="448">
                  <c:v>125.78648206960882</c:v>
                </c:pt>
                <c:pt idx="449">
                  <c:v>126.36623869478562</c:v>
                </c:pt>
                <c:pt idx="450">
                  <c:v>125.70200324708307</c:v>
                </c:pt>
                <c:pt idx="451">
                  <c:v>125.65893561206994</c:v>
                </c:pt>
                <c:pt idx="452">
                  <c:v>126.3389073110273</c:v>
                </c:pt>
                <c:pt idx="453">
                  <c:v>126.83252866617785</c:v>
                </c:pt>
                <c:pt idx="454">
                  <c:v>126.44906106981088</c:v>
                </c:pt>
                <c:pt idx="455">
                  <c:v>128.12952705907335</c:v>
                </c:pt>
                <c:pt idx="456">
                  <c:v>128.09556988531301</c:v>
                </c:pt>
                <c:pt idx="457">
                  <c:v>127.51250036513517</c:v>
                </c:pt>
                <c:pt idx="458">
                  <c:v>127.78167308396726</c:v>
                </c:pt>
                <c:pt idx="459">
                  <c:v>129.0033031155898</c:v>
                </c:pt>
                <c:pt idx="460">
                  <c:v>128.58836301671326</c:v>
                </c:pt>
                <c:pt idx="461">
                  <c:v>129.62944027078075</c:v>
                </c:pt>
                <c:pt idx="462">
                  <c:v>129.40747630571306</c:v>
                </c:pt>
                <c:pt idx="463">
                  <c:v>128.73992796300951</c:v>
                </c:pt>
                <c:pt idx="464">
                  <c:v>129.35198531444613</c:v>
                </c:pt>
                <c:pt idx="465">
                  <c:v>128.26784042536553</c:v>
                </c:pt>
                <c:pt idx="466">
                  <c:v>127.42470864760843</c:v>
                </c:pt>
                <c:pt idx="467">
                  <c:v>127.64915728392685</c:v>
                </c:pt>
                <c:pt idx="468">
                  <c:v>127.55308332889757</c:v>
                </c:pt>
                <c:pt idx="469">
                  <c:v>124.28574063415118</c:v>
                </c:pt>
                <c:pt idx="470">
                  <c:v>124.75782817179513</c:v>
                </c:pt>
                <c:pt idx="471">
                  <c:v>125.85605286463004</c:v>
                </c:pt>
                <c:pt idx="472">
                  <c:v>125.54878185328636</c:v>
                </c:pt>
                <c:pt idx="473">
                  <c:v>125.42620473824897</c:v>
                </c:pt>
                <c:pt idx="474">
                  <c:v>127.15553592877633</c:v>
                </c:pt>
                <c:pt idx="475">
                  <c:v>127.62762346642029</c:v>
                </c:pt>
                <c:pt idx="476">
                  <c:v>126.80271261116873</c:v>
                </c:pt>
                <c:pt idx="477">
                  <c:v>128.32333141663247</c:v>
                </c:pt>
                <c:pt idx="478">
                  <c:v>124.93258338309845</c:v>
                </c:pt>
                <c:pt idx="479">
                  <c:v>125.03279845687901</c:v>
                </c:pt>
                <c:pt idx="480">
                  <c:v>124.41328709169008</c:v>
                </c:pt>
                <c:pt idx="481">
                  <c:v>125.91237207964723</c:v>
                </c:pt>
                <c:pt idx="482">
                  <c:v>122.21435303476949</c:v>
                </c:pt>
                <c:pt idx="483">
                  <c:v>122.14395401599802</c:v>
                </c:pt>
                <c:pt idx="484">
                  <c:v>120.39888657421587</c:v>
                </c:pt>
                <c:pt idx="485">
                  <c:v>119.19630568884915</c:v>
                </c:pt>
                <c:pt idx="486">
                  <c:v>122.66407853115663</c:v>
                </c:pt>
                <c:pt idx="487">
                  <c:v>121.79692826464222</c:v>
                </c:pt>
                <c:pt idx="488">
                  <c:v>120.18768951790149</c:v>
                </c:pt>
                <c:pt idx="489">
                  <c:v>120.81631134434316</c:v>
                </c:pt>
                <c:pt idx="490">
                  <c:v>118.70682545244988</c:v>
                </c:pt>
                <c:pt idx="491">
                  <c:v>119.23937332386228</c:v>
                </c:pt>
                <c:pt idx="492">
                  <c:v>117.34025626453312</c:v>
                </c:pt>
                <c:pt idx="493">
                  <c:v>117.34025626453312</c:v>
                </c:pt>
                <c:pt idx="494">
                  <c:v>119.32219569888754</c:v>
                </c:pt>
                <c:pt idx="495">
                  <c:v>116.54930258304195</c:v>
                </c:pt>
                <c:pt idx="496">
                  <c:v>118.28940068232259</c:v>
                </c:pt>
                <c:pt idx="497">
                  <c:v>121.66772535960281</c:v>
                </c:pt>
                <c:pt idx="498">
                  <c:v>121.7257010221205</c:v>
                </c:pt>
                <c:pt idx="499">
                  <c:v>122.67153254490893</c:v>
                </c:pt>
                <c:pt idx="500">
                  <c:v>121.94932143468868</c:v>
                </c:pt>
                <c:pt idx="501">
                  <c:v>121.15174196319545</c:v>
                </c:pt>
                <c:pt idx="502">
                  <c:v>122.99205513625667</c:v>
                </c:pt>
                <c:pt idx="503">
                  <c:v>124.84147877057063</c:v>
                </c:pt>
                <c:pt idx="504">
                  <c:v>124.61951480550297</c:v>
                </c:pt>
                <c:pt idx="505">
                  <c:v>125.55540764328836</c:v>
                </c:pt>
                <c:pt idx="506">
                  <c:v>122.38248245607078</c:v>
                </c:pt>
                <c:pt idx="507">
                  <c:v>123.12291448879658</c:v>
                </c:pt>
                <c:pt idx="508">
                  <c:v>123.27365121134255</c:v>
                </c:pt>
                <c:pt idx="509">
                  <c:v>121.5791054183258</c:v>
                </c:pt>
                <c:pt idx="510">
                  <c:v>119.75287204901888</c:v>
                </c:pt>
                <c:pt idx="511">
                  <c:v>120.50489921424821</c:v>
                </c:pt>
                <c:pt idx="512">
                  <c:v>120.34091091169819</c:v>
                </c:pt>
                <c:pt idx="513">
                  <c:v>120.93060622187801</c:v>
                </c:pt>
                <c:pt idx="514">
                  <c:v>122.94650282999278</c:v>
                </c:pt>
                <c:pt idx="515">
                  <c:v>123.9395431065456</c:v>
                </c:pt>
                <c:pt idx="516">
                  <c:v>123.9395431065456</c:v>
                </c:pt>
                <c:pt idx="517">
                  <c:v>124.03975818032617</c:v>
                </c:pt>
                <c:pt idx="518">
                  <c:v>122.27646981603843</c:v>
                </c:pt>
                <c:pt idx="519">
                  <c:v>122.45205325109198</c:v>
                </c:pt>
                <c:pt idx="520">
                  <c:v>121.61223436833588</c:v>
                </c:pt>
                <c:pt idx="521">
                  <c:v>121.61223436833588</c:v>
                </c:pt>
                <c:pt idx="522">
                  <c:v>119.8572282415507</c:v>
                </c:pt>
                <c:pt idx="523">
                  <c:v>119.8572282415507</c:v>
                </c:pt>
                <c:pt idx="524">
                  <c:v>116.91454925690333</c:v>
                </c:pt>
                <c:pt idx="525">
                  <c:v>117.29139106326825</c:v>
                </c:pt>
                <c:pt idx="526">
                  <c:v>115.13883753636182</c:v>
                </c:pt>
                <c:pt idx="527">
                  <c:v>116.70749331934019</c:v>
                </c:pt>
                <c:pt idx="528">
                  <c:v>117.63510391962303</c:v>
                </c:pt>
                <c:pt idx="529">
                  <c:v>116.03580385788534</c:v>
                </c:pt>
                <c:pt idx="530">
                  <c:v>117.29718862952001</c:v>
                </c:pt>
                <c:pt idx="531">
                  <c:v>114.37355879112845</c:v>
                </c:pt>
                <c:pt idx="532">
                  <c:v>113.73168538468271</c:v>
                </c:pt>
                <c:pt idx="533">
                  <c:v>110.42293150242368</c:v>
                </c:pt>
                <c:pt idx="534">
                  <c:v>109.75538315972014</c:v>
                </c:pt>
                <c:pt idx="535">
                  <c:v>109.75538315972014</c:v>
                </c:pt>
                <c:pt idx="536">
                  <c:v>108.5387224705991</c:v>
                </c:pt>
                <c:pt idx="537">
                  <c:v>110.86603120880881</c:v>
                </c:pt>
                <c:pt idx="538">
                  <c:v>111.98164860039901</c:v>
                </c:pt>
                <c:pt idx="539">
                  <c:v>110.204280432357</c:v>
                </c:pt>
                <c:pt idx="540">
                  <c:v>112.13901111294702</c:v>
                </c:pt>
                <c:pt idx="541">
                  <c:v>112.8289214969074</c:v>
                </c:pt>
                <c:pt idx="542">
                  <c:v>112.29140428299347</c:v>
                </c:pt>
                <c:pt idx="543">
                  <c:v>114.17478509106782</c:v>
                </c:pt>
                <c:pt idx="544">
                  <c:v>115.57199855774391</c:v>
                </c:pt>
                <c:pt idx="545">
                  <c:v>114.36279188237515</c:v>
                </c:pt>
                <c:pt idx="546">
                  <c:v>110.70369935375932</c:v>
                </c:pt>
                <c:pt idx="547">
                  <c:v>109.85973935225195</c:v>
                </c:pt>
                <c:pt idx="548">
                  <c:v>110.72606139501613</c:v>
                </c:pt>
                <c:pt idx="549">
                  <c:v>110.26059964737418</c:v>
                </c:pt>
                <c:pt idx="550">
                  <c:v>110.90992706757221</c:v>
                </c:pt>
                <c:pt idx="551">
                  <c:v>111.71578877656793</c:v>
                </c:pt>
                <c:pt idx="552">
                  <c:v>113.23557935828141</c:v>
                </c:pt>
                <c:pt idx="553">
                  <c:v>111.71578877656793</c:v>
                </c:pt>
                <c:pt idx="554">
                  <c:v>111.8093780603465</c:v>
                </c:pt>
                <c:pt idx="555">
                  <c:v>111.8093780603465</c:v>
                </c:pt>
                <c:pt idx="556">
                  <c:v>111.70916298656593</c:v>
                </c:pt>
                <c:pt idx="557">
                  <c:v>112.64091470560007</c:v>
                </c:pt>
                <c:pt idx="558">
                  <c:v>111.19152314265807</c:v>
                </c:pt>
                <c:pt idx="559">
                  <c:v>112.06778387042529</c:v>
                </c:pt>
                <c:pt idx="560">
                  <c:v>113.61573405964734</c:v>
                </c:pt>
                <c:pt idx="561">
                  <c:v>114.40171839863702</c:v>
                </c:pt>
                <c:pt idx="562">
                  <c:v>114.29653398235496</c:v>
                </c:pt>
                <c:pt idx="563">
                  <c:v>113.27450587454328</c:v>
                </c:pt>
                <c:pt idx="564">
                  <c:v>110.20593687985752</c:v>
                </c:pt>
                <c:pt idx="565">
                  <c:v>110.26474076612544</c:v>
                </c:pt>
                <c:pt idx="566">
                  <c:v>109.88458606475953</c:v>
                </c:pt>
                <c:pt idx="567">
                  <c:v>110.46020157118505</c:v>
                </c:pt>
                <c:pt idx="568">
                  <c:v>108.02853664044349</c:v>
                </c:pt>
                <c:pt idx="569">
                  <c:v>107.11997518641643</c:v>
                </c:pt>
                <c:pt idx="570">
                  <c:v>105.4635276859113</c:v>
                </c:pt>
                <c:pt idx="571">
                  <c:v>109.37936957710545</c:v>
                </c:pt>
                <c:pt idx="572">
                  <c:v>108.39543976180539</c:v>
                </c:pt>
                <c:pt idx="573">
                  <c:v>108.95117789822488</c:v>
                </c:pt>
                <c:pt idx="574">
                  <c:v>106.68681416503436</c:v>
                </c:pt>
                <c:pt idx="575">
                  <c:v>105.73104395724289</c:v>
                </c:pt>
                <c:pt idx="576">
                  <c:v>110.21504734111029</c:v>
                </c:pt>
                <c:pt idx="577">
                  <c:v>107.538228180294</c:v>
                </c:pt>
                <c:pt idx="578">
                  <c:v>110.11317581982922</c:v>
                </c:pt>
                <c:pt idx="579">
                  <c:v>110.11317581982922</c:v>
                </c:pt>
                <c:pt idx="580">
                  <c:v>111.80026759909371</c:v>
                </c:pt>
                <c:pt idx="581">
                  <c:v>112.05784518542225</c:v>
                </c:pt>
                <c:pt idx="582">
                  <c:v>111.07557181762273</c:v>
                </c:pt>
                <c:pt idx="583">
                  <c:v>109.80259191348452</c:v>
                </c:pt>
                <c:pt idx="584">
                  <c:v>108.92881585696806</c:v>
                </c:pt>
                <c:pt idx="585">
                  <c:v>109.54915544590725</c:v>
                </c:pt>
                <c:pt idx="586">
                  <c:v>113.48156181210642</c:v>
                </c:pt>
                <c:pt idx="587">
                  <c:v>113.26208251828949</c:v>
                </c:pt>
                <c:pt idx="588">
                  <c:v>113.40950634583444</c:v>
                </c:pt>
                <c:pt idx="589">
                  <c:v>113.49978273461198</c:v>
                </c:pt>
                <c:pt idx="590">
                  <c:v>113.67702261716603</c:v>
                </c:pt>
                <c:pt idx="591">
                  <c:v>113.09726599198923</c:v>
                </c:pt>
                <c:pt idx="592">
                  <c:v>112.18207874796013</c:v>
                </c:pt>
                <c:pt idx="593">
                  <c:v>112.68398234061318</c:v>
                </c:pt>
                <c:pt idx="594">
                  <c:v>110.38814610491308</c:v>
                </c:pt>
                <c:pt idx="595">
                  <c:v>110.01461719354917</c:v>
                </c:pt>
                <c:pt idx="596">
                  <c:v>110.52066190495349</c:v>
                </c:pt>
                <c:pt idx="597">
                  <c:v>113.02852342071827</c:v>
                </c:pt>
                <c:pt idx="598">
                  <c:v>113.09892243948974</c:v>
                </c:pt>
                <c:pt idx="599">
                  <c:v>115.15043266886534</c:v>
                </c:pt>
                <c:pt idx="600">
                  <c:v>114.97153633881081</c:v>
                </c:pt>
                <c:pt idx="601">
                  <c:v>113.9586186922519</c:v>
                </c:pt>
                <c:pt idx="602">
                  <c:v>114.28907996860269</c:v>
                </c:pt>
                <c:pt idx="603">
                  <c:v>115.02537088257721</c:v>
                </c:pt>
                <c:pt idx="604">
                  <c:v>115.77242870530502</c:v>
                </c:pt>
                <c:pt idx="605">
                  <c:v>115.65067981401789</c:v>
                </c:pt>
                <c:pt idx="606">
                  <c:v>115.20095431763076</c:v>
                </c:pt>
                <c:pt idx="607">
                  <c:v>114.75785461124562</c:v>
                </c:pt>
                <c:pt idx="608">
                  <c:v>116.72488601809548</c:v>
                </c:pt>
                <c:pt idx="609">
                  <c:v>117.10255604821067</c:v>
                </c:pt>
                <c:pt idx="610">
                  <c:v>116.57166462429875</c:v>
                </c:pt>
                <c:pt idx="611">
                  <c:v>117.46366160332077</c:v>
                </c:pt>
                <c:pt idx="612">
                  <c:v>115.33595478892191</c:v>
                </c:pt>
                <c:pt idx="613">
                  <c:v>115.75917712530099</c:v>
                </c:pt>
                <c:pt idx="614">
                  <c:v>114.98064680006357</c:v>
                </c:pt>
                <c:pt idx="615">
                  <c:v>116.24782913794999</c:v>
                </c:pt>
                <c:pt idx="616">
                  <c:v>116.20310505543637</c:v>
                </c:pt>
                <c:pt idx="617">
                  <c:v>116.66856680307831</c:v>
                </c:pt>
                <c:pt idx="618">
                  <c:v>117.90344841470488</c:v>
                </c:pt>
                <c:pt idx="619">
                  <c:v>118.05087224224984</c:v>
                </c:pt>
                <c:pt idx="620">
                  <c:v>118.15688488228217</c:v>
                </c:pt>
                <c:pt idx="621">
                  <c:v>117.06114486069804</c:v>
                </c:pt>
                <c:pt idx="622">
                  <c:v>115.18190517137495</c:v>
                </c:pt>
                <c:pt idx="623">
                  <c:v>115.48337861646687</c:v>
                </c:pt>
                <c:pt idx="624">
                  <c:v>113.95779046850166</c:v>
                </c:pt>
                <c:pt idx="625">
                  <c:v>113.95779046850166</c:v>
                </c:pt>
                <c:pt idx="626">
                  <c:v>114.73797724123955</c:v>
                </c:pt>
                <c:pt idx="627">
                  <c:v>115.19267208012822</c:v>
                </c:pt>
                <c:pt idx="628">
                  <c:v>115.80721410281562</c:v>
                </c:pt>
                <c:pt idx="629">
                  <c:v>115.9827975378692</c:v>
                </c:pt>
                <c:pt idx="630">
                  <c:v>114.76448040124765</c:v>
                </c:pt>
                <c:pt idx="631">
                  <c:v>114.10024495354509</c:v>
                </c:pt>
                <c:pt idx="632">
                  <c:v>114.06297488478374</c:v>
                </c:pt>
                <c:pt idx="633">
                  <c:v>116.28675565421187</c:v>
                </c:pt>
                <c:pt idx="634">
                  <c:v>112.69474924936648</c:v>
                </c:pt>
                <c:pt idx="635">
                  <c:v>112.78419741439376</c:v>
                </c:pt>
                <c:pt idx="636">
                  <c:v>112.50922712930991</c:v>
                </c:pt>
                <c:pt idx="637">
                  <c:v>110.60845362248027</c:v>
                </c:pt>
                <c:pt idx="638">
                  <c:v>110.97121562509086</c:v>
                </c:pt>
                <c:pt idx="639">
                  <c:v>112.64091470560007</c:v>
                </c:pt>
                <c:pt idx="640">
                  <c:v>112.65002516685286</c:v>
                </c:pt>
                <c:pt idx="641">
                  <c:v>111.88723109287024</c:v>
                </c:pt>
                <c:pt idx="642">
                  <c:v>110.80060153253885</c:v>
                </c:pt>
                <c:pt idx="643">
                  <c:v>111.21636985516565</c:v>
                </c:pt>
                <c:pt idx="644">
                  <c:v>109.15409271703676</c:v>
                </c:pt>
                <c:pt idx="645">
                  <c:v>109.15989028328852</c:v>
                </c:pt>
                <c:pt idx="646">
                  <c:v>108.8526192719448</c:v>
                </c:pt>
                <c:pt idx="647">
                  <c:v>109.48869511213879</c:v>
                </c:pt>
                <c:pt idx="648">
                  <c:v>106.27353051365833</c:v>
                </c:pt>
                <c:pt idx="649">
                  <c:v>105.87846778478784</c:v>
                </c:pt>
                <c:pt idx="650">
                  <c:v>106.01264003232875</c:v>
                </c:pt>
                <c:pt idx="651">
                  <c:v>106.41929789370278</c:v>
                </c:pt>
                <c:pt idx="652">
                  <c:v>104.48208254186201</c:v>
                </c:pt>
                <c:pt idx="653">
                  <c:v>104.59637741939687</c:v>
                </c:pt>
                <c:pt idx="654">
                  <c:v>104.59637741939687</c:v>
                </c:pt>
                <c:pt idx="655">
                  <c:v>103.71928846787939</c:v>
                </c:pt>
                <c:pt idx="656">
                  <c:v>105.49085906966964</c:v>
                </c:pt>
                <c:pt idx="657">
                  <c:v>103.08818197018694</c:v>
                </c:pt>
                <c:pt idx="658">
                  <c:v>103.80873663290669</c:v>
                </c:pt>
                <c:pt idx="659">
                  <c:v>102.6575056200556</c:v>
                </c:pt>
                <c:pt idx="660">
                  <c:v>101.73072324352297</c:v>
                </c:pt>
                <c:pt idx="661">
                  <c:v>100.6217316419348</c:v>
                </c:pt>
                <c:pt idx="662">
                  <c:v>103.14367296145386</c:v>
                </c:pt>
                <c:pt idx="663">
                  <c:v>104.3826956918317</c:v>
                </c:pt>
                <c:pt idx="664">
                  <c:v>104.41251174684081</c:v>
                </c:pt>
                <c:pt idx="665">
                  <c:v>104.35619253182362</c:v>
                </c:pt>
                <c:pt idx="666">
                  <c:v>105.764172907253</c:v>
                </c:pt>
                <c:pt idx="667">
                  <c:v>106.19402103363407</c:v>
                </c:pt>
                <c:pt idx="668">
                  <c:v>103.7383376141352</c:v>
                </c:pt>
                <c:pt idx="669">
                  <c:v>104.17067041176705</c:v>
                </c:pt>
                <c:pt idx="670">
                  <c:v>102.23345505992629</c:v>
                </c:pt>
                <c:pt idx="671">
                  <c:v>104.62122413190444</c:v>
                </c:pt>
                <c:pt idx="672">
                  <c:v>106.36546334993635</c:v>
                </c:pt>
                <c:pt idx="673">
                  <c:v>104.96742165951002</c:v>
                </c:pt>
                <c:pt idx="674">
                  <c:v>104.38186746808145</c:v>
                </c:pt>
                <c:pt idx="675">
                  <c:v>103.44597463029605</c:v>
                </c:pt>
                <c:pt idx="676">
                  <c:v>106.41681322245202</c:v>
                </c:pt>
                <c:pt idx="677">
                  <c:v>106.77377765881089</c:v>
                </c:pt>
                <c:pt idx="678">
                  <c:v>104.85892434822692</c:v>
                </c:pt>
                <c:pt idx="679">
                  <c:v>107.36430119274094</c:v>
                </c:pt>
                <c:pt idx="680">
                  <c:v>108.10970256796826</c:v>
                </c:pt>
                <c:pt idx="681">
                  <c:v>106.80690660882097</c:v>
                </c:pt>
                <c:pt idx="682">
                  <c:v>106.49549447872599</c:v>
                </c:pt>
                <c:pt idx="683">
                  <c:v>107.08353334140534</c:v>
                </c:pt>
                <c:pt idx="684">
                  <c:v>107.52000725778844</c:v>
                </c:pt>
                <c:pt idx="685">
                  <c:v>105.89668870729338</c:v>
                </c:pt>
                <c:pt idx="686">
                  <c:v>104.91027422074259</c:v>
                </c:pt>
                <c:pt idx="687">
                  <c:v>105.56042986469085</c:v>
                </c:pt>
                <c:pt idx="688">
                  <c:v>105.82380501727118</c:v>
                </c:pt>
                <c:pt idx="689">
                  <c:v>107.0230730076369</c:v>
                </c:pt>
                <c:pt idx="690">
                  <c:v>104.92269757699637</c:v>
                </c:pt>
                <c:pt idx="691">
                  <c:v>105.30947806836433</c:v>
                </c:pt>
                <c:pt idx="692">
                  <c:v>106.15012517487071</c:v>
                </c:pt>
                <c:pt idx="693">
                  <c:v>107.72540674785107</c:v>
                </c:pt>
                <c:pt idx="694">
                  <c:v>106.24702735365024</c:v>
                </c:pt>
                <c:pt idx="695">
                  <c:v>106.24702735365024</c:v>
                </c:pt>
                <c:pt idx="696">
                  <c:v>105.81220988476763</c:v>
                </c:pt>
                <c:pt idx="697">
                  <c:v>105.59687170970197</c:v>
                </c:pt>
                <c:pt idx="698">
                  <c:v>102.43719810248841</c:v>
                </c:pt>
                <c:pt idx="699">
                  <c:v>102.89106471762683</c:v>
                </c:pt>
                <c:pt idx="700">
                  <c:v>105.00137883327037</c:v>
                </c:pt>
                <c:pt idx="701">
                  <c:v>101.41682644217727</c:v>
                </c:pt>
                <c:pt idx="702">
                  <c:v>102.04047892611744</c:v>
                </c:pt>
                <c:pt idx="703">
                  <c:v>103.44928752529705</c:v>
                </c:pt>
                <c:pt idx="704">
                  <c:v>103.66876681911398</c:v>
                </c:pt>
                <c:pt idx="705">
                  <c:v>98.782246692623843</c:v>
                </c:pt>
                <c:pt idx="706">
                  <c:v>100.51240610690144</c:v>
                </c:pt>
                <c:pt idx="707">
                  <c:v>95.774966255456775</c:v>
                </c:pt>
                <c:pt idx="708">
                  <c:v>99.926023691722634</c:v>
                </c:pt>
                <c:pt idx="709">
                  <c:v>103.94870644669936</c:v>
                </c:pt>
                <c:pt idx="710">
                  <c:v>99.974060669237275</c:v>
                </c:pt>
                <c:pt idx="711">
                  <c:v>98.411202452510693</c:v>
                </c:pt>
                <c:pt idx="712">
                  <c:v>98.216569871201315</c:v>
                </c:pt>
                <c:pt idx="713">
                  <c:v>100.14715943304007</c:v>
                </c:pt>
                <c:pt idx="714">
                  <c:v>100.46436912938681</c:v>
                </c:pt>
                <c:pt idx="715">
                  <c:v>91.633847504193938</c:v>
                </c:pt>
                <c:pt idx="716">
                  <c:v>96.600705334458567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8-4D8D-B9C2-5FD9CF58B902}"/>
            </c:ext>
          </c:extLst>
        </c:ser>
        <c:ser>
          <c:idx val="1"/>
          <c:order val="1"/>
          <c:tx>
            <c:strRef>
              <c:f>'1.1.11-график'!$D$4</c:f>
              <c:strCache>
                <c:ptCount val="1"/>
                <c:pt idx="0">
                  <c:v>S&amp;P 500 Banks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'1.1.11-график'!$D$5:$D$721</c:f>
              <c:numCache>
                <c:formatCode>0.00</c:formatCode>
                <c:ptCount val="717"/>
                <c:pt idx="0">
                  <c:v>101.32501948558073</c:v>
                </c:pt>
                <c:pt idx="1">
                  <c:v>102.92834301927401</c:v>
                </c:pt>
                <c:pt idx="2">
                  <c:v>102.80264692342698</c:v>
                </c:pt>
                <c:pt idx="3">
                  <c:v>103.50095856702161</c:v>
                </c:pt>
                <c:pt idx="4">
                  <c:v>103.86408062169079</c:v>
                </c:pt>
                <c:pt idx="5">
                  <c:v>104.00374295040973</c:v>
                </c:pt>
                <c:pt idx="6">
                  <c:v>103.51771804646788</c:v>
                </c:pt>
                <c:pt idx="7">
                  <c:v>103.83056166279827</c:v>
                </c:pt>
                <c:pt idx="8">
                  <c:v>102.9814147041872</c:v>
                </c:pt>
                <c:pt idx="9">
                  <c:v>103.3724692246002</c:v>
                </c:pt>
                <c:pt idx="10">
                  <c:v>103.3724692246002</c:v>
                </c:pt>
                <c:pt idx="11">
                  <c:v>102.30544903318759</c:v>
                </c:pt>
                <c:pt idx="12">
                  <c:v>102.42555863588588</c:v>
                </c:pt>
                <c:pt idx="13">
                  <c:v>101.67696855395243</c:v>
                </c:pt>
                <c:pt idx="14">
                  <c:v>99.601586349189191</c:v>
                </c:pt>
                <c:pt idx="15">
                  <c:v>99.629518814932965</c:v>
                </c:pt>
                <c:pt idx="16">
                  <c:v>100.1211302120236</c:v>
                </c:pt>
                <c:pt idx="17">
                  <c:v>100.62391459541173</c:v>
                </c:pt>
                <c:pt idx="18">
                  <c:v>102.17137319761743</c:v>
                </c:pt>
                <c:pt idx="19">
                  <c:v>102.41438564958835</c:v>
                </c:pt>
                <c:pt idx="20">
                  <c:v>101.94512022509277</c:v>
                </c:pt>
                <c:pt idx="21">
                  <c:v>101.66858881422928</c:v>
                </c:pt>
                <c:pt idx="22">
                  <c:v>101.28032754039067</c:v>
                </c:pt>
                <c:pt idx="23">
                  <c:v>100.26079254074251</c:v>
                </c:pt>
                <c:pt idx="24">
                  <c:v>99.556894403999138</c:v>
                </c:pt>
                <c:pt idx="25">
                  <c:v>99.749628417631257</c:v>
                </c:pt>
                <c:pt idx="26">
                  <c:v>99.34740091092074</c:v>
                </c:pt>
                <c:pt idx="27">
                  <c:v>100.01219359562283</c:v>
                </c:pt>
                <c:pt idx="28">
                  <c:v>100.24682630787063</c:v>
                </c:pt>
                <c:pt idx="29">
                  <c:v>100.78033640357692</c:v>
                </c:pt>
                <c:pt idx="30">
                  <c:v>100.37531565029205</c:v>
                </c:pt>
                <c:pt idx="31">
                  <c:v>101.76076595118377</c:v>
                </c:pt>
                <c:pt idx="32">
                  <c:v>102.15461371817116</c:v>
                </c:pt>
                <c:pt idx="33">
                  <c:v>102.97582821103846</c:v>
                </c:pt>
                <c:pt idx="34">
                  <c:v>102.6434318686874</c:v>
                </c:pt>
                <c:pt idx="35">
                  <c:v>102.6434318686874</c:v>
                </c:pt>
                <c:pt idx="36">
                  <c:v>102.26075708799756</c:v>
                </c:pt>
                <c:pt idx="37">
                  <c:v>104.38641773109958</c:v>
                </c:pt>
                <c:pt idx="38">
                  <c:v>104.50373408722349</c:v>
                </c:pt>
                <c:pt idx="39">
                  <c:v>104.82216419670263</c:v>
                </c:pt>
                <c:pt idx="40">
                  <c:v>104.8277506898514</c:v>
                </c:pt>
                <c:pt idx="41">
                  <c:v>103.81380218335201</c:v>
                </c:pt>
                <c:pt idx="42">
                  <c:v>104.14340527912864</c:v>
                </c:pt>
                <c:pt idx="43">
                  <c:v>103.14062975892678</c:v>
                </c:pt>
                <c:pt idx="44">
                  <c:v>102.79985367685258</c:v>
                </c:pt>
                <c:pt idx="45">
                  <c:v>102.26075708799756</c:v>
                </c:pt>
                <c:pt idx="46">
                  <c:v>103.10711080003423</c:v>
                </c:pt>
                <c:pt idx="47">
                  <c:v>103.07079859456732</c:v>
                </c:pt>
                <c:pt idx="48">
                  <c:v>102.34455448522888</c:v>
                </c:pt>
                <c:pt idx="49">
                  <c:v>103.08755807401357</c:v>
                </c:pt>
                <c:pt idx="50">
                  <c:v>103.43950714238528</c:v>
                </c:pt>
                <c:pt idx="51">
                  <c:v>104.52049356666977</c:v>
                </c:pt>
                <c:pt idx="52">
                  <c:v>104.86685614189271</c:v>
                </c:pt>
                <c:pt idx="53">
                  <c:v>105.25511741573131</c:v>
                </c:pt>
                <c:pt idx="54">
                  <c:v>105.61823947040052</c:v>
                </c:pt>
                <c:pt idx="55">
                  <c:v>105.86404516894584</c:v>
                </c:pt>
                <c:pt idx="56">
                  <c:v>105.14618079933055</c:v>
                </c:pt>
                <c:pt idx="57">
                  <c:v>105.8416991963508</c:v>
                </c:pt>
                <c:pt idx="58">
                  <c:v>105.24673767600818</c:v>
                </c:pt>
                <c:pt idx="59">
                  <c:v>105.13780105960741</c:v>
                </c:pt>
                <c:pt idx="60">
                  <c:v>105.14897404590494</c:v>
                </c:pt>
                <c:pt idx="61">
                  <c:v>103.90877256688087</c:v>
                </c:pt>
                <c:pt idx="62">
                  <c:v>103.81100893677761</c:v>
                </c:pt>
                <c:pt idx="63">
                  <c:v>102.93951600557152</c:v>
                </c:pt>
                <c:pt idx="64">
                  <c:v>102.83895912889389</c:v>
                </c:pt>
                <c:pt idx="65">
                  <c:v>102.94230925214589</c:v>
                </c:pt>
                <c:pt idx="66">
                  <c:v>104.17971748459559</c:v>
                </c:pt>
                <c:pt idx="67">
                  <c:v>104.59032473102923</c:v>
                </c:pt>
                <c:pt idx="68">
                  <c:v>104.32217305988888</c:v>
                </c:pt>
                <c:pt idx="69">
                  <c:v>103.44230038895965</c:v>
                </c:pt>
                <c:pt idx="70">
                  <c:v>103.65179388203805</c:v>
                </c:pt>
                <c:pt idx="71">
                  <c:v>103.08755807401357</c:v>
                </c:pt>
                <c:pt idx="72">
                  <c:v>103.13783651235239</c:v>
                </c:pt>
                <c:pt idx="73">
                  <c:v>103.34733000543079</c:v>
                </c:pt>
                <c:pt idx="74">
                  <c:v>103.34733000543079</c:v>
                </c:pt>
                <c:pt idx="75">
                  <c:v>103.08197158086483</c:v>
                </c:pt>
                <c:pt idx="76">
                  <c:v>104.80540471725637</c:v>
                </c:pt>
                <c:pt idx="77">
                  <c:v>104.39200422424835</c:v>
                </c:pt>
                <c:pt idx="78">
                  <c:v>104.67132888168619</c:v>
                </c:pt>
                <c:pt idx="79">
                  <c:v>104.79143848438449</c:v>
                </c:pt>
                <c:pt idx="80">
                  <c:v>104.67412212826058</c:v>
                </c:pt>
                <c:pt idx="81">
                  <c:v>104.47580162147969</c:v>
                </c:pt>
                <c:pt idx="82">
                  <c:v>105.15176729247931</c:v>
                </c:pt>
                <c:pt idx="83">
                  <c:v>107.31374014104829</c:v>
                </c:pt>
                <c:pt idx="84">
                  <c:v>109.00086107197291</c:v>
                </c:pt>
                <c:pt idx="85">
                  <c:v>107.48692142865974</c:v>
                </c:pt>
                <c:pt idx="86">
                  <c:v>107.81093803128765</c:v>
                </c:pt>
                <c:pt idx="87">
                  <c:v>107.52323363412665</c:v>
                </c:pt>
                <c:pt idx="88">
                  <c:v>107.79697179841577</c:v>
                </c:pt>
                <c:pt idx="89">
                  <c:v>109.11538418152243</c:v>
                </c:pt>
                <c:pt idx="90">
                  <c:v>108.23830475716755</c:v>
                </c:pt>
                <c:pt idx="91">
                  <c:v>108.30813592152704</c:v>
                </c:pt>
                <c:pt idx="92">
                  <c:v>108.43941851052283</c:v>
                </c:pt>
                <c:pt idx="93">
                  <c:v>107.57071882589111</c:v>
                </c:pt>
                <c:pt idx="94">
                  <c:v>106.90592614118901</c:v>
                </c:pt>
                <c:pt idx="95">
                  <c:v>107.79976504499014</c:v>
                </c:pt>
                <c:pt idx="96">
                  <c:v>107.60144453820928</c:v>
                </c:pt>
                <c:pt idx="97">
                  <c:v>105.86963166209458</c:v>
                </c:pt>
                <c:pt idx="98">
                  <c:v>104.5931179776036</c:v>
                </c:pt>
                <c:pt idx="99">
                  <c:v>105.06796989524794</c:v>
                </c:pt>
                <c:pt idx="100">
                  <c:v>105.59310025123109</c:v>
                </c:pt>
                <c:pt idx="101">
                  <c:v>105.19366599109499</c:v>
                </c:pt>
                <c:pt idx="102">
                  <c:v>105.12942131988427</c:v>
                </c:pt>
                <c:pt idx="103">
                  <c:v>105.52885558002041</c:v>
                </c:pt>
                <c:pt idx="104">
                  <c:v>105.84449244292517</c:v>
                </c:pt>
                <c:pt idx="105">
                  <c:v>105.84449244292517</c:v>
                </c:pt>
                <c:pt idx="106">
                  <c:v>104.5931179776036</c:v>
                </c:pt>
                <c:pt idx="107">
                  <c:v>104.93948055282654</c:v>
                </c:pt>
                <c:pt idx="108">
                  <c:v>106.77743679876758</c:v>
                </c:pt>
                <c:pt idx="109">
                  <c:v>107.17407781232934</c:v>
                </c:pt>
                <c:pt idx="110">
                  <c:v>105.47578389510721</c:v>
                </c:pt>
                <c:pt idx="111">
                  <c:v>105.12383482673553</c:v>
                </c:pt>
                <c:pt idx="112">
                  <c:v>105.75790179911944</c:v>
                </c:pt>
                <c:pt idx="113">
                  <c:v>106.50649188105288</c:v>
                </c:pt>
                <c:pt idx="114">
                  <c:v>106.18247527842497</c:v>
                </c:pt>
                <c:pt idx="115">
                  <c:v>105.38360675815271</c:v>
                </c:pt>
                <c:pt idx="116">
                  <c:v>104.05122814217415</c:v>
                </c:pt>
                <c:pt idx="117">
                  <c:v>102.80264692342698</c:v>
                </c:pt>
                <c:pt idx="118">
                  <c:v>104.38641773109958</c:v>
                </c:pt>
                <c:pt idx="119">
                  <c:v>103.72162504639751</c:v>
                </c:pt>
                <c:pt idx="120">
                  <c:v>103.28029208764569</c:v>
                </c:pt>
                <c:pt idx="121">
                  <c:v>103.45626662183153</c:v>
                </c:pt>
                <c:pt idx="122">
                  <c:v>103.73838452584377</c:v>
                </c:pt>
                <c:pt idx="123">
                  <c:v>103.34453675885639</c:v>
                </c:pt>
                <c:pt idx="124">
                  <c:v>102.24679085512565</c:v>
                </c:pt>
                <c:pt idx="125">
                  <c:v>103.09035132058794</c:v>
                </c:pt>
                <c:pt idx="126">
                  <c:v>102.31941526605949</c:v>
                </c:pt>
                <c:pt idx="127">
                  <c:v>103.07638508771606</c:v>
                </c:pt>
                <c:pt idx="128">
                  <c:v>104.824957443277</c:v>
                </c:pt>
                <c:pt idx="129">
                  <c:v>104.37803799137646</c:v>
                </c:pt>
                <c:pt idx="130">
                  <c:v>105.13780105960741</c:v>
                </c:pt>
                <c:pt idx="131">
                  <c:v>105.13780105960741</c:v>
                </c:pt>
                <c:pt idx="132">
                  <c:v>104.17133774487243</c:v>
                </c:pt>
                <c:pt idx="133">
                  <c:v>104.60429096390112</c:v>
                </c:pt>
                <c:pt idx="134">
                  <c:v>104.62943018307051</c:v>
                </c:pt>
                <c:pt idx="135">
                  <c:v>105.11266184043802</c:v>
                </c:pt>
                <c:pt idx="136">
                  <c:v>105.26908364860321</c:v>
                </c:pt>
                <c:pt idx="137">
                  <c:v>104.15178501885181</c:v>
                </c:pt>
                <c:pt idx="138">
                  <c:v>103.23560014245562</c:v>
                </c:pt>
                <c:pt idx="139">
                  <c:v>103.28029208764569</c:v>
                </c:pt>
                <c:pt idx="140">
                  <c:v>103.97860373124033</c:v>
                </c:pt>
                <c:pt idx="141">
                  <c:v>104.14619852570304</c:v>
                </c:pt>
                <c:pt idx="142">
                  <c:v>106.79419627821387</c:v>
                </c:pt>
                <c:pt idx="143">
                  <c:v>106.45621344271407</c:v>
                </c:pt>
                <c:pt idx="144">
                  <c:v>106.21320099074313</c:v>
                </c:pt>
                <c:pt idx="145">
                  <c:v>106.68246641523874</c:v>
                </c:pt>
                <c:pt idx="146">
                  <c:v>106.54559733309419</c:v>
                </c:pt>
                <c:pt idx="147">
                  <c:v>106.17409553870185</c:v>
                </c:pt>
                <c:pt idx="148">
                  <c:v>104.83892367614891</c:v>
                </c:pt>
                <c:pt idx="149">
                  <c:v>107.31374014104829</c:v>
                </c:pt>
                <c:pt idx="150">
                  <c:v>106.61822174402802</c:v>
                </c:pt>
                <c:pt idx="151">
                  <c:v>106.71598537413128</c:v>
                </c:pt>
                <c:pt idx="152">
                  <c:v>106.69084615496187</c:v>
                </c:pt>
                <c:pt idx="153">
                  <c:v>107.45898896291595</c:v>
                </c:pt>
                <c:pt idx="154">
                  <c:v>108.25227099003946</c:v>
                </c:pt>
                <c:pt idx="155">
                  <c:v>107.91428815453965</c:v>
                </c:pt>
                <c:pt idx="156">
                  <c:v>107.14335210001119</c:v>
                </c:pt>
                <c:pt idx="157">
                  <c:v>105.57913401835923</c:v>
                </c:pt>
                <c:pt idx="158">
                  <c:v>105.77186803199135</c:v>
                </c:pt>
                <c:pt idx="159">
                  <c:v>105.21601196369002</c:v>
                </c:pt>
                <c:pt idx="160">
                  <c:v>105.15176729247931</c:v>
                </c:pt>
                <c:pt idx="161">
                  <c:v>106.82212874395766</c:v>
                </c:pt>
                <c:pt idx="162">
                  <c:v>107.31374014104829</c:v>
                </c:pt>
                <c:pt idx="163">
                  <c:v>107.3751915656846</c:v>
                </c:pt>
                <c:pt idx="164">
                  <c:v>107.40871052457715</c:v>
                </c:pt>
                <c:pt idx="165">
                  <c:v>106.84447471655267</c:v>
                </c:pt>
                <c:pt idx="166">
                  <c:v>106.98134379869724</c:v>
                </c:pt>
                <c:pt idx="167">
                  <c:v>106.6601204426437</c:v>
                </c:pt>
                <c:pt idx="168">
                  <c:v>107.83887049703145</c:v>
                </c:pt>
                <c:pt idx="169">
                  <c:v>106.85564770285021</c:v>
                </c:pt>
                <c:pt idx="170">
                  <c:v>107.50926740125477</c:v>
                </c:pt>
                <c:pt idx="171">
                  <c:v>106.89195990831712</c:v>
                </c:pt>
                <c:pt idx="172">
                  <c:v>106.7662638124701</c:v>
                </c:pt>
                <c:pt idx="173">
                  <c:v>106.60425551115613</c:v>
                </c:pt>
                <c:pt idx="174">
                  <c:v>106.74671108644944</c:v>
                </c:pt>
                <c:pt idx="175">
                  <c:v>106.74671108644944</c:v>
                </c:pt>
                <c:pt idx="176">
                  <c:v>106.99251678499475</c:v>
                </c:pt>
                <c:pt idx="177">
                  <c:v>107.01486275758978</c:v>
                </c:pt>
                <c:pt idx="178">
                  <c:v>105.87521815524335</c:v>
                </c:pt>
                <c:pt idx="179">
                  <c:v>106.48693915503225</c:v>
                </c:pt>
                <c:pt idx="180">
                  <c:v>106.30817137427199</c:v>
                </c:pt>
                <c:pt idx="181">
                  <c:v>107.53161337384979</c:v>
                </c:pt>
                <c:pt idx="182">
                  <c:v>107.80814478471328</c:v>
                </c:pt>
                <c:pt idx="183">
                  <c:v>107.91428815453965</c:v>
                </c:pt>
                <c:pt idx="184">
                  <c:v>108.79974731861766</c:v>
                </c:pt>
                <c:pt idx="185">
                  <c:v>108.43662526394844</c:v>
                </c:pt>
                <c:pt idx="186">
                  <c:v>108.55952811322109</c:v>
                </c:pt>
                <c:pt idx="187">
                  <c:v>109.34443040062145</c:v>
                </c:pt>
                <c:pt idx="188">
                  <c:v>108.73829589398132</c:v>
                </c:pt>
                <c:pt idx="189">
                  <c:v>108.69360394879126</c:v>
                </c:pt>
                <c:pt idx="190">
                  <c:v>109.78855660594763</c:v>
                </c:pt>
                <c:pt idx="191">
                  <c:v>110.17961112636063</c:v>
                </c:pt>
                <c:pt idx="192">
                  <c:v>109.54554415397672</c:v>
                </c:pt>
                <c:pt idx="193">
                  <c:v>109.90587296207156</c:v>
                </c:pt>
                <c:pt idx="194">
                  <c:v>109.82207556484018</c:v>
                </c:pt>
                <c:pt idx="195">
                  <c:v>109.1824220993075</c:v>
                </c:pt>
                <c:pt idx="196">
                  <c:v>109.94777166068721</c:v>
                </c:pt>
                <c:pt idx="197">
                  <c:v>111.14328119452122</c:v>
                </c:pt>
                <c:pt idx="198">
                  <c:v>111.19355963286004</c:v>
                </c:pt>
                <c:pt idx="199">
                  <c:v>110.91702822199656</c:v>
                </c:pt>
                <c:pt idx="200">
                  <c:v>111.17959339998814</c:v>
                </c:pt>
                <c:pt idx="201">
                  <c:v>110.79971186587268</c:v>
                </c:pt>
                <c:pt idx="202">
                  <c:v>111.18797313971127</c:v>
                </c:pt>
                <c:pt idx="203">
                  <c:v>111.60975337244243</c:v>
                </c:pt>
                <c:pt idx="204">
                  <c:v>111.64885882448372</c:v>
                </c:pt>
                <c:pt idx="205">
                  <c:v>111.01479185209982</c:v>
                </c:pt>
                <c:pt idx="206">
                  <c:v>110.99244587950479</c:v>
                </c:pt>
                <c:pt idx="207">
                  <c:v>111.562268180678</c:v>
                </c:pt>
                <c:pt idx="208">
                  <c:v>110.69356849604628</c:v>
                </c:pt>
                <c:pt idx="209">
                  <c:v>110.59859811251742</c:v>
                </c:pt>
                <c:pt idx="210">
                  <c:v>111.04272431784361</c:v>
                </c:pt>
                <c:pt idx="211">
                  <c:v>111.11534872877743</c:v>
                </c:pt>
                <c:pt idx="212">
                  <c:v>111.5119897423392</c:v>
                </c:pt>
                <c:pt idx="213">
                  <c:v>111.76058868745888</c:v>
                </c:pt>
                <c:pt idx="214">
                  <c:v>111.10138249590555</c:v>
                </c:pt>
                <c:pt idx="215">
                  <c:v>111.38908689306652</c:v>
                </c:pt>
                <c:pt idx="216">
                  <c:v>111.31366923555832</c:v>
                </c:pt>
                <c:pt idx="217">
                  <c:v>110.49804123583978</c:v>
                </c:pt>
                <c:pt idx="218">
                  <c:v>110.04832853736485</c:v>
                </c:pt>
                <c:pt idx="219">
                  <c:v>109.82486881141458</c:v>
                </c:pt>
                <c:pt idx="220">
                  <c:v>111.07065678358738</c:v>
                </c:pt>
                <c:pt idx="221">
                  <c:v>111.47288429029788</c:v>
                </c:pt>
                <c:pt idx="222">
                  <c:v>112.33041098863208</c:v>
                </c:pt>
                <c:pt idx="223">
                  <c:v>111.78014141347954</c:v>
                </c:pt>
                <c:pt idx="224">
                  <c:v>111.86393881071088</c:v>
                </c:pt>
                <c:pt idx="225">
                  <c:v>111.64606557790935</c:v>
                </c:pt>
                <c:pt idx="226">
                  <c:v>111.849972577839</c:v>
                </c:pt>
                <c:pt idx="227">
                  <c:v>111.41981260538469</c:v>
                </c:pt>
                <c:pt idx="228">
                  <c:v>111.94494296136786</c:v>
                </c:pt>
                <c:pt idx="229">
                  <c:v>111.43936533140536</c:v>
                </c:pt>
                <c:pt idx="230">
                  <c:v>111.21311235888068</c:v>
                </c:pt>
                <c:pt idx="231">
                  <c:v>110.6265305782612</c:v>
                </c:pt>
                <c:pt idx="232">
                  <c:v>110.69636174262068</c:v>
                </c:pt>
                <c:pt idx="233">
                  <c:v>110.69636174262068</c:v>
                </c:pt>
                <c:pt idx="234">
                  <c:v>110.36955189341838</c:v>
                </c:pt>
                <c:pt idx="235">
                  <c:v>109.05393275688611</c:v>
                </c:pt>
                <c:pt idx="236">
                  <c:v>108.97851509937786</c:v>
                </c:pt>
                <c:pt idx="237">
                  <c:v>110.03715555106733</c:v>
                </c:pt>
                <c:pt idx="238">
                  <c:v>109.85280127715835</c:v>
                </c:pt>
                <c:pt idx="239">
                  <c:v>109.86397426345587</c:v>
                </c:pt>
                <c:pt idx="240">
                  <c:v>110.97847964663291</c:v>
                </c:pt>
                <c:pt idx="241">
                  <c:v>111.37512066019464</c:v>
                </c:pt>
                <c:pt idx="242">
                  <c:v>111.66003181078126</c:v>
                </c:pt>
                <c:pt idx="243">
                  <c:v>111.62092635873995</c:v>
                </c:pt>
                <c:pt idx="244">
                  <c:v>111.49243701631852</c:v>
                </c:pt>
                <c:pt idx="245">
                  <c:v>111.97008218053728</c:v>
                </c:pt>
                <c:pt idx="246">
                  <c:v>112.47286656392541</c:v>
                </c:pt>
                <c:pt idx="247">
                  <c:v>112.861127837764</c:v>
                </c:pt>
                <c:pt idx="248">
                  <c:v>113.50357454987108</c:v>
                </c:pt>
                <c:pt idx="249">
                  <c:v>113.90300881000719</c:v>
                </c:pt>
                <c:pt idx="250">
                  <c:v>113.94211426204851</c:v>
                </c:pt>
                <c:pt idx="251">
                  <c:v>114.03708464557735</c:v>
                </c:pt>
                <c:pt idx="252">
                  <c:v>114.29964982356896</c:v>
                </c:pt>
                <c:pt idx="253">
                  <c:v>114.14602126197812</c:v>
                </c:pt>
                <c:pt idx="254">
                  <c:v>113.92814802917661</c:v>
                </c:pt>
                <c:pt idx="255">
                  <c:v>113.92814802917661</c:v>
                </c:pt>
                <c:pt idx="256">
                  <c:v>114.55942175498615</c:v>
                </c:pt>
                <c:pt idx="257">
                  <c:v>115.10410483698996</c:v>
                </c:pt>
                <c:pt idx="258">
                  <c:v>114.74936252204388</c:v>
                </c:pt>
                <c:pt idx="259">
                  <c:v>113.75775998813951</c:v>
                </c:pt>
                <c:pt idx="260">
                  <c:v>113.75775998813951</c:v>
                </c:pt>
                <c:pt idx="261">
                  <c:v>113.75775998813951</c:v>
                </c:pt>
                <c:pt idx="262">
                  <c:v>114.14322801540375</c:v>
                </c:pt>
                <c:pt idx="263">
                  <c:v>114.2046794400401</c:v>
                </c:pt>
                <c:pt idx="264">
                  <c:v>112.97844419388792</c:v>
                </c:pt>
                <c:pt idx="265">
                  <c:v>112.73543174191698</c:v>
                </c:pt>
                <c:pt idx="266">
                  <c:v>112.57342344060302</c:v>
                </c:pt>
                <c:pt idx="267">
                  <c:v>112.40582864614032</c:v>
                </c:pt>
                <c:pt idx="268">
                  <c:v>112.54828422143362</c:v>
                </c:pt>
                <c:pt idx="269">
                  <c:v>112.6683938241319</c:v>
                </c:pt>
                <c:pt idx="270">
                  <c:v>112.6683938241319</c:v>
                </c:pt>
                <c:pt idx="271">
                  <c:v>112.71029252274758</c:v>
                </c:pt>
                <c:pt idx="272">
                  <c:v>112.15164320787187</c:v>
                </c:pt>
                <c:pt idx="273">
                  <c:v>112.33041098863208</c:v>
                </c:pt>
                <c:pt idx="274">
                  <c:v>111.93376997507033</c:v>
                </c:pt>
                <c:pt idx="275">
                  <c:v>111.47567753687227</c:v>
                </c:pt>
                <c:pt idx="276">
                  <c:v>111.93376997507033</c:v>
                </c:pt>
                <c:pt idx="277">
                  <c:v>112.56225045430553</c:v>
                </c:pt>
                <c:pt idx="278">
                  <c:v>111.45053831770286</c:v>
                </c:pt>
                <c:pt idx="279">
                  <c:v>111.83879959154149</c:v>
                </c:pt>
                <c:pt idx="280">
                  <c:v>111.57623441354988</c:v>
                </c:pt>
                <c:pt idx="281">
                  <c:v>111.86673205728526</c:v>
                </c:pt>
                <c:pt idx="282">
                  <c:v>112.54269772828486</c:v>
                </c:pt>
                <c:pt idx="283">
                  <c:v>113.03430912537549</c:v>
                </c:pt>
                <c:pt idx="284">
                  <c:v>113.4728488375529</c:v>
                </c:pt>
                <c:pt idx="285">
                  <c:v>113.2801148239208</c:v>
                </c:pt>
                <c:pt idx="286">
                  <c:v>113.87786959083779</c:v>
                </c:pt>
                <c:pt idx="287">
                  <c:v>114.15719424827564</c:v>
                </c:pt>
                <c:pt idx="288">
                  <c:v>113.29128781021829</c:v>
                </c:pt>
                <c:pt idx="289">
                  <c:v>112.72425875561947</c:v>
                </c:pt>
                <c:pt idx="290">
                  <c:v>112.94213198842098</c:v>
                </c:pt>
                <c:pt idx="291">
                  <c:v>114.07060360446989</c:v>
                </c:pt>
                <c:pt idx="292">
                  <c:v>114.78846797408519</c:v>
                </c:pt>
                <c:pt idx="293">
                  <c:v>114.83595316584963</c:v>
                </c:pt>
                <c:pt idx="294">
                  <c:v>115.24376716570887</c:v>
                </c:pt>
                <c:pt idx="295">
                  <c:v>115.24376716570887</c:v>
                </c:pt>
                <c:pt idx="296">
                  <c:v>115.74655154909703</c:v>
                </c:pt>
                <c:pt idx="297">
                  <c:v>115.6180622066756</c:v>
                </c:pt>
                <c:pt idx="298">
                  <c:v>115.53147156286987</c:v>
                </c:pt>
                <c:pt idx="299">
                  <c:v>114.34434176875901</c:v>
                </c:pt>
                <c:pt idx="300">
                  <c:v>113.76893297443704</c:v>
                </c:pt>
                <c:pt idx="301">
                  <c:v>110.38072487971588</c:v>
                </c:pt>
                <c:pt idx="302">
                  <c:v>111.03155133154607</c:v>
                </c:pt>
                <c:pt idx="303">
                  <c:v>110.63211707140997</c:v>
                </c:pt>
                <c:pt idx="304">
                  <c:v>109.66844700324936</c:v>
                </c:pt>
                <c:pt idx="305">
                  <c:v>107.66848245599434</c:v>
                </c:pt>
                <c:pt idx="306">
                  <c:v>109.66565375667498</c:v>
                </c:pt>
                <c:pt idx="307">
                  <c:v>108.88913120899775</c:v>
                </c:pt>
                <c:pt idx="308">
                  <c:v>109.77459037307575</c:v>
                </c:pt>
                <c:pt idx="309">
                  <c:v>109.82486881141458</c:v>
                </c:pt>
                <c:pt idx="310">
                  <c:v>109.44778052387345</c:v>
                </c:pt>
                <c:pt idx="311">
                  <c:v>106.23834020991254</c:v>
                </c:pt>
                <c:pt idx="312">
                  <c:v>106.87799367544524</c:v>
                </c:pt>
                <c:pt idx="313">
                  <c:v>107.93942737370908</c:v>
                </c:pt>
                <c:pt idx="314">
                  <c:v>107.54837285329606</c:v>
                </c:pt>
                <c:pt idx="315">
                  <c:v>108.60422005841114</c:v>
                </c:pt>
                <c:pt idx="316">
                  <c:v>109.53437116767918</c:v>
                </c:pt>
                <c:pt idx="317">
                  <c:v>112.29689202973954</c:v>
                </c:pt>
                <c:pt idx="318">
                  <c:v>111.21869885202943</c:v>
                </c:pt>
                <c:pt idx="319">
                  <c:v>111.33322196157896</c:v>
                </c:pt>
                <c:pt idx="320">
                  <c:v>110.78295238642639</c:v>
                </c:pt>
                <c:pt idx="321">
                  <c:v>109.60140908546427</c:v>
                </c:pt>
                <c:pt idx="322">
                  <c:v>107.83049075730831</c:v>
                </c:pt>
                <c:pt idx="323">
                  <c:v>108.73829589398132</c:v>
                </c:pt>
                <c:pt idx="324">
                  <c:v>108.19081956540313</c:v>
                </c:pt>
                <c:pt idx="325">
                  <c:v>106.44224720984217</c:v>
                </c:pt>
                <c:pt idx="326">
                  <c:v>107.97015308602724</c:v>
                </c:pt>
                <c:pt idx="327">
                  <c:v>107.39195104513088</c:v>
                </c:pt>
                <c:pt idx="328">
                  <c:v>107.64054999025056</c:v>
                </c:pt>
                <c:pt idx="329">
                  <c:v>107.64054999025056</c:v>
                </c:pt>
                <c:pt idx="330">
                  <c:v>107.08469392194924</c:v>
                </c:pt>
                <c:pt idx="331">
                  <c:v>107.1684913191806</c:v>
                </c:pt>
                <c:pt idx="332">
                  <c:v>106.33331059344142</c:v>
                </c:pt>
                <c:pt idx="333">
                  <c:v>106.2830321551026</c:v>
                </c:pt>
                <c:pt idx="334">
                  <c:v>106.96737756582533</c:v>
                </c:pt>
                <c:pt idx="335">
                  <c:v>109.60140908546427</c:v>
                </c:pt>
                <c:pt idx="336">
                  <c:v>109.35001689377022</c:v>
                </c:pt>
                <c:pt idx="337">
                  <c:v>111.19635287943441</c:v>
                </c:pt>
                <c:pt idx="338">
                  <c:v>111.36394767389713</c:v>
                </c:pt>
                <c:pt idx="339">
                  <c:v>111.94773620794223</c:v>
                </c:pt>
                <c:pt idx="340">
                  <c:v>110.98685938635602</c:v>
                </c:pt>
                <c:pt idx="341">
                  <c:v>110.32765319480271</c:v>
                </c:pt>
                <c:pt idx="342">
                  <c:v>111.75779544088451</c:v>
                </c:pt>
                <c:pt idx="343">
                  <c:v>111.82204011209519</c:v>
                </c:pt>
                <c:pt idx="344">
                  <c:v>111.69075752309942</c:v>
                </c:pt>
                <c:pt idx="345">
                  <c:v>110.80809160559579</c:v>
                </c:pt>
                <c:pt idx="346">
                  <c:v>111.14886768766998</c:v>
                </c:pt>
                <c:pt idx="347">
                  <c:v>111.28015027666578</c:v>
                </c:pt>
                <c:pt idx="348">
                  <c:v>112.07343230378928</c:v>
                </c:pt>
                <c:pt idx="349">
                  <c:v>112.3555502078015</c:v>
                </c:pt>
                <c:pt idx="350">
                  <c:v>112.94492523499538</c:v>
                </c:pt>
                <c:pt idx="351">
                  <c:v>113.07620782399115</c:v>
                </c:pt>
                <c:pt idx="352">
                  <c:v>113.78010596073453</c:v>
                </c:pt>
                <c:pt idx="353">
                  <c:v>112.02874035859922</c:v>
                </c:pt>
                <c:pt idx="354">
                  <c:v>112.87230082406153</c:v>
                </c:pt>
                <c:pt idx="355">
                  <c:v>112.09019178323554</c:v>
                </c:pt>
                <c:pt idx="356">
                  <c:v>112.10415801610742</c:v>
                </c:pt>
                <c:pt idx="357">
                  <c:v>113.56223272793302</c:v>
                </c:pt>
                <c:pt idx="358">
                  <c:v>113.57340571423053</c:v>
                </c:pt>
                <c:pt idx="359">
                  <c:v>113.96446023464352</c:v>
                </c:pt>
                <c:pt idx="360">
                  <c:v>113.69630856350319</c:v>
                </c:pt>
                <c:pt idx="361">
                  <c:v>113.61251116627184</c:v>
                </c:pt>
                <c:pt idx="362">
                  <c:v>113.76893297443704</c:v>
                </c:pt>
                <c:pt idx="363">
                  <c:v>112.76615745423513</c:v>
                </c:pt>
                <c:pt idx="364">
                  <c:v>112.838781865169</c:v>
                </c:pt>
                <c:pt idx="365">
                  <c:v>112.838781865169</c:v>
                </c:pt>
                <c:pt idx="366">
                  <c:v>112.54549097485923</c:v>
                </c:pt>
                <c:pt idx="367">
                  <c:v>112.87509407063592</c:v>
                </c:pt>
                <c:pt idx="368">
                  <c:v>112.43655435845848</c:v>
                </c:pt>
                <c:pt idx="369">
                  <c:v>113.1767647006688</c:v>
                </c:pt>
                <c:pt idx="370">
                  <c:v>112.96168471444166</c:v>
                </c:pt>
                <c:pt idx="371">
                  <c:v>112.23544060510322</c:v>
                </c:pt>
                <c:pt idx="372">
                  <c:v>111.24383807119884</c:v>
                </c:pt>
                <c:pt idx="373">
                  <c:v>109.75783089362947</c:v>
                </c:pt>
                <c:pt idx="374">
                  <c:v>110.59021837279428</c:v>
                </c:pt>
                <c:pt idx="375">
                  <c:v>111.45891805742598</c:v>
                </c:pt>
                <c:pt idx="376">
                  <c:v>110.45334929064974</c:v>
                </c:pt>
                <c:pt idx="377">
                  <c:v>112.10695126268182</c:v>
                </c:pt>
                <c:pt idx="378">
                  <c:v>111.7438292080126</c:v>
                </c:pt>
                <c:pt idx="379">
                  <c:v>112.26895956399576</c:v>
                </c:pt>
                <c:pt idx="380">
                  <c:v>112.64884109811126</c:v>
                </c:pt>
                <c:pt idx="381">
                  <c:v>112.73822498849135</c:v>
                </c:pt>
                <c:pt idx="382">
                  <c:v>110.71870771521569</c:v>
                </c:pt>
                <c:pt idx="383">
                  <c:v>110.78574563300079</c:v>
                </c:pt>
                <c:pt idx="384">
                  <c:v>108.96454886650599</c:v>
                </c:pt>
                <c:pt idx="385">
                  <c:v>108.86119874325398</c:v>
                </c:pt>
                <c:pt idx="386">
                  <c:v>108.79416082546889</c:v>
                </c:pt>
                <c:pt idx="387">
                  <c:v>109.14052340069182</c:v>
                </c:pt>
                <c:pt idx="388">
                  <c:v>108.76902160629949</c:v>
                </c:pt>
                <c:pt idx="389">
                  <c:v>108.04557074353545</c:v>
                </c:pt>
                <c:pt idx="390">
                  <c:v>109.61537531833618</c:v>
                </c:pt>
                <c:pt idx="391">
                  <c:v>110.13771242774497</c:v>
                </c:pt>
                <c:pt idx="392">
                  <c:v>110.13771242774497</c:v>
                </c:pt>
                <c:pt idx="393">
                  <c:v>109.3667763732165</c:v>
                </c:pt>
                <c:pt idx="394">
                  <c:v>109.40029533210904</c:v>
                </c:pt>
                <c:pt idx="395">
                  <c:v>108.59025382553926</c:v>
                </c:pt>
                <c:pt idx="396">
                  <c:v>106.43945396326779</c:v>
                </c:pt>
                <c:pt idx="397">
                  <c:v>107.10703989454427</c:v>
                </c:pt>
                <c:pt idx="398">
                  <c:v>109.53437116767918</c:v>
                </c:pt>
                <c:pt idx="399">
                  <c:v>109.57626986629488</c:v>
                </c:pt>
                <c:pt idx="400">
                  <c:v>109.17962885273313</c:v>
                </c:pt>
                <c:pt idx="401">
                  <c:v>109.27459923626199</c:v>
                </c:pt>
                <c:pt idx="402">
                  <c:v>108.06791671613047</c:v>
                </c:pt>
                <c:pt idx="403">
                  <c:v>107.77183257924634</c:v>
                </c:pt>
                <c:pt idx="404">
                  <c:v>105.63779219642117</c:v>
                </c:pt>
                <c:pt idx="405">
                  <c:v>105.37522701842958</c:v>
                </c:pt>
                <c:pt idx="406">
                  <c:v>102.30544903318759</c:v>
                </c:pt>
                <c:pt idx="407">
                  <c:v>103.28587858079446</c:v>
                </c:pt>
                <c:pt idx="408">
                  <c:v>100.82223510219259</c:v>
                </c:pt>
                <c:pt idx="409">
                  <c:v>99.864151527180766</c:v>
                </c:pt>
                <c:pt idx="410">
                  <c:v>101.76076595118377</c:v>
                </c:pt>
                <c:pt idx="411">
                  <c:v>99.302708965730687</c:v>
                </c:pt>
                <c:pt idx="412">
                  <c:v>99.771974390226276</c:v>
                </c:pt>
                <c:pt idx="413">
                  <c:v>99.50661596566033</c:v>
                </c:pt>
                <c:pt idx="414">
                  <c:v>95.104459364439791</c:v>
                </c:pt>
                <c:pt idx="415">
                  <c:v>101.08759352675855</c:v>
                </c:pt>
                <c:pt idx="416">
                  <c:v>102.18533943048931</c:v>
                </c:pt>
                <c:pt idx="417">
                  <c:v>104.04564164902541</c:v>
                </c:pt>
                <c:pt idx="418">
                  <c:v>100.86972029395704</c:v>
                </c:pt>
                <c:pt idx="419">
                  <c:v>101.27194780066755</c:v>
                </c:pt>
                <c:pt idx="420">
                  <c:v>99.568067390296648</c:v>
                </c:pt>
                <c:pt idx="421">
                  <c:v>97.702178678611801</c:v>
                </c:pt>
                <c:pt idx="422">
                  <c:v>96.685436925538013</c:v>
                </c:pt>
                <c:pt idx="423">
                  <c:v>101.31105325270883</c:v>
                </c:pt>
                <c:pt idx="424">
                  <c:v>105.31656884036764</c:v>
                </c:pt>
                <c:pt idx="425">
                  <c:v>104.37524474480209</c:v>
                </c:pt>
                <c:pt idx="426">
                  <c:v>105.57913401835923</c:v>
                </c:pt>
                <c:pt idx="427">
                  <c:v>105.65175842929307</c:v>
                </c:pt>
                <c:pt idx="428">
                  <c:v>104.77467900493822</c:v>
                </c:pt>
                <c:pt idx="429">
                  <c:v>104.8919953610621</c:v>
                </c:pt>
                <c:pt idx="430">
                  <c:v>103.58754921082733</c:v>
                </c:pt>
                <c:pt idx="431">
                  <c:v>100.54570369132911</c:v>
                </c:pt>
                <c:pt idx="432">
                  <c:v>102.46745733450153</c:v>
                </c:pt>
                <c:pt idx="433">
                  <c:v>100.76357692413065</c:v>
                </c:pt>
                <c:pt idx="434">
                  <c:v>102.48701006052221</c:v>
                </c:pt>
                <c:pt idx="435">
                  <c:v>102.48701006052221</c:v>
                </c:pt>
                <c:pt idx="436">
                  <c:v>102.96186197816655</c:v>
                </c:pt>
                <c:pt idx="437">
                  <c:v>100.66022680087865</c:v>
                </c:pt>
                <c:pt idx="438">
                  <c:v>100.50659823928783</c:v>
                </c:pt>
                <c:pt idx="439">
                  <c:v>99.294329226007562</c:v>
                </c:pt>
                <c:pt idx="440">
                  <c:v>98.685401472793046</c:v>
                </c:pt>
                <c:pt idx="441">
                  <c:v>100.33621019825074</c:v>
                </c:pt>
                <c:pt idx="442">
                  <c:v>99.827839321713839</c:v>
                </c:pt>
                <c:pt idx="443">
                  <c:v>100.640674074858</c:v>
                </c:pt>
                <c:pt idx="444">
                  <c:v>100.61274160911422</c:v>
                </c:pt>
                <c:pt idx="445">
                  <c:v>100.38090214344079</c:v>
                </c:pt>
                <c:pt idx="446">
                  <c:v>104.59032473102923</c:v>
                </c:pt>
                <c:pt idx="447">
                  <c:v>105.44505818278904</c:v>
                </c:pt>
                <c:pt idx="448">
                  <c:v>103.18532170411683</c:v>
                </c:pt>
                <c:pt idx="449">
                  <c:v>102.79426718370384</c:v>
                </c:pt>
                <c:pt idx="450">
                  <c:v>101.1490449513949</c:v>
                </c:pt>
                <c:pt idx="451">
                  <c:v>101.04848807471727</c:v>
                </c:pt>
                <c:pt idx="452">
                  <c:v>100.73285121181247</c:v>
                </c:pt>
                <c:pt idx="453">
                  <c:v>101.28870728011381</c:v>
                </c:pt>
                <c:pt idx="454">
                  <c:v>100.15185592434177</c:v>
                </c:pt>
                <c:pt idx="455">
                  <c:v>102.45628434820404</c:v>
                </c:pt>
                <c:pt idx="456">
                  <c:v>103.53447752591416</c:v>
                </c:pt>
                <c:pt idx="457">
                  <c:v>104.03726190930227</c:v>
                </c:pt>
                <c:pt idx="458">
                  <c:v>104.4869746077772</c:v>
                </c:pt>
                <c:pt idx="459">
                  <c:v>105.22439170341313</c:v>
                </c:pt>
                <c:pt idx="460">
                  <c:v>104.26910137497569</c:v>
                </c:pt>
                <c:pt idx="461">
                  <c:v>104.40317721054586</c:v>
                </c:pt>
                <c:pt idx="462">
                  <c:v>103.01214041650537</c:v>
                </c:pt>
                <c:pt idx="463">
                  <c:v>102.40879915643958</c:v>
                </c:pt>
                <c:pt idx="464">
                  <c:v>101.69931452654745</c:v>
                </c:pt>
                <c:pt idx="465">
                  <c:v>100.36693591056891</c:v>
                </c:pt>
                <c:pt idx="466">
                  <c:v>97.660279979996119</c:v>
                </c:pt>
                <c:pt idx="467">
                  <c:v>96.875377692595748</c:v>
                </c:pt>
                <c:pt idx="468">
                  <c:v>95.104459364439791</c:v>
                </c:pt>
                <c:pt idx="469">
                  <c:v>92.517913036565275</c:v>
                </c:pt>
                <c:pt idx="470">
                  <c:v>93.129634036354176</c:v>
                </c:pt>
                <c:pt idx="471">
                  <c:v>93.151980008949195</c:v>
                </c:pt>
                <c:pt idx="472">
                  <c:v>92.009542160028374</c:v>
                </c:pt>
                <c:pt idx="473">
                  <c:v>91.702285036846746</c:v>
                </c:pt>
                <c:pt idx="474">
                  <c:v>94.802788734406889</c:v>
                </c:pt>
                <c:pt idx="475">
                  <c:v>93.730182049845538</c:v>
                </c:pt>
                <c:pt idx="476">
                  <c:v>93.475996611577088</c:v>
                </c:pt>
                <c:pt idx="477">
                  <c:v>93.758114515589341</c:v>
                </c:pt>
                <c:pt idx="478">
                  <c:v>89.068253517207793</c:v>
                </c:pt>
                <c:pt idx="479">
                  <c:v>87.649284257423517</c:v>
                </c:pt>
                <c:pt idx="480">
                  <c:v>86.766618339919901</c:v>
                </c:pt>
                <c:pt idx="481">
                  <c:v>89.235848311670523</c:v>
                </c:pt>
                <c:pt idx="482">
                  <c:v>83.166123505545997</c:v>
                </c:pt>
                <c:pt idx="483">
                  <c:v>83.934266313500089</c:v>
                </c:pt>
                <c:pt idx="484">
                  <c:v>84.314147847615573</c:v>
                </c:pt>
                <c:pt idx="485">
                  <c:v>84.610231984499691</c:v>
                </c:pt>
                <c:pt idx="486">
                  <c:v>89.048700791187159</c:v>
                </c:pt>
                <c:pt idx="487">
                  <c:v>87.213537791820471</c:v>
                </c:pt>
                <c:pt idx="488">
                  <c:v>83.37003050547564</c:v>
                </c:pt>
                <c:pt idx="489">
                  <c:v>81.546040492406448</c:v>
                </c:pt>
                <c:pt idx="490">
                  <c:v>79.074017274081456</c:v>
                </c:pt>
                <c:pt idx="491">
                  <c:v>76.11596915181461</c:v>
                </c:pt>
                <c:pt idx="492">
                  <c:v>75.448383220538147</c:v>
                </c:pt>
                <c:pt idx="493">
                  <c:v>75.448383220538147</c:v>
                </c:pt>
                <c:pt idx="494">
                  <c:v>78.428777315400012</c:v>
                </c:pt>
                <c:pt idx="495">
                  <c:v>74.406502248294956</c:v>
                </c:pt>
                <c:pt idx="496">
                  <c:v>76.196973302471591</c:v>
                </c:pt>
                <c:pt idx="497">
                  <c:v>80.230421355874171</c:v>
                </c:pt>
                <c:pt idx="498">
                  <c:v>79.666185547849693</c:v>
                </c:pt>
                <c:pt idx="499">
                  <c:v>84.051582669623997</c:v>
                </c:pt>
                <c:pt idx="500">
                  <c:v>82.808587944025533</c:v>
                </c:pt>
                <c:pt idx="501">
                  <c:v>81.384032191092501</c:v>
                </c:pt>
                <c:pt idx="502">
                  <c:v>83.138191039802194</c:v>
                </c:pt>
                <c:pt idx="503">
                  <c:v>85.1688812993754</c:v>
                </c:pt>
                <c:pt idx="504">
                  <c:v>83.439861669835096</c:v>
                </c:pt>
                <c:pt idx="505">
                  <c:v>85.587868285532181</c:v>
                </c:pt>
                <c:pt idx="506">
                  <c:v>80.34494446542368</c:v>
                </c:pt>
                <c:pt idx="507">
                  <c:v>78.442743548271906</c:v>
                </c:pt>
                <c:pt idx="508">
                  <c:v>78.540507178375165</c:v>
                </c:pt>
                <c:pt idx="509">
                  <c:v>76.847799754301775</c:v>
                </c:pt>
                <c:pt idx="510">
                  <c:v>76.370154590083061</c:v>
                </c:pt>
                <c:pt idx="511">
                  <c:v>77.057293247380173</c:v>
                </c:pt>
                <c:pt idx="512">
                  <c:v>76.677411713264689</c:v>
                </c:pt>
                <c:pt idx="513">
                  <c:v>75.870163453269299</c:v>
                </c:pt>
                <c:pt idx="514">
                  <c:v>77.317065178797378</c:v>
                </c:pt>
                <c:pt idx="515">
                  <c:v>78.568439644118939</c:v>
                </c:pt>
                <c:pt idx="516">
                  <c:v>78.568439644118939</c:v>
                </c:pt>
                <c:pt idx="517">
                  <c:v>78.230456808619138</c:v>
                </c:pt>
                <c:pt idx="518">
                  <c:v>76.800314562537338</c:v>
                </c:pt>
                <c:pt idx="519">
                  <c:v>76.183007069599697</c:v>
                </c:pt>
                <c:pt idx="520">
                  <c:v>76.741656384475405</c:v>
                </c:pt>
                <c:pt idx="521">
                  <c:v>76.741656384475405</c:v>
                </c:pt>
                <c:pt idx="522">
                  <c:v>74.507059124972585</c:v>
                </c:pt>
                <c:pt idx="523">
                  <c:v>73.197026481589063</c:v>
                </c:pt>
                <c:pt idx="524">
                  <c:v>70.236185112747833</c:v>
                </c:pt>
                <c:pt idx="525">
                  <c:v>70.576961194822005</c:v>
                </c:pt>
                <c:pt idx="526">
                  <c:v>67.236238291865305</c:v>
                </c:pt>
                <c:pt idx="527">
                  <c:v>68.593756127013265</c:v>
                </c:pt>
                <c:pt idx="528">
                  <c:v>71.043433372743223</c:v>
                </c:pt>
                <c:pt idx="529">
                  <c:v>72.051795386093858</c:v>
                </c:pt>
                <c:pt idx="530">
                  <c:v>72.08252109841203</c:v>
                </c:pt>
                <c:pt idx="531">
                  <c:v>69.638430345830827</c:v>
                </c:pt>
                <c:pt idx="532">
                  <c:v>71.264099852119116</c:v>
                </c:pt>
                <c:pt idx="533">
                  <c:v>67.577014373939477</c:v>
                </c:pt>
                <c:pt idx="534">
                  <c:v>66.029555771733783</c:v>
                </c:pt>
                <c:pt idx="535">
                  <c:v>66.029555771733783</c:v>
                </c:pt>
                <c:pt idx="536">
                  <c:v>68.526718209228179</c:v>
                </c:pt>
                <c:pt idx="537">
                  <c:v>74.629961974245234</c:v>
                </c:pt>
                <c:pt idx="538">
                  <c:v>76.339428877764888</c:v>
                </c:pt>
                <c:pt idx="539">
                  <c:v>74.738898590646002</c:v>
                </c:pt>
                <c:pt idx="540">
                  <c:v>77.194162329524715</c:v>
                </c:pt>
                <c:pt idx="541">
                  <c:v>78.495815233185112</c:v>
                </c:pt>
                <c:pt idx="542">
                  <c:v>77.613149315681497</c:v>
                </c:pt>
                <c:pt idx="543">
                  <c:v>81.029289876146422</c:v>
                </c:pt>
                <c:pt idx="544">
                  <c:v>82.032065396348315</c:v>
                </c:pt>
                <c:pt idx="545">
                  <c:v>78.160625644259682</c:v>
                </c:pt>
                <c:pt idx="546">
                  <c:v>75.294754658947326</c:v>
                </c:pt>
                <c:pt idx="547">
                  <c:v>74.562924056460162</c:v>
                </c:pt>
                <c:pt idx="548">
                  <c:v>76.183007069599697</c:v>
                </c:pt>
                <c:pt idx="549">
                  <c:v>74.269633166150413</c:v>
                </c:pt>
                <c:pt idx="550">
                  <c:v>73.294790111692294</c:v>
                </c:pt>
                <c:pt idx="551">
                  <c:v>74.526611850993234</c:v>
                </c:pt>
                <c:pt idx="552">
                  <c:v>75.048948960402015</c:v>
                </c:pt>
                <c:pt idx="553">
                  <c:v>73.230545440481606</c:v>
                </c:pt>
                <c:pt idx="554">
                  <c:v>73.43165919383685</c:v>
                </c:pt>
                <c:pt idx="555">
                  <c:v>73.43165919383685</c:v>
                </c:pt>
                <c:pt idx="556">
                  <c:v>72.71658807079595</c:v>
                </c:pt>
                <c:pt idx="557">
                  <c:v>74.118797851133976</c:v>
                </c:pt>
                <c:pt idx="558">
                  <c:v>72.850663906366123</c:v>
                </c:pt>
                <c:pt idx="559">
                  <c:v>74.258460179852904</c:v>
                </c:pt>
                <c:pt idx="560">
                  <c:v>74.68582690573281</c:v>
                </c:pt>
                <c:pt idx="561">
                  <c:v>74.406502248294956</c:v>
                </c:pt>
                <c:pt idx="562">
                  <c:v>74.440021207187499</c:v>
                </c:pt>
                <c:pt idx="563">
                  <c:v>71.98755071488317</c:v>
                </c:pt>
                <c:pt idx="564">
                  <c:v>69.350725948669847</c:v>
                </c:pt>
                <c:pt idx="565">
                  <c:v>68.163596154558974</c:v>
                </c:pt>
                <c:pt idx="566">
                  <c:v>67.52952918217504</c:v>
                </c:pt>
                <c:pt idx="567">
                  <c:v>66.730660661902803</c:v>
                </c:pt>
                <c:pt idx="568">
                  <c:v>63.861996430016056</c:v>
                </c:pt>
                <c:pt idx="569">
                  <c:v>64.177633292920817</c:v>
                </c:pt>
                <c:pt idx="570">
                  <c:v>62.532411060611878</c:v>
                </c:pt>
                <c:pt idx="571">
                  <c:v>68.870287537876735</c:v>
                </c:pt>
                <c:pt idx="572">
                  <c:v>66.546306387993809</c:v>
                </c:pt>
                <c:pt idx="573">
                  <c:v>67.026744798786922</c:v>
                </c:pt>
                <c:pt idx="574">
                  <c:v>64.551928333887545</c:v>
                </c:pt>
                <c:pt idx="575">
                  <c:v>63.672055662958314</c:v>
                </c:pt>
                <c:pt idx="576">
                  <c:v>69.275308291161622</c:v>
                </c:pt>
                <c:pt idx="577">
                  <c:v>69.185924400781502</c:v>
                </c:pt>
                <c:pt idx="578">
                  <c:v>74.166283042898399</c:v>
                </c:pt>
                <c:pt idx="579">
                  <c:v>74.166283042898399</c:v>
                </c:pt>
                <c:pt idx="580">
                  <c:v>73.423279454113725</c:v>
                </c:pt>
                <c:pt idx="581">
                  <c:v>73.169094015845275</c:v>
                </c:pt>
                <c:pt idx="582">
                  <c:v>69.959653701884363</c:v>
                </c:pt>
                <c:pt idx="583">
                  <c:v>68.255773291513464</c:v>
                </c:pt>
                <c:pt idx="584">
                  <c:v>66.099386936093239</c:v>
                </c:pt>
                <c:pt idx="585">
                  <c:v>66.213910045642763</c:v>
                </c:pt>
                <c:pt idx="586">
                  <c:v>71.599289441044547</c:v>
                </c:pt>
                <c:pt idx="587">
                  <c:v>70.75572897558223</c:v>
                </c:pt>
                <c:pt idx="588">
                  <c:v>70.811593907069806</c:v>
                </c:pt>
                <c:pt idx="589">
                  <c:v>69.320000236351675</c:v>
                </c:pt>
                <c:pt idx="590">
                  <c:v>69.900995523822402</c:v>
                </c:pt>
                <c:pt idx="591">
                  <c:v>68.239013812067199</c:v>
                </c:pt>
                <c:pt idx="592">
                  <c:v>66.88149597691924</c:v>
                </c:pt>
                <c:pt idx="593">
                  <c:v>66.426196785295531</c:v>
                </c:pt>
                <c:pt idx="594">
                  <c:v>65.395488799349863</c:v>
                </c:pt>
                <c:pt idx="595">
                  <c:v>62.423474444211116</c:v>
                </c:pt>
                <c:pt idx="596">
                  <c:v>63.708367868425242</c:v>
                </c:pt>
                <c:pt idx="597">
                  <c:v>65.887100196440471</c:v>
                </c:pt>
                <c:pt idx="598">
                  <c:v>67.325622182245411</c:v>
                </c:pt>
                <c:pt idx="599">
                  <c:v>68.691519757116509</c:v>
                </c:pt>
                <c:pt idx="600">
                  <c:v>66.34239938806418</c:v>
                </c:pt>
                <c:pt idx="601">
                  <c:v>66.409437305849266</c:v>
                </c:pt>
                <c:pt idx="602">
                  <c:v>65.484872689729968</c:v>
                </c:pt>
                <c:pt idx="603">
                  <c:v>68.41498834625304</c:v>
                </c:pt>
                <c:pt idx="604">
                  <c:v>70.663551838627754</c:v>
                </c:pt>
                <c:pt idx="605">
                  <c:v>70.373054194892376</c:v>
                </c:pt>
                <c:pt idx="606">
                  <c:v>69.585358660917635</c:v>
                </c:pt>
                <c:pt idx="607">
                  <c:v>69.007156620021277</c:v>
                </c:pt>
                <c:pt idx="608">
                  <c:v>72.049002139519487</c:v>
                </c:pt>
                <c:pt idx="609">
                  <c:v>71.842301893015474</c:v>
                </c:pt>
                <c:pt idx="610">
                  <c:v>70.803214167346667</c:v>
                </c:pt>
                <c:pt idx="611">
                  <c:v>71.750124756060984</c:v>
                </c:pt>
                <c:pt idx="612">
                  <c:v>68.931738962513066</c:v>
                </c:pt>
                <c:pt idx="613">
                  <c:v>67.535115675323809</c:v>
                </c:pt>
                <c:pt idx="614">
                  <c:v>67.292103223352868</c:v>
                </c:pt>
                <c:pt idx="615">
                  <c:v>68.568616907843847</c:v>
                </c:pt>
                <c:pt idx="616">
                  <c:v>67.482043990410617</c:v>
                </c:pt>
                <c:pt idx="617">
                  <c:v>68.163596154558974</c:v>
                </c:pt>
                <c:pt idx="618">
                  <c:v>68.97084441455435</c:v>
                </c:pt>
                <c:pt idx="619">
                  <c:v>67.512769702728775</c:v>
                </c:pt>
                <c:pt idx="620">
                  <c:v>67.0798164837001</c:v>
                </c:pt>
                <c:pt idx="621">
                  <c:v>65.697159429382737</c:v>
                </c:pt>
                <c:pt idx="622">
                  <c:v>64.437405224338022</c:v>
                </c:pt>
                <c:pt idx="623">
                  <c:v>65.051919470701307</c:v>
                </c:pt>
                <c:pt idx="624">
                  <c:v>63.859203183441679</c:v>
                </c:pt>
                <c:pt idx="625">
                  <c:v>63.859203183441679</c:v>
                </c:pt>
                <c:pt idx="626">
                  <c:v>63.808924745102857</c:v>
                </c:pt>
                <c:pt idx="627">
                  <c:v>62.800562731752215</c:v>
                </c:pt>
                <c:pt idx="628">
                  <c:v>63.828477471123513</c:v>
                </c:pt>
                <c:pt idx="629">
                  <c:v>63.032402197425633</c:v>
                </c:pt>
                <c:pt idx="630">
                  <c:v>62.130183553901375</c:v>
                </c:pt>
                <c:pt idx="631">
                  <c:v>61.001711937852441</c:v>
                </c:pt>
                <c:pt idx="632">
                  <c:v>60.269881335365284</c:v>
                </c:pt>
                <c:pt idx="633">
                  <c:v>61.292209581587819</c:v>
                </c:pt>
                <c:pt idx="634">
                  <c:v>57.758752664998994</c:v>
                </c:pt>
                <c:pt idx="635">
                  <c:v>55.566054104111863</c:v>
                </c:pt>
                <c:pt idx="636">
                  <c:v>56.518551185974928</c:v>
                </c:pt>
                <c:pt idx="637">
                  <c:v>54.591211049653751</c:v>
                </c:pt>
                <c:pt idx="638">
                  <c:v>55.585606830132505</c:v>
                </c:pt>
                <c:pt idx="639">
                  <c:v>54.962712844046102</c:v>
                </c:pt>
                <c:pt idx="640">
                  <c:v>55.940349145078585</c:v>
                </c:pt>
                <c:pt idx="641">
                  <c:v>53.594022022600619</c:v>
                </c:pt>
                <c:pt idx="642">
                  <c:v>52.334267817555912</c:v>
                </c:pt>
                <c:pt idx="643">
                  <c:v>52.744875063989561</c:v>
                </c:pt>
                <c:pt idx="644">
                  <c:v>51.865002393060323</c:v>
                </c:pt>
                <c:pt idx="645">
                  <c:v>50.270058599090184</c:v>
                </c:pt>
                <c:pt idx="646">
                  <c:v>51.862209146485938</c:v>
                </c:pt>
                <c:pt idx="647">
                  <c:v>52.038183680671793</c:v>
                </c:pt>
                <c:pt idx="648">
                  <c:v>49.736548503383887</c:v>
                </c:pt>
                <c:pt idx="649">
                  <c:v>49.071755818681808</c:v>
                </c:pt>
                <c:pt idx="650">
                  <c:v>47.859486805401524</c:v>
                </c:pt>
                <c:pt idx="651">
                  <c:v>48.879021805049689</c:v>
                </c:pt>
                <c:pt idx="652">
                  <c:v>47.87065979169904</c:v>
                </c:pt>
                <c:pt idx="653">
                  <c:v>47.080171011149922</c:v>
                </c:pt>
                <c:pt idx="654">
                  <c:v>47.080171011149922</c:v>
                </c:pt>
                <c:pt idx="655">
                  <c:v>44.74781012154385</c:v>
                </c:pt>
                <c:pt idx="656">
                  <c:v>48.314785997025226</c:v>
                </c:pt>
                <c:pt idx="657">
                  <c:v>45.066240231023009</c:v>
                </c:pt>
                <c:pt idx="658">
                  <c:v>43.84838472459397</c:v>
                </c:pt>
                <c:pt idx="659">
                  <c:v>42.1417110676487</c:v>
                </c:pt>
                <c:pt idx="660">
                  <c:v>37.990946658122219</c:v>
                </c:pt>
                <c:pt idx="661">
                  <c:v>35.94349691910277</c:v>
                </c:pt>
                <c:pt idx="662">
                  <c:v>44.127709382031824</c:v>
                </c:pt>
                <c:pt idx="663">
                  <c:v>47.979596408099809</c:v>
                </c:pt>
                <c:pt idx="664">
                  <c:v>48.750532462628271</c:v>
                </c:pt>
                <c:pt idx="665">
                  <c:v>48.108085750521212</c:v>
                </c:pt>
                <c:pt idx="666">
                  <c:v>53.409667748691646</c:v>
                </c:pt>
                <c:pt idx="667">
                  <c:v>54.267194447025844</c:v>
                </c:pt>
                <c:pt idx="668">
                  <c:v>50.295197818259595</c:v>
                </c:pt>
                <c:pt idx="669">
                  <c:v>49.468396832243549</c:v>
                </c:pt>
                <c:pt idx="670">
                  <c:v>47.362288915162146</c:v>
                </c:pt>
                <c:pt idx="671">
                  <c:v>51.77841174925458</c:v>
                </c:pt>
                <c:pt idx="672">
                  <c:v>53.448773200732937</c:v>
                </c:pt>
                <c:pt idx="673">
                  <c:v>52.566107283229321</c:v>
                </c:pt>
                <c:pt idx="674">
                  <c:v>53.744857337617056</c:v>
                </c:pt>
                <c:pt idx="675">
                  <c:v>52.627558707865653</c:v>
                </c:pt>
                <c:pt idx="676">
                  <c:v>55.789513830062134</c:v>
                </c:pt>
                <c:pt idx="677">
                  <c:v>54.5074136524224</c:v>
                </c:pt>
                <c:pt idx="678">
                  <c:v>51.672268379428196</c:v>
                </c:pt>
                <c:pt idx="679">
                  <c:v>53.323077104885911</c:v>
                </c:pt>
                <c:pt idx="680">
                  <c:v>54.878915446814737</c:v>
                </c:pt>
                <c:pt idx="681">
                  <c:v>51.691821105448852</c:v>
                </c:pt>
                <c:pt idx="682">
                  <c:v>49.820345900615251</c:v>
                </c:pt>
                <c:pt idx="683">
                  <c:v>51.532606050709276</c:v>
                </c:pt>
                <c:pt idx="684">
                  <c:v>51.831483434167779</c:v>
                </c:pt>
                <c:pt idx="685">
                  <c:v>49.591299681516205</c:v>
                </c:pt>
                <c:pt idx="686">
                  <c:v>47.764516421872656</c:v>
                </c:pt>
                <c:pt idx="687">
                  <c:v>48.608076887334974</c:v>
                </c:pt>
                <c:pt idx="688">
                  <c:v>48.066187051905537</c:v>
                </c:pt>
                <c:pt idx="689">
                  <c:v>49.390185928160953</c:v>
                </c:pt>
                <c:pt idx="690">
                  <c:v>47.853900312252769</c:v>
                </c:pt>
                <c:pt idx="691">
                  <c:v>48.205849380624464</c:v>
                </c:pt>
                <c:pt idx="692">
                  <c:v>49.152759969338774</c:v>
                </c:pt>
                <c:pt idx="693">
                  <c:v>51.783998242403342</c:v>
                </c:pt>
                <c:pt idx="694">
                  <c:v>51.619196694515011</c:v>
                </c:pt>
                <c:pt idx="695">
                  <c:v>51.619196694515011</c:v>
                </c:pt>
                <c:pt idx="696">
                  <c:v>53.420840734989149</c:v>
                </c:pt>
                <c:pt idx="697">
                  <c:v>53.990663036162367</c:v>
                </c:pt>
                <c:pt idx="698">
                  <c:v>51.28959359873835</c:v>
                </c:pt>
                <c:pt idx="699">
                  <c:v>53.904072392356639</c:v>
                </c:pt>
                <c:pt idx="700">
                  <c:v>55.892863953314141</c:v>
                </c:pt>
                <c:pt idx="701">
                  <c:v>51.909694338250375</c:v>
                </c:pt>
                <c:pt idx="702">
                  <c:v>50.823121420817131</c:v>
                </c:pt>
                <c:pt idx="703">
                  <c:v>52.772807529733335</c:v>
                </c:pt>
                <c:pt idx="704">
                  <c:v>53.641507214365056</c:v>
                </c:pt>
                <c:pt idx="705">
                  <c:v>49.317561517227112</c:v>
                </c:pt>
                <c:pt idx="706">
                  <c:v>53.733684351319546</c:v>
                </c:pt>
                <c:pt idx="707">
                  <c:v>50.365028982619052</c:v>
                </c:pt>
                <c:pt idx="708">
                  <c:v>58.420752103126702</c:v>
                </c:pt>
                <c:pt idx="709">
                  <c:v>64.440198470912406</c:v>
                </c:pt>
                <c:pt idx="710">
                  <c:v>56.88167324064414</c:v>
                </c:pt>
                <c:pt idx="711">
                  <c:v>55.119134652211301</c:v>
                </c:pt>
                <c:pt idx="712">
                  <c:v>54.431995994914182</c:v>
                </c:pt>
                <c:pt idx="713">
                  <c:v>54.792324803009009</c:v>
                </c:pt>
                <c:pt idx="714">
                  <c:v>55.448737747987956</c:v>
                </c:pt>
                <c:pt idx="715">
                  <c:v>44.03273899850295</c:v>
                </c:pt>
                <c:pt idx="716">
                  <c:v>50.457206119573542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8-4D8D-B9C2-5FD9CF58B902}"/>
            </c:ext>
          </c:extLst>
        </c:ser>
        <c:ser>
          <c:idx val="2"/>
          <c:order val="2"/>
          <c:tx>
            <c:strRef>
              <c:f>'1.1.11-график'!$E$4</c:f>
              <c:strCache>
                <c:ptCount val="1"/>
                <c:pt idx="0">
                  <c:v>Nikkei 225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'1.1.11-график'!$E$5:$E$721</c:f>
              <c:numCache>
                <c:formatCode>0.00</c:formatCode>
                <c:ptCount val="717"/>
                <c:pt idx="0">
                  <c:v>129.70756840148655</c:v>
                </c:pt>
                <c:pt idx="1">
                  <c:v>129.70756840148655</c:v>
                </c:pt>
                <c:pt idx="2">
                  <c:v>131.72111778430954</c:v>
                </c:pt>
                <c:pt idx="3">
                  <c:v>132.23499110846925</c:v>
                </c:pt>
                <c:pt idx="4">
                  <c:v>132.25785496935936</c:v>
                </c:pt>
                <c:pt idx="5">
                  <c:v>132.25785496935936</c:v>
                </c:pt>
                <c:pt idx="6">
                  <c:v>129.81158286722592</c:v>
                </c:pt>
                <c:pt idx="7">
                  <c:v>131.73762162755767</c:v>
                </c:pt>
                <c:pt idx="8">
                  <c:v>132.39455509538521</c:v>
                </c:pt>
                <c:pt idx="9">
                  <c:v>132.47312949055677</c:v>
                </c:pt>
                <c:pt idx="10">
                  <c:v>130.96830101253803</c:v>
                </c:pt>
                <c:pt idx="11">
                  <c:v>127.24825423785948</c:v>
                </c:pt>
                <c:pt idx="12">
                  <c:v>123.50655120057732</c:v>
                </c:pt>
                <c:pt idx="13">
                  <c:v>126.36533887736132</c:v>
                </c:pt>
                <c:pt idx="14">
                  <c:v>126.36863964601093</c:v>
                </c:pt>
                <c:pt idx="15">
                  <c:v>123.66329745815823</c:v>
                </c:pt>
                <c:pt idx="16">
                  <c:v>125.98381832539624</c:v>
                </c:pt>
                <c:pt idx="17">
                  <c:v>126.00080520795896</c:v>
                </c:pt>
                <c:pt idx="18">
                  <c:v>127.93312347938021</c:v>
                </c:pt>
                <c:pt idx="19">
                  <c:v>132.51925974509908</c:v>
                </c:pt>
                <c:pt idx="20">
                  <c:v>133.24824657735138</c:v>
                </c:pt>
                <c:pt idx="21">
                  <c:v>134.04196067775726</c:v>
                </c:pt>
                <c:pt idx="22">
                  <c:v>132.67552296336541</c:v>
                </c:pt>
                <c:pt idx="23">
                  <c:v>134.53087697066374</c:v>
                </c:pt>
                <c:pt idx="24">
                  <c:v>134.12101811224338</c:v>
                </c:pt>
                <c:pt idx="25">
                  <c:v>134.83044185225521</c:v>
                </c:pt>
                <c:pt idx="26">
                  <c:v>134.61492581140052</c:v>
                </c:pt>
                <c:pt idx="27">
                  <c:v>131.0057365594179</c:v>
                </c:pt>
                <c:pt idx="28">
                  <c:v>132.35011547844394</c:v>
                </c:pt>
                <c:pt idx="29">
                  <c:v>130.88618432905957</c:v>
                </c:pt>
                <c:pt idx="30">
                  <c:v>127.82556672533394</c:v>
                </c:pt>
                <c:pt idx="31">
                  <c:v>130.29880852253137</c:v>
                </c:pt>
                <c:pt idx="32">
                  <c:v>128.26972137508943</c:v>
                </c:pt>
                <c:pt idx="33">
                  <c:v>129.16205600222187</c:v>
                </c:pt>
                <c:pt idx="34">
                  <c:v>126.50356862788337</c:v>
                </c:pt>
                <c:pt idx="35">
                  <c:v>124.28545209533613</c:v>
                </c:pt>
                <c:pt idx="36">
                  <c:v>127.96468204793273</c:v>
                </c:pt>
                <c:pt idx="37">
                  <c:v>127.05366990063654</c:v>
                </c:pt>
                <c:pt idx="38">
                  <c:v>129.58415185661158</c:v>
                </c:pt>
                <c:pt idx="39">
                  <c:v>129.63092616357332</c:v>
                </c:pt>
                <c:pt idx="40">
                  <c:v>130.36385781689469</c:v>
                </c:pt>
                <c:pt idx="41">
                  <c:v>130.46432999432716</c:v>
                </c:pt>
                <c:pt idx="42">
                  <c:v>128.52436360042503</c:v>
                </c:pt>
                <c:pt idx="43">
                  <c:v>128.08399275863377</c:v>
                </c:pt>
                <c:pt idx="44">
                  <c:v>126.10015029365738</c:v>
                </c:pt>
                <c:pt idx="45">
                  <c:v>128.01475712354409</c:v>
                </c:pt>
                <c:pt idx="46">
                  <c:v>126.60476536428769</c:v>
                </c:pt>
                <c:pt idx="47">
                  <c:v>125.81153430319635</c:v>
                </c:pt>
                <c:pt idx="48">
                  <c:v>129.10763357277929</c:v>
                </c:pt>
                <c:pt idx="49">
                  <c:v>129.74138115350709</c:v>
                </c:pt>
                <c:pt idx="50">
                  <c:v>131.72087626465225</c:v>
                </c:pt>
                <c:pt idx="51">
                  <c:v>130.72943807147865</c:v>
                </c:pt>
                <c:pt idx="52">
                  <c:v>131.3789649364827</c:v>
                </c:pt>
                <c:pt idx="53">
                  <c:v>129.58503742868831</c:v>
                </c:pt>
                <c:pt idx="54">
                  <c:v>131.54553299346003</c:v>
                </c:pt>
                <c:pt idx="55">
                  <c:v>133.84053328357777</c:v>
                </c:pt>
                <c:pt idx="56">
                  <c:v>133.84053328357777</c:v>
                </c:pt>
                <c:pt idx="57">
                  <c:v>132.79942254755494</c:v>
                </c:pt>
                <c:pt idx="58">
                  <c:v>132.75023304402032</c:v>
                </c:pt>
                <c:pt idx="59">
                  <c:v>133.32585489389373</c:v>
                </c:pt>
                <c:pt idx="60">
                  <c:v>134.0442148612253</c:v>
                </c:pt>
                <c:pt idx="61">
                  <c:v>134.36736816267873</c:v>
                </c:pt>
                <c:pt idx="62">
                  <c:v>136.36529927433031</c:v>
                </c:pt>
                <c:pt idx="63">
                  <c:v>137.22615583946271</c:v>
                </c:pt>
                <c:pt idx="64">
                  <c:v>137.34144122254227</c:v>
                </c:pt>
                <c:pt idx="65">
                  <c:v>139.54450302978515</c:v>
                </c:pt>
                <c:pt idx="66">
                  <c:v>139.21925655796852</c:v>
                </c:pt>
                <c:pt idx="67">
                  <c:v>138.82533799692928</c:v>
                </c:pt>
                <c:pt idx="68">
                  <c:v>140.80056626079568</c:v>
                </c:pt>
                <c:pt idx="69">
                  <c:v>141.39663677498623</c:v>
                </c:pt>
                <c:pt idx="70">
                  <c:v>140.53690730158789</c:v>
                </c:pt>
                <c:pt idx="71">
                  <c:v>140.22735960749512</c:v>
                </c:pt>
                <c:pt idx="72">
                  <c:v>138.16977314049299</c:v>
                </c:pt>
                <c:pt idx="73">
                  <c:v>138.46442712238624</c:v>
                </c:pt>
                <c:pt idx="74">
                  <c:v>138.74354333966053</c:v>
                </c:pt>
                <c:pt idx="75">
                  <c:v>136.86403736663326</c:v>
                </c:pt>
                <c:pt idx="76">
                  <c:v>138.73581471062727</c:v>
                </c:pt>
                <c:pt idx="77">
                  <c:v>139.67983454441969</c:v>
                </c:pt>
                <c:pt idx="78">
                  <c:v>139.41746369005082</c:v>
                </c:pt>
                <c:pt idx="79">
                  <c:v>140.11328182270199</c:v>
                </c:pt>
                <c:pt idx="80">
                  <c:v>136.17200304194625</c:v>
                </c:pt>
                <c:pt idx="81">
                  <c:v>136.62195416347669</c:v>
                </c:pt>
                <c:pt idx="82">
                  <c:v>137.31141227848593</c:v>
                </c:pt>
                <c:pt idx="83">
                  <c:v>137.78326118227727</c:v>
                </c:pt>
                <c:pt idx="84">
                  <c:v>136.10622918861105</c:v>
                </c:pt>
                <c:pt idx="85">
                  <c:v>136.26305595274442</c:v>
                </c:pt>
                <c:pt idx="86">
                  <c:v>138.0990883874596</c:v>
                </c:pt>
                <c:pt idx="87">
                  <c:v>140.04050389930541</c:v>
                </c:pt>
                <c:pt idx="88">
                  <c:v>140.04050389930541</c:v>
                </c:pt>
                <c:pt idx="89">
                  <c:v>140.04050389930541</c:v>
                </c:pt>
                <c:pt idx="90">
                  <c:v>139.20927374546721</c:v>
                </c:pt>
                <c:pt idx="91">
                  <c:v>138.39808972318403</c:v>
                </c:pt>
                <c:pt idx="92">
                  <c:v>136.47414413321547</c:v>
                </c:pt>
                <c:pt idx="93">
                  <c:v>135.75127579894786</c:v>
                </c:pt>
                <c:pt idx="94">
                  <c:v>133.65520719988427</c:v>
                </c:pt>
                <c:pt idx="95">
                  <c:v>132.73042843212258</c:v>
                </c:pt>
                <c:pt idx="96">
                  <c:v>130.08586869135442</c:v>
                </c:pt>
                <c:pt idx="97">
                  <c:v>131.28742898636995</c:v>
                </c:pt>
                <c:pt idx="98">
                  <c:v>129.51234001184417</c:v>
                </c:pt>
                <c:pt idx="99">
                  <c:v>130.06195824528274</c:v>
                </c:pt>
                <c:pt idx="100">
                  <c:v>127.66624425807527</c:v>
                </c:pt>
                <c:pt idx="101">
                  <c:v>125.58378126637233</c:v>
                </c:pt>
                <c:pt idx="102">
                  <c:v>128.06338308121173</c:v>
                </c:pt>
                <c:pt idx="103">
                  <c:v>126.34497071959656</c:v>
                </c:pt>
                <c:pt idx="104">
                  <c:v>128.57508272845584</c:v>
                </c:pt>
                <c:pt idx="105">
                  <c:v>128.13165263767223</c:v>
                </c:pt>
                <c:pt idx="106">
                  <c:v>127.67896429335919</c:v>
                </c:pt>
                <c:pt idx="107">
                  <c:v>124.52214135947987</c:v>
                </c:pt>
                <c:pt idx="108">
                  <c:v>124.81526571687698</c:v>
                </c:pt>
                <c:pt idx="109">
                  <c:v>127.1142913346162</c:v>
                </c:pt>
                <c:pt idx="110">
                  <c:v>126.14016205021501</c:v>
                </c:pt>
                <c:pt idx="111">
                  <c:v>123.85820382159092</c:v>
                </c:pt>
                <c:pt idx="112">
                  <c:v>121.53277205465467</c:v>
                </c:pt>
                <c:pt idx="113">
                  <c:v>117.80547969025747</c:v>
                </c:pt>
                <c:pt idx="114">
                  <c:v>118.75392738443354</c:v>
                </c:pt>
                <c:pt idx="115">
                  <c:v>119.4154497257496</c:v>
                </c:pt>
                <c:pt idx="116">
                  <c:v>114.46904663790718</c:v>
                </c:pt>
                <c:pt idx="117">
                  <c:v>115.20133423880907</c:v>
                </c:pt>
                <c:pt idx="118">
                  <c:v>116.49909986397829</c:v>
                </c:pt>
                <c:pt idx="119">
                  <c:v>119.78843658315709</c:v>
                </c:pt>
                <c:pt idx="120">
                  <c:v>119.63555464009283</c:v>
                </c:pt>
                <c:pt idx="121">
                  <c:v>117.92929876789458</c:v>
                </c:pt>
                <c:pt idx="122">
                  <c:v>117.89588854863618</c:v>
                </c:pt>
                <c:pt idx="123">
                  <c:v>121.85222205469633</c:v>
                </c:pt>
                <c:pt idx="124">
                  <c:v>121.75843192111554</c:v>
                </c:pt>
                <c:pt idx="125">
                  <c:v>121.9867485038066</c:v>
                </c:pt>
                <c:pt idx="126">
                  <c:v>122.14301172207294</c:v>
                </c:pt>
                <c:pt idx="127">
                  <c:v>119.84293951915213</c:v>
                </c:pt>
                <c:pt idx="128">
                  <c:v>121.73516552746331</c:v>
                </c:pt>
                <c:pt idx="129">
                  <c:v>124.82685866042686</c:v>
                </c:pt>
                <c:pt idx="130">
                  <c:v>125.36174419477079</c:v>
                </c:pt>
                <c:pt idx="131">
                  <c:v>125.90017201742162</c:v>
                </c:pt>
                <c:pt idx="132">
                  <c:v>124.97788895278528</c:v>
                </c:pt>
                <c:pt idx="133">
                  <c:v>123.34730923987107</c:v>
                </c:pt>
                <c:pt idx="134">
                  <c:v>123.23629070407031</c:v>
                </c:pt>
                <c:pt idx="135">
                  <c:v>125.21031136965024</c:v>
                </c:pt>
                <c:pt idx="136">
                  <c:v>124.57439011200687</c:v>
                </c:pt>
                <c:pt idx="137">
                  <c:v>122.7670180099567</c:v>
                </c:pt>
                <c:pt idx="138">
                  <c:v>121.54839032582608</c:v>
                </c:pt>
                <c:pt idx="139">
                  <c:v>119.5139092393713</c:v>
                </c:pt>
                <c:pt idx="140">
                  <c:v>119.5139092393713</c:v>
                </c:pt>
                <c:pt idx="141">
                  <c:v>116.22924190023343</c:v>
                </c:pt>
                <c:pt idx="142">
                  <c:v>116.73659419364633</c:v>
                </c:pt>
                <c:pt idx="143">
                  <c:v>120.33185581205861</c:v>
                </c:pt>
                <c:pt idx="144">
                  <c:v>119.32085452664454</c:v>
                </c:pt>
                <c:pt idx="145">
                  <c:v>119.10541899234227</c:v>
                </c:pt>
                <c:pt idx="146">
                  <c:v>120.80201407824893</c:v>
                </c:pt>
                <c:pt idx="147">
                  <c:v>119.82651618245643</c:v>
                </c:pt>
                <c:pt idx="148">
                  <c:v>122.20717544435954</c:v>
                </c:pt>
                <c:pt idx="149">
                  <c:v>123.52015680793798</c:v>
                </c:pt>
                <c:pt idx="150">
                  <c:v>124.43744846632367</c:v>
                </c:pt>
                <c:pt idx="151">
                  <c:v>124.30944304796022</c:v>
                </c:pt>
                <c:pt idx="152">
                  <c:v>124.49766736754123</c:v>
                </c:pt>
                <c:pt idx="153">
                  <c:v>124.54661535141855</c:v>
                </c:pt>
                <c:pt idx="154">
                  <c:v>124.77855472896894</c:v>
                </c:pt>
                <c:pt idx="155">
                  <c:v>122.00011259150996</c:v>
                </c:pt>
                <c:pt idx="156">
                  <c:v>124.5006461099811</c:v>
                </c:pt>
                <c:pt idx="157">
                  <c:v>126.04580837076725</c:v>
                </c:pt>
                <c:pt idx="158">
                  <c:v>125.83906754412737</c:v>
                </c:pt>
                <c:pt idx="159">
                  <c:v>125.3086098701671</c:v>
                </c:pt>
                <c:pt idx="160">
                  <c:v>127.66012576009061</c:v>
                </c:pt>
                <c:pt idx="161">
                  <c:v>127.33069294754765</c:v>
                </c:pt>
                <c:pt idx="162">
                  <c:v>129.38497864590016</c:v>
                </c:pt>
                <c:pt idx="163">
                  <c:v>128.97825954302454</c:v>
                </c:pt>
                <c:pt idx="164">
                  <c:v>129.66369233041229</c:v>
                </c:pt>
                <c:pt idx="165">
                  <c:v>128.56123560143791</c:v>
                </c:pt>
                <c:pt idx="166">
                  <c:v>130.26902109813233</c:v>
                </c:pt>
                <c:pt idx="167">
                  <c:v>130.1229822120246</c:v>
                </c:pt>
                <c:pt idx="168">
                  <c:v>128.493449084292</c:v>
                </c:pt>
                <c:pt idx="169">
                  <c:v>128.31665669515601</c:v>
                </c:pt>
                <c:pt idx="170">
                  <c:v>126.89917782652364</c:v>
                </c:pt>
                <c:pt idx="171">
                  <c:v>127.92942017796844</c:v>
                </c:pt>
                <c:pt idx="172">
                  <c:v>127.78016102976351</c:v>
                </c:pt>
                <c:pt idx="173">
                  <c:v>129.94369411976331</c:v>
                </c:pt>
                <c:pt idx="174">
                  <c:v>129.89128435413147</c:v>
                </c:pt>
                <c:pt idx="175">
                  <c:v>131.69318201061637</c:v>
                </c:pt>
                <c:pt idx="176">
                  <c:v>131.91771478534321</c:v>
                </c:pt>
                <c:pt idx="177">
                  <c:v>131.09759453574034</c:v>
                </c:pt>
                <c:pt idx="178">
                  <c:v>128.91039251932617</c:v>
                </c:pt>
                <c:pt idx="179">
                  <c:v>129.45823960861128</c:v>
                </c:pt>
                <c:pt idx="180">
                  <c:v>127.15510815669813</c:v>
                </c:pt>
                <c:pt idx="181">
                  <c:v>126.55098698726455</c:v>
                </c:pt>
                <c:pt idx="182">
                  <c:v>126.7982226097766</c:v>
                </c:pt>
                <c:pt idx="183">
                  <c:v>128.34668563921235</c:v>
                </c:pt>
                <c:pt idx="184">
                  <c:v>127.73918319457671</c:v>
                </c:pt>
                <c:pt idx="185">
                  <c:v>127.73918319457671</c:v>
                </c:pt>
                <c:pt idx="186">
                  <c:v>127.79835551061265</c:v>
                </c:pt>
                <c:pt idx="187">
                  <c:v>126.54559304825175</c:v>
                </c:pt>
                <c:pt idx="188">
                  <c:v>127.47592676813109</c:v>
                </c:pt>
                <c:pt idx="189">
                  <c:v>125.86933800784099</c:v>
                </c:pt>
                <c:pt idx="190">
                  <c:v>125.86241444433203</c:v>
                </c:pt>
                <c:pt idx="191">
                  <c:v>125.24766640997771</c:v>
                </c:pt>
                <c:pt idx="192">
                  <c:v>128.39080322994391</c:v>
                </c:pt>
                <c:pt idx="193">
                  <c:v>129.01054267054889</c:v>
                </c:pt>
                <c:pt idx="194">
                  <c:v>129.83758648366074</c:v>
                </c:pt>
                <c:pt idx="195">
                  <c:v>130.85768500949939</c:v>
                </c:pt>
                <c:pt idx="196">
                  <c:v>130.75946701553499</c:v>
                </c:pt>
                <c:pt idx="197">
                  <c:v>129.47506547806913</c:v>
                </c:pt>
                <c:pt idx="198">
                  <c:v>132.42788480809119</c:v>
                </c:pt>
                <c:pt idx="199">
                  <c:v>132.32105261301678</c:v>
                </c:pt>
                <c:pt idx="200">
                  <c:v>132.32105261301678</c:v>
                </c:pt>
                <c:pt idx="201">
                  <c:v>132.65265910247535</c:v>
                </c:pt>
                <c:pt idx="202">
                  <c:v>132.03533485844326</c:v>
                </c:pt>
                <c:pt idx="203">
                  <c:v>131.77964604792604</c:v>
                </c:pt>
                <c:pt idx="204">
                  <c:v>133.12998245183195</c:v>
                </c:pt>
                <c:pt idx="205">
                  <c:v>134.38765581389103</c:v>
                </c:pt>
                <c:pt idx="206">
                  <c:v>133.73418412781794</c:v>
                </c:pt>
                <c:pt idx="207">
                  <c:v>134.06756176142994</c:v>
                </c:pt>
                <c:pt idx="208">
                  <c:v>133.24929316253295</c:v>
                </c:pt>
                <c:pt idx="209">
                  <c:v>134.0565323637471</c:v>
                </c:pt>
                <c:pt idx="210">
                  <c:v>135.16100175653219</c:v>
                </c:pt>
                <c:pt idx="211">
                  <c:v>135.09377878525328</c:v>
                </c:pt>
                <c:pt idx="212">
                  <c:v>134.44030709918016</c:v>
                </c:pt>
                <c:pt idx="213">
                  <c:v>135.34439568296739</c:v>
                </c:pt>
                <c:pt idx="214">
                  <c:v>134.19693579118473</c:v>
                </c:pt>
                <c:pt idx="215">
                  <c:v>131.64310693500502</c:v>
                </c:pt>
                <c:pt idx="216">
                  <c:v>132.02583508525652</c:v>
                </c:pt>
                <c:pt idx="217">
                  <c:v>131.83157277424328</c:v>
                </c:pt>
                <c:pt idx="218">
                  <c:v>131.62837423591037</c:v>
                </c:pt>
                <c:pt idx="219">
                  <c:v>131.62837423591037</c:v>
                </c:pt>
                <c:pt idx="220">
                  <c:v>131.74704089419197</c:v>
                </c:pt>
                <c:pt idx="221">
                  <c:v>131.97769216690347</c:v>
                </c:pt>
                <c:pt idx="222">
                  <c:v>130.54733224988232</c:v>
                </c:pt>
                <c:pt idx="223">
                  <c:v>130.40910249936027</c:v>
                </c:pt>
                <c:pt idx="224">
                  <c:v>129.71561905672954</c:v>
                </c:pt>
                <c:pt idx="225">
                  <c:v>128.99154312417548</c:v>
                </c:pt>
                <c:pt idx="226">
                  <c:v>131.14155111336706</c:v>
                </c:pt>
                <c:pt idx="227">
                  <c:v>130.77057691977029</c:v>
                </c:pt>
                <c:pt idx="228">
                  <c:v>130.12974476242869</c:v>
                </c:pt>
                <c:pt idx="229">
                  <c:v>129.54897049319973</c:v>
                </c:pt>
                <c:pt idx="230">
                  <c:v>126.60412131186824</c:v>
                </c:pt>
                <c:pt idx="231">
                  <c:v>126.67013668486071</c:v>
                </c:pt>
                <c:pt idx="232">
                  <c:v>128.1199791875699</c:v>
                </c:pt>
                <c:pt idx="233">
                  <c:v>128.1199791875699</c:v>
                </c:pt>
                <c:pt idx="234">
                  <c:v>126.67383998627251</c:v>
                </c:pt>
                <c:pt idx="235">
                  <c:v>127.88771778380979</c:v>
                </c:pt>
                <c:pt idx="236">
                  <c:v>127.64523204789107</c:v>
                </c:pt>
                <c:pt idx="237">
                  <c:v>129.42394381727621</c:v>
                </c:pt>
                <c:pt idx="238">
                  <c:v>131.01902014056881</c:v>
                </c:pt>
                <c:pt idx="239">
                  <c:v>131.40102373184845</c:v>
                </c:pt>
                <c:pt idx="240">
                  <c:v>131.25458231297856</c:v>
                </c:pt>
                <c:pt idx="241">
                  <c:v>130.95002602513642</c:v>
                </c:pt>
                <c:pt idx="242">
                  <c:v>131.79953116637623</c:v>
                </c:pt>
                <c:pt idx="243">
                  <c:v>132.62134205358015</c:v>
                </c:pt>
                <c:pt idx="244">
                  <c:v>132.17420866138474</c:v>
                </c:pt>
                <c:pt idx="245">
                  <c:v>133.0611493495044</c:v>
                </c:pt>
                <c:pt idx="246">
                  <c:v>133.94503078863173</c:v>
                </c:pt>
                <c:pt idx="247">
                  <c:v>134.38902442528234</c:v>
                </c:pt>
                <c:pt idx="248">
                  <c:v>135.48608721524394</c:v>
                </c:pt>
                <c:pt idx="249">
                  <c:v>136.1712784829744</c:v>
                </c:pt>
                <c:pt idx="250">
                  <c:v>136.55609980358906</c:v>
                </c:pt>
                <c:pt idx="251">
                  <c:v>135.06487693293096</c:v>
                </c:pt>
                <c:pt idx="252">
                  <c:v>136.95001836462833</c:v>
                </c:pt>
                <c:pt idx="253">
                  <c:v>137.24620197101777</c:v>
                </c:pt>
                <c:pt idx="254">
                  <c:v>137.70613590504948</c:v>
                </c:pt>
                <c:pt idx="255">
                  <c:v>137.60896449626665</c:v>
                </c:pt>
                <c:pt idx="256">
                  <c:v>138.2232294913064</c:v>
                </c:pt>
                <c:pt idx="257">
                  <c:v>138.65764284821788</c:v>
                </c:pt>
                <c:pt idx="258">
                  <c:v>138.67100693592124</c:v>
                </c:pt>
                <c:pt idx="259">
                  <c:v>138.6792186042691</c:v>
                </c:pt>
                <c:pt idx="260">
                  <c:v>138.6792186042691</c:v>
                </c:pt>
                <c:pt idx="261">
                  <c:v>138.6792186042691</c:v>
                </c:pt>
                <c:pt idx="262">
                  <c:v>138.6792186042691</c:v>
                </c:pt>
                <c:pt idx="263">
                  <c:v>139.70841437053227</c:v>
                </c:pt>
                <c:pt idx="264">
                  <c:v>137.59849864445079</c:v>
                </c:pt>
                <c:pt idx="265">
                  <c:v>137.59849864445079</c:v>
                </c:pt>
                <c:pt idx="266">
                  <c:v>138.77534342787033</c:v>
                </c:pt>
                <c:pt idx="267">
                  <c:v>136.39742138874985</c:v>
                </c:pt>
                <c:pt idx="268">
                  <c:v>135.55830159277349</c:v>
                </c:pt>
                <c:pt idx="269">
                  <c:v>137.32010698614835</c:v>
                </c:pt>
                <c:pt idx="270">
                  <c:v>138.55113267935317</c:v>
                </c:pt>
                <c:pt idx="271">
                  <c:v>138.49107479124052</c:v>
                </c:pt>
                <c:pt idx="272">
                  <c:v>138.9651778784999</c:v>
                </c:pt>
                <c:pt idx="273">
                  <c:v>139.84736868002619</c:v>
                </c:pt>
                <c:pt idx="274">
                  <c:v>139.36038454437804</c:v>
                </c:pt>
                <c:pt idx="275">
                  <c:v>140.27606607171518</c:v>
                </c:pt>
                <c:pt idx="276">
                  <c:v>140.15039534337217</c:v>
                </c:pt>
                <c:pt idx="277">
                  <c:v>140.9460416010364</c:v>
                </c:pt>
                <c:pt idx="278">
                  <c:v>140.55075442860581</c:v>
                </c:pt>
                <c:pt idx="279">
                  <c:v>140.25795209741844</c:v>
                </c:pt>
                <c:pt idx="280">
                  <c:v>140.64865039636052</c:v>
                </c:pt>
                <c:pt idx="281">
                  <c:v>140.80748982430461</c:v>
                </c:pt>
                <c:pt idx="282">
                  <c:v>139.94792136401108</c:v>
                </c:pt>
                <c:pt idx="283">
                  <c:v>141.04345452947652</c:v>
                </c:pt>
                <c:pt idx="284">
                  <c:v>141.26573312073532</c:v>
                </c:pt>
                <c:pt idx="285">
                  <c:v>139.637005058527</c:v>
                </c:pt>
                <c:pt idx="286">
                  <c:v>140.13662872290666</c:v>
                </c:pt>
                <c:pt idx="287">
                  <c:v>139.21450667137515</c:v>
                </c:pt>
                <c:pt idx="288">
                  <c:v>139.21579477621404</c:v>
                </c:pt>
                <c:pt idx="289">
                  <c:v>140.92132608944044</c:v>
                </c:pt>
                <c:pt idx="290">
                  <c:v>140.92132608944044</c:v>
                </c:pt>
                <c:pt idx="291">
                  <c:v>141.86421883149885</c:v>
                </c:pt>
                <c:pt idx="292">
                  <c:v>142.92038429282604</c:v>
                </c:pt>
                <c:pt idx="293">
                  <c:v>144.08442853440923</c:v>
                </c:pt>
                <c:pt idx="294">
                  <c:v>143.91069539426564</c:v>
                </c:pt>
                <c:pt idx="295">
                  <c:v>144.42947961812359</c:v>
                </c:pt>
                <c:pt idx="296">
                  <c:v>144.42167048253788</c:v>
                </c:pt>
                <c:pt idx="297">
                  <c:v>144.21307800519213</c:v>
                </c:pt>
                <c:pt idx="298">
                  <c:v>145.78762515761517</c:v>
                </c:pt>
                <c:pt idx="299">
                  <c:v>146.42869883461404</c:v>
                </c:pt>
                <c:pt idx="300">
                  <c:v>146.64550298030764</c:v>
                </c:pt>
                <c:pt idx="301">
                  <c:v>145.87722895046957</c:v>
                </c:pt>
                <c:pt idx="302">
                  <c:v>141.72470097613791</c:v>
                </c:pt>
                <c:pt idx="303">
                  <c:v>140.5121917899919</c:v>
                </c:pt>
                <c:pt idx="304">
                  <c:v>138.61561842784951</c:v>
                </c:pt>
                <c:pt idx="305">
                  <c:v>133.98101721756788</c:v>
                </c:pt>
                <c:pt idx="306">
                  <c:v>135.60926224046159</c:v>
                </c:pt>
                <c:pt idx="307">
                  <c:v>134.96617589965194</c:v>
                </c:pt>
                <c:pt idx="308">
                  <c:v>137.58819380573976</c:v>
                </c:pt>
                <c:pt idx="309">
                  <c:v>138.18176861680504</c:v>
                </c:pt>
                <c:pt idx="310">
                  <c:v>139.21507021724219</c:v>
                </c:pt>
                <c:pt idx="311">
                  <c:v>138.3009183144012</c:v>
                </c:pt>
                <c:pt idx="312">
                  <c:v>134.25989191518485</c:v>
                </c:pt>
                <c:pt idx="313">
                  <c:v>135.73718715227264</c:v>
                </c:pt>
                <c:pt idx="314">
                  <c:v>134.80137898682807</c:v>
                </c:pt>
                <c:pt idx="315">
                  <c:v>136.93802288831625</c:v>
                </c:pt>
                <c:pt idx="316">
                  <c:v>138.17500606640095</c:v>
                </c:pt>
                <c:pt idx="317">
                  <c:v>138.17500606640095</c:v>
                </c:pt>
                <c:pt idx="318">
                  <c:v>140.23597380860511</c:v>
                </c:pt>
                <c:pt idx="319">
                  <c:v>140.73036454707682</c:v>
                </c:pt>
                <c:pt idx="320">
                  <c:v>141.06325914137423</c:v>
                </c:pt>
                <c:pt idx="321">
                  <c:v>139.80003082719745</c:v>
                </c:pt>
                <c:pt idx="322">
                  <c:v>138.91188254079134</c:v>
                </c:pt>
                <c:pt idx="323">
                  <c:v>138.98602907557924</c:v>
                </c:pt>
                <c:pt idx="324">
                  <c:v>139.17691011139044</c:v>
                </c:pt>
                <c:pt idx="325">
                  <c:v>137.08985824619896</c:v>
                </c:pt>
                <c:pt idx="326">
                  <c:v>138.82590154279626</c:v>
                </c:pt>
                <c:pt idx="327">
                  <c:v>141.2414201419015</c:v>
                </c:pt>
                <c:pt idx="328">
                  <c:v>140.81739213025347</c:v>
                </c:pt>
                <c:pt idx="329">
                  <c:v>140.76393577944006</c:v>
                </c:pt>
                <c:pt idx="330">
                  <c:v>142.84889447426832</c:v>
                </c:pt>
                <c:pt idx="331">
                  <c:v>142.2123291642055</c:v>
                </c:pt>
                <c:pt idx="332">
                  <c:v>142.25564168941276</c:v>
                </c:pt>
                <c:pt idx="333">
                  <c:v>141.21187423715972</c:v>
                </c:pt>
                <c:pt idx="334">
                  <c:v>139.79117510643019</c:v>
                </c:pt>
                <c:pt idx="335">
                  <c:v>141.91936581991328</c:v>
                </c:pt>
                <c:pt idx="336">
                  <c:v>141.10745723865824</c:v>
                </c:pt>
                <c:pt idx="337">
                  <c:v>142.233582894047</c:v>
                </c:pt>
                <c:pt idx="338">
                  <c:v>139.85574136147895</c:v>
                </c:pt>
                <c:pt idx="339">
                  <c:v>140.50502670682565</c:v>
                </c:pt>
                <c:pt idx="340">
                  <c:v>140.52716600874388</c:v>
                </c:pt>
                <c:pt idx="341">
                  <c:v>140.49818364986913</c:v>
                </c:pt>
                <c:pt idx="342">
                  <c:v>138.76238187292913</c:v>
                </c:pt>
                <c:pt idx="343">
                  <c:v>140.31623884137764</c:v>
                </c:pt>
                <c:pt idx="344">
                  <c:v>140.08470199658942</c:v>
                </c:pt>
                <c:pt idx="345">
                  <c:v>140.08470199658942</c:v>
                </c:pt>
                <c:pt idx="346">
                  <c:v>139.07490830946179</c:v>
                </c:pt>
                <c:pt idx="347">
                  <c:v>140.04050389930541</c:v>
                </c:pt>
                <c:pt idx="348">
                  <c:v>140.04050389930541</c:v>
                </c:pt>
                <c:pt idx="349">
                  <c:v>140.04050389930541</c:v>
                </c:pt>
                <c:pt idx="350">
                  <c:v>142.25370953215446</c:v>
                </c:pt>
                <c:pt idx="351">
                  <c:v>142.14913152054805</c:v>
                </c:pt>
                <c:pt idx="352">
                  <c:v>142.88399533112775</c:v>
                </c:pt>
                <c:pt idx="353">
                  <c:v>142.79415001861602</c:v>
                </c:pt>
                <c:pt idx="354">
                  <c:v>141.31894795189146</c:v>
                </c:pt>
                <c:pt idx="355">
                  <c:v>142.31900034617505</c:v>
                </c:pt>
                <c:pt idx="356">
                  <c:v>140.99096425729223</c:v>
                </c:pt>
                <c:pt idx="357">
                  <c:v>141.11993575428485</c:v>
                </c:pt>
                <c:pt idx="358">
                  <c:v>140.87519583489811</c:v>
                </c:pt>
                <c:pt idx="359">
                  <c:v>140.07801995273775</c:v>
                </c:pt>
                <c:pt idx="360">
                  <c:v>141.34430751590685</c:v>
                </c:pt>
                <c:pt idx="361">
                  <c:v>142.33598722873774</c:v>
                </c:pt>
                <c:pt idx="362">
                  <c:v>142.53781715567936</c:v>
                </c:pt>
                <c:pt idx="363">
                  <c:v>142.47220431544906</c:v>
                </c:pt>
                <c:pt idx="364">
                  <c:v>140.73519494022258</c:v>
                </c:pt>
                <c:pt idx="365">
                  <c:v>141.59162364497135</c:v>
                </c:pt>
                <c:pt idx="366">
                  <c:v>142.27568782096779</c:v>
                </c:pt>
                <c:pt idx="367">
                  <c:v>141.59701758398415</c:v>
                </c:pt>
                <c:pt idx="368">
                  <c:v>143.91150045978992</c:v>
                </c:pt>
                <c:pt idx="369">
                  <c:v>144.58075143013929</c:v>
                </c:pt>
                <c:pt idx="370">
                  <c:v>144.69780795737225</c:v>
                </c:pt>
                <c:pt idx="371">
                  <c:v>145.34500013235586</c:v>
                </c:pt>
                <c:pt idx="372">
                  <c:v>145.24130769282618</c:v>
                </c:pt>
                <c:pt idx="373">
                  <c:v>145.34153835060138</c:v>
                </c:pt>
                <c:pt idx="374">
                  <c:v>143.133324124003</c:v>
                </c:pt>
                <c:pt idx="375">
                  <c:v>143.57924991791194</c:v>
                </c:pt>
                <c:pt idx="376">
                  <c:v>142.98696321168552</c:v>
                </c:pt>
                <c:pt idx="377">
                  <c:v>142.76041777314791</c:v>
                </c:pt>
                <c:pt idx="378">
                  <c:v>143.64212553535964</c:v>
                </c:pt>
                <c:pt idx="379">
                  <c:v>144.68227019275332</c:v>
                </c:pt>
                <c:pt idx="380">
                  <c:v>146.11552834566194</c:v>
                </c:pt>
                <c:pt idx="381">
                  <c:v>146.22896207803561</c:v>
                </c:pt>
                <c:pt idx="382">
                  <c:v>146.61595707556589</c:v>
                </c:pt>
                <c:pt idx="383">
                  <c:v>146.84636682862012</c:v>
                </c:pt>
                <c:pt idx="384">
                  <c:v>146.4303894722151</c:v>
                </c:pt>
                <c:pt idx="385">
                  <c:v>145.61606569438715</c:v>
                </c:pt>
                <c:pt idx="386">
                  <c:v>145.44402319184456</c:v>
                </c:pt>
                <c:pt idx="387">
                  <c:v>143.69839961550809</c:v>
                </c:pt>
                <c:pt idx="388">
                  <c:v>144.36652349412344</c:v>
                </c:pt>
                <c:pt idx="389">
                  <c:v>146.02568303315024</c:v>
                </c:pt>
                <c:pt idx="390">
                  <c:v>146.08960523577952</c:v>
                </c:pt>
                <c:pt idx="391">
                  <c:v>146.11858759465429</c:v>
                </c:pt>
                <c:pt idx="392">
                  <c:v>146.27010092632727</c:v>
                </c:pt>
                <c:pt idx="393">
                  <c:v>146.69485349694716</c:v>
                </c:pt>
                <c:pt idx="394">
                  <c:v>146.04645372367713</c:v>
                </c:pt>
                <c:pt idx="395">
                  <c:v>147.02090503428803</c:v>
                </c:pt>
                <c:pt idx="396">
                  <c:v>146.94595343397583</c:v>
                </c:pt>
                <c:pt idx="397">
                  <c:v>145.31038231481099</c:v>
                </c:pt>
                <c:pt idx="398">
                  <c:v>144.78411098157707</c:v>
                </c:pt>
                <c:pt idx="399">
                  <c:v>146.83549844404209</c:v>
                </c:pt>
                <c:pt idx="400">
                  <c:v>146.83549844404209</c:v>
                </c:pt>
                <c:pt idx="401">
                  <c:v>146.66096023837417</c:v>
                </c:pt>
                <c:pt idx="402">
                  <c:v>145.03722358241652</c:v>
                </c:pt>
                <c:pt idx="403">
                  <c:v>145.85025925540558</c:v>
                </c:pt>
                <c:pt idx="404">
                  <c:v>146.18323435625544</c:v>
                </c:pt>
                <c:pt idx="405">
                  <c:v>144.61907254909588</c:v>
                </c:pt>
                <c:pt idx="406">
                  <c:v>144.92813720387409</c:v>
                </c:pt>
                <c:pt idx="407">
                  <c:v>143.77198260442898</c:v>
                </c:pt>
                <c:pt idx="408">
                  <c:v>142.51342367029315</c:v>
                </c:pt>
                <c:pt idx="409">
                  <c:v>139.14599559525738</c:v>
                </c:pt>
                <c:pt idx="410">
                  <c:v>139.19019369254133</c:v>
                </c:pt>
                <c:pt idx="411">
                  <c:v>138.86486671417231</c:v>
                </c:pt>
                <c:pt idx="412">
                  <c:v>135.82244359129584</c:v>
                </c:pt>
                <c:pt idx="413">
                  <c:v>136.73321421893473</c:v>
                </c:pt>
                <c:pt idx="414">
                  <c:v>136.69899893415206</c:v>
                </c:pt>
                <c:pt idx="415">
                  <c:v>136.17248608126081</c:v>
                </c:pt>
                <c:pt idx="416">
                  <c:v>136.23133637108705</c:v>
                </c:pt>
                <c:pt idx="417">
                  <c:v>137.09686231626037</c:v>
                </c:pt>
                <c:pt idx="418">
                  <c:v>138.23458091519899</c:v>
                </c:pt>
                <c:pt idx="419">
                  <c:v>134.96190905237319</c:v>
                </c:pt>
                <c:pt idx="420">
                  <c:v>135.2514106149109</c:v>
                </c:pt>
                <c:pt idx="421">
                  <c:v>135.61014781253832</c:v>
                </c:pt>
                <c:pt idx="422">
                  <c:v>132.63945602787686</c:v>
                </c:pt>
                <c:pt idx="423">
                  <c:v>130.00592568479158</c:v>
                </c:pt>
                <c:pt idx="424">
                  <c:v>122.96313197167584</c:v>
                </c:pt>
                <c:pt idx="425">
                  <c:v>126.65677259715737</c:v>
                </c:pt>
                <c:pt idx="426">
                  <c:v>128.01620624148782</c:v>
                </c:pt>
                <c:pt idx="427">
                  <c:v>128.01057078281772</c:v>
                </c:pt>
                <c:pt idx="428">
                  <c:v>131.35706715422174</c:v>
                </c:pt>
                <c:pt idx="429">
                  <c:v>130.8148555236067</c:v>
                </c:pt>
                <c:pt idx="430">
                  <c:v>131.23687087144398</c:v>
                </c:pt>
                <c:pt idx="431">
                  <c:v>131.12496676356648</c:v>
                </c:pt>
                <c:pt idx="432">
                  <c:v>128.91377379452823</c:v>
                </c:pt>
                <c:pt idx="433">
                  <c:v>130.0488356772367</c:v>
                </c:pt>
                <c:pt idx="434">
                  <c:v>133.39203127999107</c:v>
                </c:pt>
                <c:pt idx="435">
                  <c:v>133.03651434446087</c:v>
                </c:pt>
                <c:pt idx="436">
                  <c:v>132.19554289777867</c:v>
                </c:pt>
                <c:pt idx="437">
                  <c:v>130.08611021101171</c:v>
                </c:pt>
                <c:pt idx="438">
                  <c:v>130.87950228520788</c:v>
                </c:pt>
                <c:pt idx="439">
                  <c:v>129.7939519322438</c:v>
                </c:pt>
                <c:pt idx="440">
                  <c:v>126.91833838600195</c:v>
                </c:pt>
                <c:pt idx="441">
                  <c:v>127.82564723188636</c:v>
                </c:pt>
                <c:pt idx="442">
                  <c:v>127.18103126658056</c:v>
                </c:pt>
                <c:pt idx="443">
                  <c:v>127.37094622376257</c:v>
                </c:pt>
                <c:pt idx="444">
                  <c:v>129.83629837882188</c:v>
                </c:pt>
                <c:pt idx="445">
                  <c:v>129.83629837882188</c:v>
                </c:pt>
                <c:pt idx="446">
                  <c:v>127.21484401860108</c:v>
                </c:pt>
                <c:pt idx="447">
                  <c:v>131.88213088916925</c:v>
                </c:pt>
                <c:pt idx="448">
                  <c:v>132.14176452075552</c:v>
                </c:pt>
                <c:pt idx="449">
                  <c:v>131.3271992232703</c:v>
                </c:pt>
                <c:pt idx="450">
                  <c:v>131.3271992232703</c:v>
                </c:pt>
                <c:pt idx="451">
                  <c:v>132.04467361852511</c:v>
                </c:pt>
                <c:pt idx="452">
                  <c:v>132.31847640333905</c:v>
                </c:pt>
                <c:pt idx="453">
                  <c:v>135.51040019407773</c:v>
                </c:pt>
                <c:pt idx="454">
                  <c:v>135.13580320562164</c:v>
                </c:pt>
                <c:pt idx="455">
                  <c:v>135.62101619711635</c:v>
                </c:pt>
                <c:pt idx="456">
                  <c:v>137.23774878301259</c:v>
                </c:pt>
                <c:pt idx="457">
                  <c:v>138.47038460726603</c:v>
                </c:pt>
                <c:pt idx="458">
                  <c:v>137.60574423416946</c:v>
                </c:pt>
                <c:pt idx="459">
                  <c:v>137.38475374774953</c:v>
                </c:pt>
                <c:pt idx="460">
                  <c:v>137.38475374774953</c:v>
                </c:pt>
                <c:pt idx="461">
                  <c:v>138.14843890409909</c:v>
                </c:pt>
                <c:pt idx="462">
                  <c:v>138.29327019192036</c:v>
                </c:pt>
                <c:pt idx="463">
                  <c:v>140.55622887417104</c:v>
                </c:pt>
                <c:pt idx="464">
                  <c:v>139.52727462756511</c:v>
                </c:pt>
                <c:pt idx="465">
                  <c:v>139.74448130602087</c:v>
                </c:pt>
                <c:pt idx="466">
                  <c:v>137.97148550185824</c:v>
                </c:pt>
                <c:pt idx="467">
                  <c:v>136.50135534793679</c:v>
                </c:pt>
                <c:pt idx="468">
                  <c:v>137.71523314547406</c:v>
                </c:pt>
                <c:pt idx="469">
                  <c:v>135.36669599799046</c:v>
                </c:pt>
                <c:pt idx="470">
                  <c:v>132.34045469215238</c:v>
                </c:pt>
                <c:pt idx="471">
                  <c:v>132.43794812714492</c:v>
                </c:pt>
                <c:pt idx="472">
                  <c:v>131.69575822029412</c:v>
                </c:pt>
                <c:pt idx="473">
                  <c:v>131.0982385881598</c:v>
                </c:pt>
                <c:pt idx="474">
                  <c:v>132.88113669827126</c:v>
                </c:pt>
                <c:pt idx="475">
                  <c:v>134.43048529978375</c:v>
                </c:pt>
                <c:pt idx="476">
                  <c:v>134.0515409574964</c:v>
                </c:pt>
                <c:pt idx="477">
                  <c:v>134.74888871464378</c:v>
                </c:pt>
                <c:pt idx="478">
                  <c:v>135.81777421125491</c:v>
                </c:pt>
                <c:pt idx="479">
                  <c:v>132.97653696290061</c:v>
                </c:pt>
                <c:pt idx="480">
                  <c:v>130.97546609570426</c:v>
                </c:pt>
                <c:pt idx="481">
                  <c:v>130.82016895606708</c:v>
                </c:pt>
                <c:pt idx="482">
                  <c:v>129.58882123665251</c:v>
                </c:pt>
                <c:pt idx="483">
                  <c:v>126.97147271060565</c:v>
                </c:pt>
                <c:pt idx="484">
                  <c:v>125.45674192663803</c:v>
                </c:pt>
                <c:pt idx="485">
                  <c:v>122.3465322866156</c:v>
                </c:pt>
                <c:pt idx="486">
                  <c:v>121.77928311819488</c:v>
                </c:pt>
                <c:pt idx="487">
                  <c:v>124.78161397796129</c:v>
                </c:pt>
                <c:pt idx="488">
                  <c:v>123.95030331757064</c:v>
                </c:pt>
                <c:pt idx="489">
                  <c:v>122.00454045189359</c:v>
                </c:pt>
                <c:pt idx="490">
                  <c:v>121.10246453191714</c:v>
                </c:pt>
                <c:pt idx="491">
                  <c:v>122.46270324177189</c:v>
                </c:pt>
                <c:pt idx="492">
                  <c:v>119.45288527262949</c:v>
                </c:pt>
                <c:pt idx="493">
                  <c:v>119.86435426209844</c:v>
                </c:pt>
                <c:pt idx="494">
                  <c:v>119.86435426209844</c:v>
                </c:pt>
                <c:pt idx="495">
                  <c:v>121.84835774017968</c:v>
                </c:pt>
                <c:pt idx="496">
                  <c:v>122.5539171656749</c:v>
                </c:pt>
                <c:pt idx="497">
                  <c:v>121.99785840804194</c:v>
                </c:pt>
                <c:pt idx="498">
                  <c:v>124.89577226930682</c:v>
                </c:pt>
                <c:pt idx="499">
                  <c:v>126.2396681490183</c:v>
                </c:pt>
                <c:pt idx="500">
                  <c:v>125.82344927295598</c:v>
                </c:pt>
                <c:pt idx="501">
                  <c:v>124.62567278590468</c:v>
                </c:pt>
                <c:pt idx="502">
                  <c:v>125.66171160912441</c:v>
                </c:pt>
                <c:pt idx="503">
                  <c:v>127.79674537956404</c:v>
                </c:pt>
                <c:pt idx="504">
                  <c:v>128.45923379950929</c:v>
                </c:pt>
                <c:pt idx="505">
                  <c:v>128.20177384483861</c:v>
                </c:pt>
                <c:pt idx="506">
                  <c:v>129.17050919022702</c:v>
                </c:pt>
                <c:pt idx="507">
                  <c:v>128.26513250160093</c:v>
                </c:pt>
                <c:pt idx="508">
                  <c:v>125.07916619574202</c:v>
                </c:pt>
                <c:pt idx="509">
                  <c:v>124.90197127384393</c:v>
                </c:pt>
                <c:pt idx="510">
                  <c:v>122.77080181792093</c:v>
                </c:pt>
                <c:pt idx="511">
                  <c:v>122.43323784358256</c:v>
                </c:pt>
                <c:pt idx="512">
                  <c:v>121.00545413623915</c:v>
                </c:pt>
                <c:pt idx="513">
                  <c:v>121.014229350454</c:v>
                </c:pt>
                <c:pt idx="514">
                  <c:v>122.82884704222283</c:v>
                </c:pt>
                <c:pt idx="515">
                  <c:v>122.82884704222283</c:v>
                </c:pt>
                <c:pt idx="516">
                  <c:v>125.20854022549679</c:v>
                </c:pt>
                <c:pt idx="517">
                  <c:v>126.02125387227613</c:v>
                </c:pt>
                <c:pt idx="518">
                  <c:v>125.30595315393691</c:v>
                </c:pt>
                <c:pt idx="519">
                  <c:v>123.23765931546163</c:v>
                </c:pt>
                <c:pt idx="520">
                  <c:v>123.23765931546163</c:v>
                </c:pt>
                <c:pt idx="521">
                  <c:v>123.23765931546163</c:v>
                </c:pt>
                <c:pt idx="522">
                  <c:v>123.23765931546163</c:v>
                </c:pt>
                <c:pt idx="523">
                  <c:v>123.23765931546163</c:v>
                </c:pt>
                <c:pt idx="524">
                  <c:v>118.27547694334292</c:v>
                </c:pt>
                <c:pt idx="525">
                  <c:v>116.73892888366679</c:v>
                </c:pt>
                <c:pt idx="526">
                  <c:v>116.96531330909954</c:v>
                </c:pt>
                <c:pt idx="527">
                  <c:v>117.53280399717755</c:v>
                </c:pt>
                <c:pt idx="528">
                  <c:v>115.83371320814557</c:v>
                </c:pt>
                <c:pt idx="529">
                  <c:v>113.60110549616095</c:v>
                </c:pt>
                <c:pt idx="530">
                  <c:v>113.60110549616095</c:v>
                </c:pt>
                <c:pt idx="531">
                  <c:v>112.48882696779012</c:v>
                </c:pt>
                <c:pt idx="532">
                  <c:v>108.72015423544399</c:v>
                </c:pt>
                <c:pt idx="533">
                  <c:v>110.96580400892222</c:v>
                </c:pt>
                <c:pt idx="534">
                  <c:v>111.59246701303618</c:v>
                </c:pt>
                <c:pt idx="535">
                  <c:v>107.28254872870413</c:v>
                </c:pt>
                <c:pt idx="536">
                  <c:v>101.22129090281311</c:v>
                </c:pt>
                <c:pt idx="537">
                  <c:v>103.28233915156973</c:v>
                </c:pt>
                <c:pt idx="538">
                  <c:v>105.40545795224976</c:v>
                </c:pt>
                <c:pt idx="539">
                  <c:v>109.72366841148207</c:v>
                </c:pt>
                <c:pt idx="540">
                  <c:v>105.36625126121642</c:v>
                </c:pt>
                <c:pt idx="541">
                  <c:v>108.51365492846141</c:v>
                </c:pt>
                <c:pt idx="542">
                  <c:v>107.43623573729273</c:v>
                </c:pt>
                <c:pt idx="543">
                  <c:v>109.42828987061695</c:v>
                </c:pt>
                <c:pt idx="544">
                  <c:v>108.66098191940803</c:v>
                </c:pt>
                <c:pt idx="545">
                  <c:v>111.57966647119983</c:v>
                </c:pt>
                <c:pt idx="546">
                  <c:v>110.66028164245094</c:v>
                </c:pt>
                <c:pt idx="547">
                  <c:v>105.45746518511943</c:v>
                </c:pt>
                <c:pt idx="548">
                  <c:v>106.32621139238994</c:v>
                </c:pt>
                <c:pt idx="549">
                  <c:v>104.79731145519465</c:v>
                </c:pt>
                <c:pt idx="550">
                  <c:v>104.79731145519465</c:v>
                </c:pt>
                <c:pt idx="551">
                  <c:v>104.83531054794153</c:v>
                </c:pt>
                <c:pt idx="552">
                  <c:v>105.20837791190148</c:v>
                </c:pt>
                <c:pt idx="553">
                  <c:v>109.70185113577358</c:v>
                </c:pt>
                <c:pt idx="554">
                  <c:v>109.67053408687835</c:v>
                </c:pt>
                <c:pt idx="555">
                  <c:v>109.77390450019828</c:v>
                </c:pt>
                <c:pt idx="556">
                  <c:v>110.76019027401638</c:v>
                </c:pt>
                <c:pt idx="557">
                  <c:v>107.15720002657088</c:v>
                </c:pt>
                <c:pt idx="558">
                  <c:v>110.19962314944733</c:v>
                </c:pt>
                <c:pt idx="559">
                  <c:v>108.68754908170988</c:v>
                </c:pt>
                <c:pt idx="560">
                  <c:v>112.02140592438241</c:v>
                </c:pt>
                <c:pt idx="561">
                  <c:v>111.29805455080022</c:v>
                </c:pt>
                <c:pt idx="562">
                  <c:v>112.96115891089606</c:v>
                </c:pt>
                <c:pt idx="563">
                  <c:v>112.10948009274068</c:v>
                </c:pt>
                <c:pt idx="564">
                  <c:v>109.51322428343045</c:v>
                </c:pt>
                <c:pt idx="565">
                  <c:v>104.59556203480544</c:v>
                </c:pt>
                <c:pt idx="566">
                  <c:v>104.59636710032976</c:v>
                </c:pt>
                <c:pt idx="567">
                  <c:v>104.43358285131659</c:v>
                </c:pt>
                <c:pt idx="568">
                  <c:v>106.39279031124941</c:v>
                </c:pt>
                <c:pt idx="569">
                  <c:v>102.90991584002924</c:v>
                </c:pt>
                <c:pt idx="570">
                  <c:v>100.89185809027018</c:v>
                </c:pt>
                <c:pt idx="571">
                  <c:v>101.90744824917275</c:v>
                </c:pt>
                <c:pt idx="572">
                  <c:v>103.54052366521225</c:v>
                </c:pt>
                <c:pt idx="573">
                  <c:v>100.09733892433998</c:v>
                </c:pt>
                <c:pt idx="574">
                  <c:v>98.552901222525733</c:v>
                </c:pt>
                <c:pt idx="575">
                  <c:v>94.897179183238649</c:v>
                </c:pt>
                <c:pt idx="576">
                  <c:v>96.319327431911958</c:v>
                </c:pt>
                <c:pt idx="577">
                  <c:v>98.704575567303579</c:v>
                </c:pt>
                <c:pt idx="578">
                  <c:v>98.704575567303579</c:v>
                </c:pt>
                <c:pt idx="579">
                  <c:v>100.49286761642784</c:v>
                </c:pt>
                <c:pt idx="580">
                  <c:v>100.47290199142525</c:v>
                </c:pt>
                <c:pt idx="581">
                  <c:v>102.60737221599786</c:v>
                </c:pt>
                <c:pt idx="582">
                  <c:v>102.29669743017106</c:v>
                </c:pt>
                <c:pt idx="583">
                  <c:v>101.47512806262444</c:v>
                </c:pt>
                <c:pt idx="584">
                  <c:v>103.21318402303248</c:v>
                </c:pt>
                <c:pt idx="585">
                  <c:v>100.83880427221892</c:v>
                </c:pt>
                <c:pt idx="586">
                  <c:v>101.89247403042079</c:v>
                </c:pt>
                <c:pt idx="587">
                  <c:v>106.18299023561724</c:v>
                </c:pt>
                <c:pt idx="588">
                  <c:v>107.79746863804544</c:v>
                </c:pt>
                <c:pt idx="589">
                  <c:v>107.01913128915366</c:v>
                </c:pt>
                <c:pt idx="590">
                  <c:v>108.28316466885475</c:v>
                </c:pt>
                <c:pt idx="591">
                  <c:v>106.67464375130633</c:v>
                </c:pt>
                <c:pt idx="592">
                  <c:v>105.55930597394318</c:v>
                </c:pt>
                <c:pt idx="593">
                  <c:v>104.21814731701431</c:v>
                </c:pt>
                <c:pt idx="594">
                  <c:v>107.26475678061713</c:v>
                </c:pt>
                <c:pt idx="595">
                  <c:v>103.99441960781175</c:v>
                </c:pt>
                <c:pt idx="596">
                  <c:v>104.58268098641668</c:v>
                </c:pt>
                <c:pt idx="597">
                  <c:v>105.83496040946298</c:v>
                </c:pt>
                <c:pt idx="598">
                  <c:v>107.86509414208653</c:v>
                </c:pt>
                <c:pt idx="599">
                  <c:v>108.49425284932582</c:v>
                </c:pt>
                <c:pt idx="600">
                  <c:v>110.26620206830682</c:v>
                </c:pt>
                <c:pt idx="601">
                  <c:v>109.06882811401766</c:v>
                </c:pt>
                <c:pt idx="602">
                  <c:v>109.32113564933282</c:v>
                </c:pt>
                <c:pt idx="603">
                  <c:v>109.01287606007892</c:v>
                </c:pt>
                <c:pt idx="604">
                  <c:v>111.61001744146589</c:v>
                </c:pt>
                <c:pt idx="605">
                  <c:v>111.85878268847414</c:v>
                </c:pt>
                <c:pt idx="606">
                  <c:v>111.85878268847414</c:v>
                </c:pt>
                <c:pt idx="607">
                  <c:v>111.50149460879044</c:v>
                </c:pt>
                <c:pt idx="608">
                  <c:v>110.83224363844111</c:v>
                </c:pt>
                <c:pt idx="609">
                  <c:v>113.1057486790601</c:v>
                </c:pt>
                <c:pt idx="610">
                  <c:v>113.1057486790601</c:v>
                </c:pt>
                <c:pt idx="611">
                  <c:v>113.1057486790601</c:v>
                </c:pt>
                <c:pt idx="612">
                  <c:v>113.53420455109173</c:v>
                </c:pt>
                <c:pt idx="613">
                  <c:v>112.25237922330366</c:v>
                </c:pt>
                <c:pt idx="614">
                  <c:v>109.93443456574342</c:v>
                </c:pt>
                <c:pt idx="615">
                  <c:v>110.64305324023096</c:v>
                </c:pt>
                <c:pt idx="616">
                  <c:v>112.33666958369773</c:v>
                </c:pt>
                <c:pt idx="617">
                  <c:v>113.6635785808465</c:v>
                </c:pt>
                <c:pt idx="618">
                  <c:v>114.73584535265968</c:v>
                </c:pt>
                <c:pt idx="619">
                  <c:v>114.47613121452098</c:v>
                </c:pt>
                <c:pt idx="620">
                  <c:v>114.87971056185185</c:v>
                </c:pt>
                <c:pt idx="621">
                  <c:v>113.99800279964012</c:v>
                </c:pt>
                <c:pt idx="622">
                  <c:v>112.11584011038262</c:v>
                </c:pt>
                <c:pt idx="623">
                  <c:v>112.53576228785673</c:v>
                </c:pt>
                <c:pt idx="624">
                  <c:v>112.80739139575506</c:v>
                </c:pt>
                <c:pt idx="625">
                  <c:v>110.21499990096144</c:v>
                </c:pt>
                <c:pt idx="626">
                  <c:v>111.85024899391655</c:v>
                </c:pt>
                <c:pt idx="627">
                  <c:v>110.3699750143889</c:v>
                </c:pt>
                <c:pt idx="628">
                  <c:v>113.71123845988498</c:v>
                </c:pt>
                <c:pt idx="629">
                  <c:v>115.4346422277508</c:v>
                </c:pt>
                <c:pt idx="630">
                  <c:v>116.25258880043808</c:v>
                </c:pt>
                <c:pt idx="631">
                  <c:v>114.39312895896583</c:v>
                </c:pt>
                <c:pt idx="632">
                  <c:v>116.21579730597762</c:v>
                </c:pt>
                <c:pt idx="633">
                  <c:v>115.4554129182777</c:v>
                </c:pt>
                <c:pt idx="634">
                  <c:v>116.64948610391723</c:v>
                </c:pt>
                <c:pt idx="635">
                  <c:v>114.16940124976324</c:v>
                </c:pt>
                <c:pt idx="636">
                  <c:v>112.87960577328462</c:v>
                </c:pt>
                <c:pt idx="637">
                  <c:v>114.18630762577354</c:v>
                </c:pt>
                <c:pt idx="638">
                  <c:v>111.81233040772211</c:v>
                </c:pt>
                <c:pt idx="639">
                  <c:v>112.49768268855742</c:v>
                </c:pt>
                <c:pt idx="640">
                  <c:v>115.56208410024726</c:v>
                </c:pt>
                <c:pt idx="641">
                  <c:v>115.51378016878935</c:v>
                </c:pt>
                <c:pt idx="642">
                  <c:v>116.35467110891912</c:v>
                </c:pt>
                <c:pt idx="643">
                  <c:v>113.75712719477001</c:v>
                </c:pt>
                <c:pt idx="644">
                  <c:v>112.24287945011694</c:v>
                </c:pt>
                <c:pt idx="645">
                  <c:v>111.56171351000796</c:v>
                </c:pt>
                <c:pt idx="646">
                  <c:v>111.49803282703597</c:v>
                </c:pt>
                <c:pt idx="647">
                  <c:v>111.33991795806375</c:v>
                </c:pt>
                <c:pt idx="648">
                  <c:v>111.27873297821705</c:v>
                </c:pt>
                <c:pt idx="649">
                  <c:v>109.04097284687693</c:v>
                </c:pt>
                <c:pt idx="650">
                  <c:v>108.53394257967372</c:v>
                </c:pt>
                <c:pt idx="651">
                  <c:v>108.38758166735627</c:v>
                </c:pt>
                <c:pt idx="652">
                  <c:v>106.96398430073924</c:v>
                </c:pt>
                <c:pt idx="653">
                  <c:v>106.79516206029382</c:v>
                </c:pt>
                <c:pt idx="654">
                  <c:v>106.57368853455931</c:v>
                </c:pt>
                <c:pt idx="655">
                  <c:v>107.55707607248995</c:v>
                </c:pt>
                <c:pt idx="656">
                  <c:v>104.9249948473484</c:v>
                </c:pt>
                <c:pt idx="657">
                  <c:v>105.07819881662239</c:v>
                </c:pt>
                <c:pt idx="658">
                  <c:v>105.1996026976866</c:v>
                </c:pt>
                <c:pt idx="659">
                  <c:v>104.97804866539968</c:v>
                </c:pt>
                <c:pt idx="660">
                  <c:v>104.74031281607432</c:v>
                </c:pt>
                <c:pt idx="661">
                  <c:v>102.68256533596734</c:v>
                </c:pt>
                <c:pt idx="662">
                  <c:v>102.73280142468357</c:v>
                </c:pt>
                <c:pt idx="663">
                  <c:v>103.75644223882912</c:v>
                </c:pt>
                <c:pt idx="664">
                  <c:v>103.07817453460764</c:v>
                </c:pt>
                <c:pt idx="665">
                  <c:v>103.07817453460764</c:v>
                </c:pt>
                <c:pt idx="666">
                  <c:v>106.14756735254809</c:v>
                </c:pt>
                <c:pt idx="667">
                  <c:v>107.17780970399291</c:v>
                </c:pt>
                <c:pt idx="668">
                  <c:v>109.51555897345089</c:v>
                </c:pt>
                <c:pt idx="669">
                  <c:v>107.35355550794728</c:v>
                </c:pt>
                <c:pt idx="670">
                  <c:v>107.50667897066886</c:v>
                </c:pt>
                <c:pt idx="671">
                  <c:v>105.94219513729956</c:v>
                </c:pt>
                <c:pt idx="672">
                  <c:v>107.61946865062306</c:v>
                </c:pt>
                <c:pt idx="673">
                  <c:v>107.69208556091479</c:v>
                </c:pt>
                <c:pt idx="674">
                  <c:v>105.42002963823955</c:v>
                </c:pt>
                <c:pt idx="675">
                  <c:v>104.12057337546933</c:v>
                </c:pt>
                <c:pt idx="676">
                  <c:v>103.97147524036924</c:v>
                </c:pt>
                <c:pt idx="677">
                  <c:v>106.71054967369005</c:v>
                </c:pt>
                <c:pt idx="678">
                  <c:v>105.66476955762629</c:v>
                </c:pt>
                <c:pt idx="679">
                  <c:v>106.0143290082767</c:v>
                </c:pt>
                <c:pt idx="680">
                  <c:v>108.12762600956027</c:v>
                </c:pt>
                <c:pt idx="681">
                  <c:v>107.10269709057584</c:v>
                </c:pt>
                <c:pt idx="682">
                  <c:v>104.84408576215638</c:v>
                </c:pt>
                <c:pt idx="683">
                  <c:v>104.31072985230863</c:v>
                </c:pt>
                <c:pt idx="684">
                  <c:v>104.81478137707192</c:v>
                </c:pt>
                <c:pt idx="685">
                  <c:v>105.99049906875749</c:v>
                </c:pt>
                <c:pt idx="686">
                  <c:v>103.57208223376475</c:v>
                </c:pt>
                <c:pt idx="687">
                  <c:v>103.46452547971847</c:v>
                </c:pt>
                <c:pt idx="688">
                  <c:v>102.66364629614633</c:v>
                </c:pt>
                <c:pt idx="689">
                  <c:v>101.96992133385831</c:v>
                </c:pt>
                <c:pt idx="690">
                  <c:v>103.68165165162178</c:v>
                </c:pt>
                <c:pt idx="691">
                  <c:v>102.87698866008543</c:v>
                </c:pt>
                <c:pt idx="692">
                  <c:v>102.66968428757856</c:v>
                </c:pt>
                <c:pt idx="693">
                  <c:v>102.7927788062438</c:v>
                </c:pt>
                <c:pt idx="694">
                  <c:v>105.24516940636192</c:v>
                </c:pt>
                <c:pt idx="695">
                  <c:v>103.32355850641382</c:v>
                </c:pt>
                <c:pt idx="696">
                  <c:v>101.51449576676264</c:v>
                </c:pt>
                <c:pt idx="697">
                  <c:v>102.15951426483061</c:v>
                </c:pt>
                <c:pt idx="698">
                  <c:v>101.09739131862358</c:v>
                </c:pt>
                <c:pt idx="699">
                  <c:v>98.31645347803925</c:v>
                </c:pt>
                <c:pt idx="700">
                  <c:v>101.63517508885498</c:v>
                </c:pt>
                <c:pt idx="701">
                  <c:v>99.833357938922489</c:v>
                </c:pt>
                <c:pt idx="702">
                  <c:v>99.398461542696452</c:v>
                </c:pt>
                <c:pt idx="703">
                  <c:v>97.433055078226516</c:v>
                </c:pt>
                <c:pt idx="704">
                  <c:v>98.336821635804014</c:v>
                </c:pt>
                <c:pt idx="705">
                  <c:v>98.336821635804014</c:v>
                </c:pt>
                <c:pt idx="706">
                  <c:v>93.465853187588337</c:v>
                </c:pt>
                <c:pt idx="707">
                  <c:v>94.593508467473271</c:v>
                </c:pt>
                <c:pt idx="708">
                  <c:v>92.496393283228073</c:v>
                </c:pt>
                <c:pt idx="709">
                  <c:v>95.970734059890717</c:v>
                </c:pt>
                <c:pt idx="710">
                  <c:v>97.337171774282567</c:v>
                </c:pt>
                <c:pt idx="711">
                  <c:v>97.337171774282567</c:v>
                </c:pt>
                <c:pt idx="712">
                  <c:v>97.533929788421119</c:v>
                </c:pt>
                <c:pt idx="713">
                  <c:v>96.660433694557241</c:v>
                </c:pt>
                <c:pt idx="714">
                  <c:v>95.747730909660021</c:v>
                </c:pt>
                <c:pt idx="715">
                  <c:v>94.543755418071612</c:v>
                </c:pt>
                <c:pt idx="716">
                  <c:v>90.649250944277611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8-4D8D-B9C2-5FD9CF58B902}"/>
            </c:ext>
          </c:extLst>
        </c:ser>
        <c:ser>
          <c:idx val="3"/>
          <c:order val="3"/>
          <c:tx>
            <c:strRef>
              <c:f>'1.1.11-график'!$F$4</c:f>
              <c:strCache>
                <c:ptCount val="1"/>
                <c:pt idx="0">
                  <c:v>Nikkei total banking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'1.1.11-график'!$F$5:$F$721</c:f>
              <c:numCache>
                <c:formatCode>0.00</c:formatCode>
                <c:ptCount val="717"/>
                <c:pt idx="0">
                  <c:v>141.19858619219633</c:v>
                </c:pt>
                <c:pt idx="1">
                  <c:v>141.19858619219633</c:v>
                </c:pt>
                <c:pt idx="2">
                  <c:v>142.97497937860874</c:v>
                </c:pt>
                <c:pt idx="3">
                  <c:v>142.6480736880537</c:v>
                </c:pt>
                <c:pt idx="4">
                  <c:v>140.11301257827768</c:v>
                </c:pt>
                <c:pt idx="5">
                  <c:v>140.11301257827768</c:v>
                </c:pt>
                <c:pt idx="6">
                  <c:v>135.04597437467424</c:v>
                </c:pt>
                <c:pt idx="7">
                  <c:v>136.80694748134351</c:v>
                </c:pt>
                <c:pt idx="8">
                  <c:v>136.27958075412729</c:v>
                </c:pt>
                <c:pt idx="9">
                  <c:v>135.52708086266094</c:v>
                </c:pt>
                <c:pt idx="10">
                  <c:v>135.51782881481503</c:v>
                </c:pt>
                <c:pt idx="11">
                  <c:v>134.0775933668036</c:v>
                </c:pt>
                <c:pt idx="12">
                  <c:v>130.59882337674603</c:v>
                </c:pt>
                <c:pt idx="13">
                  <c:v>134.03133312757413</c:v>
                </c:pt>
                <c:pt idx="14">
                  <c:v>133.97582084049873</c:v>
                </c:pt>
                <c:pt idx="15">
                  <c:v>131.19095443888347</c:v>
                </c:pt>
                <c:pt idx="16">
                  <c:v>132.9889357369363</c:v>
                </c:pt>
                <c:pt idx="17">
                  <c:v>134.27805440346472</c:v>
                </c:pt>
                <c:pt idx="18">
                  <c:v>138.01896574915611</c:v>
                </c:pt>
                <c:pt idx="19">
                  <c:v>144.85314509132604</c:v>
                </c:pt>
                <c:pt idx="20">
                  <c:v>145.45452820130939</c:v>
                </c:pt>
                <c:pt idx="21">
                  <c:v>147.28026564289991</c:v>
                </c:pt>
                <c:pt idx="22">
                  <c:v>145.01042990470629</c:v>
                </c:pt>
                <c:pt idx="23">
                  <c:v>146.03740721560095</c:v>
                </c:pt>
                <c:pt idx="24">
                  <c:v>145.58405687115194</c:v>
                </c:pt>
                <c:pt idx="25">
                  <c:v>144.14690543908915</c:v>
                </c:pt>
                <c:pt idx="26">
                  <c:v>143.33272522865013</c:v>
                </c:pt>
                <c:pt idx="27">
                  <c:v>139.82619909505482</c:v>
                </c:pt>
                <c:pt idx="28">
                  <c:v>141.5254918827514</c:v>
                </c:pt>
                <c:pt idx="29">
                  <c:v>139.07061518763985</c:v>
                </c:pt>
                <c:pt idx="30">
                  <c:v>136.00510333469899</c:v>
                </c:pt>
                <c:pt idx="31">
                  <c:v>137.46075886245362</c:v>
                </c:pt>
                <c:pt idx="32">
                  <c:v>137.5440272930667</c:v>
                </c:pt>
                <c:pt idx="33">
                  <c:v>139.47462127691071</c:v>
                </c:pt>
                <c:pt idx="34">
                  <c:v>136.95498024687785</c:v>
                </c:pt>
                <c:pt idx="35">
                  <c:v>132.85323903519645</c:v>
                </c:pt>
                <c:pt idx="36">
                  <c:v>136.19631232351423</c:v>
                </c:pt>
                <c:pt idx="37">
                  <c:v>134.92878176862621</c:v>
                </c:pt>
                <c:pt idx="38">
                  <c:v>137.93569731854302</c:v>
                </c:pt>
                <c:pt idx="39">
                  <c:v>140.29496951924699</c:v>
                </c:pt>
                <c:pt idx="40">
                  <c:v>141.65810456854263</c:v>
                </c:pt>
                <c:pt idx="41">
                  <c:v>143.11684411224584</c:v>
                </c:pt>
                <c:pt idx="42">
                  <c:v>141.16157800081277</c:v>
                </c:pt>
                <c:pt idx="43">
                  <c:v>141.08447760209694</c:v>
                </c:pt>
                <c:pt idx="44">
                  <c:v>139.39752087819491</c:v>
                </c:pt>
                <c:pt idx="45">
                  <c:v>139.71825853685269</c:v>
                </c:pt>
                <c:pt idx="46">
                  <c:v>138.76529760872521</c:v>
                </c:pt>
                <c:pt idx="47">
                  <c:v>137.37132239994324</c:v>
                </c:pt>
                <c:pt idx="48">
                  <c:v>140.60645513005889</c:v>
                </c:pt>
                <c:pt idx="49">
                  <c:v>141.10606571373739</c:v>
                </c:pt>
                <c:pt idx="50">
                  <c:v>143.1692723833726</c:v>
                </c:pt>
                <c:pt idx="51">
                  <c:v>142.28107579016643</c:v>
                </c:pt>
                <c:pt idx="52">
                  <c:v>140.57253095462391</c:v>
                </c:pt>
                <c:pt idx="53">
                  <c:v>137.38057444778914</c:v>
                </c:pt>
                <c:pt idx="54">
                  <c:v>138.55558452421818</c:v>
                </c:pt>
                <c:pt idx="55">
                  <c:v>140.6002870981616</c:v>
                </c:pt>
                <c:pt idx="56">
                  <c:v>140.6002870981616</c:v>
                </c:pt>
                <c:pt idx="57">
                  <c:v>140.64037930549384</c:v>
                </c:pt>
                <c:pt idx="58">
                  <c:v>139.38826883034901</c:v>
                </c:pt>
                <c:pt idx="59">
                  <c:v>141.03204933097021</c:v>
                </c:pt>
                <c:pt idx="60">
                  <c:v>141.39287919696022</c:v>
                </c:pt>
                <c:pt idx="61">
                  <c:v>141.02896531502157</c:v>
                </c:pt>
                <c:pt idx="62">
                  <c:v>142.73751015056405</c:v>
                </c:pt>
                <c:pt idx="63">
                  <c:v>146.95644396829348</c:v>
                </c:pt>
                <c:pt idx="64">
                  <c:v>148.13762207661975</c:v>
                </c:pt>
                <c:pt idx="65">
                  <c:v>151.14762164248523</c:v>
                </c:pt>
                <c:pt idx="66">
                  <c:v>149.78140257724098</c:v>
                </c:pt>
                <c:pt idx="67">
                  <c:v>151.00884092479674</c:v>
                </c:pt>
                <c:pt idx="68">
                  <c:v>154.48761091485437</c:v>
                </c:pt>
                <c:pt idx="69">
                  <c:v>154.53695517003248</c:v>
                </c:pt>
                <c:pt idx="70">
                  <c:v>154.38892240449812</c:v>
                </c:pt>
                <c:pt idx="71">
                  <c:v>153.49147376344601</c:v>
                </c:pt>
                <c:pt idx="72">
                  <c:v>150.35502954368661</c:v>
                </c:pt>
                <c:pt idx="73">
                  <c:v>149.95410747036439</c:v>
                </c:pt>
                <c:pt idx="74">
                  <c:v>149.59019358842573</c:v>
                </c:pt>
                <c:pt idx="75">
                  <c:v>147.07363657434152</c:v>
                </c:pt>
                <c:pt idx="76">
                  <c:v>149.7073861944738</c:v>
                </c:pt>
                <c:pt idx="77">
                  <c:v>149.85541896000817</c:v>
                </c:pt>
                <c:pt idx="78">
                  <c:v>148.30415893784595</c:v>
                </c:pt>
                <c:pt idx="79">
                  <c:v>148.19930239559241</c:v>
                </c:pt>
                <c:pt idx="80">
                  <c:v>144.59100373569225</c:v>
                </c:pt>
                <c:pt idx="81">
                  <c:v>146.43524527297456</c:v>
                </c:pt>
                <c:pt idx="82">
                  <c:v>145.39593189828537</c:v>
                </c:pt>
                <c:pt idx="83">
                  <c:v>145.49462040864159</c:v>
                </c:pt>
                <c:pt idx="84">
                  <c:v>144.18699764642136</c:v>
                </c:pt>
                <c:pt idx="85">
                  <c:v>143.98653660976024</c:v>
                </c:pt>
                <c:pt idx="86">
                  <c:v>145.65498923797051</c:v>
                </c:pt>
                <c:pt idx="87">
                  <c:v>145.65498923797051</c:v>
                </c:pt>
                <c:pt idx="88">
                  <c:v>145.65498923797051</c:v>
                </c:pt>
                <c:pt idx="89">
                  <c:v>145.65498923797051</c:v>
                </c:pt>
                <c:pt idx="90">
                  <c:v>148.328831065435</c:v>
                </c:pt>
                <c:pt idx="91">
                  <c:v>147.42521439248563</c:v>
                </c:pt>
                <c:pt idx="92">
                  <c:v>145.52546056812793</c:v>
                </c:pt>
                <c:pt idx="93">
                  <c:v>145.2016388935215</c:v>
                </c:pt>
                <c:pt idx="94">
                  <c:v>143.11992812819449</c:v>
                </c:pt>
                <c:pt idx="95">
                  <c:v>143.14151623983491</c:v>
                </c:pt>
                <c:pt idx="96">
                  <c:v>139.42836103768124</c:v>
                </c:pt>
                <c:pt idx="97">
                  <c:v>139.33584055922225</c:v>
                </c:pt>
                <c:pt idx="98">
                  <c:v>136.0328594782367</c:v>
                </c:pt>
                <c:pt idx="99">
                  <c:v>136.27958075412729</c:v>
                </c:pt>
                <c:pt idx="100">
                  <c:v>134.5216916634067</c:v>
                </c:pt>
                <c:pt idx="101">
                  <c:v>128.93037074853575</c:v>
                </c:pt>
                <c:pt idx="102">
                  <c:v>129.65203048051578</c:v>
                </c:pt>
                <c:pt idx="103">
                  <c:v>126.96276857330813</c:v>
                </c:pt>
                <c:pt idx="104">
                  <c:v>130.23182547885872</c:v>
                </c:pt>
                <c:pt idx="105">
                  <c:v>131.63505273548657</c:v>
                </c:pt>
                <c:pt idx="106">
                  <c:v>131.88794204327442</c:v>
                </c:pt>
                <c:pt idx="107">
                  <c:v>129.67978662405349</c:v>
                </c:pt>
                <c:pt idx="108">
                  <c:v>130.9658212746333</c:v>
                </c:pt>
                <c:pt idx="109">
                  <c:v>133.11538039083021</c:v>
                </c:pt>
                <c:pt idx="110">
                  <c:v>131.59496052815433</c:v>
                </c:pt>
                <c:pt idx="111">
                  <c:v>128.99513508345703</c:v>
                </c:pt>
                <c:pt idx="112">
                  <c:v>126.22260474563629</c:v>
                </c:pt>
                <c:pt idx="113">
                  <c:v>123.11083265346599</c:v>
                </c:pt>
                <c:pt idx="114">
                  <c:v>124.08846570918253</c:v>
                </c:pt>
                <c:pt idx="115">
                  <c:v>125.12777908387172</c:v>
                </c:pt>
                <c:pt idx="116">
                  <c:v>121.2326669407487</c:v>
                </c:pt>
                <c:pt idx="117">
                  <c:v>120.84099691527234</c:v>
                </c:pt>
                <c:pt idx="118">
                  <c:v>123.12316871726053</c:v>
                </c:pt>
                <c:pt idx="119">
                  <c:v>128.32590362260376</c:v>
                </c:pt>
                <c:pt idx="120">
                  <c:v>126.27503301676306</c:v>
                </c:pt>
                <c:pt idx="121">
                  <c:v>125.13703113171761</c:v>
                </c:pt>
                <c:pt idx="122">
                  <c:v>125.57496139642346</c:v>
                </c:pt>
                <c:pt idx="123">
                  <c:v>129.20176415201544</c:v>
                </c:pt>
                <c:pt idx="124">
                  <c:v>129.46082149170056</c:v>
                </c:pt>
                <c:pt idx="125">
                  <c:v>130.00977633055717</c:v>
                </c:pt>
                <c:pt idx="126">
                  <c:v>130.34593406895812</c:v>
                </c:pt>
                <c:pt idx="127">
                  <c:v>129.07840351407012</c:v>
                </c:pt>
                <c:pt idx="128">
                  <c:v>131.50552406564401</c:v>
                </c:pt>
                <c:pt idx="129">
                  <c:v>135.0891505979551</c:v>
                </c:pt>
                <c:pt idx="130">
                  <c:v>137.17394537923079</c:v>
                </c:pt>
                <c:pt idx="131">
                  <c:v>137.52552319737489</c:v>
                </c:pt>
                <c:pt idx="132">
                  <c:v>136.64966266796321</c:v>
                </c:pt>
                <c:pt idx="133">
                  <c:v>134.79925309878365</c:v>
                </c:pt>
                <c:pt idx="134">
                  <c:v>134.54019575909851</c:v>
                </c:pt>
                <c:pt idx="135">
                  <c:v>139.36359670275993</c:v>
                </c:pt>
                <c:pt idx="136">
                  <c:v>139.38518481440036</c:v>
                </c:pt>
                <c:pt idx="137">
                  <c:v>137.98812558966981</c:v>
                </c:pt>
                <c:pt idx="138">
                  <c:v>137.70131210644695</c:v>
                </c:pt>
                <c:pt idx="139">
                  <c:v>134.31506259484831</c:v>
                </c:pt>
                <c:pt idx="140">
                  <c:v>134.31506259484831</c:v>
                </c:pt>
                <c:pt idx="141">
                  <c:v>129.39297314083063</c:v>
                </c:pt>
                <c:pt idx="142">
                  <c:v>128.46160032434361</c:v>
                </c:pt>
                <c:pt idx="143">
                  <c:v>133.77844381978622</c:v>
                </c:pt>
                <c:pt idx="144">
                  <c:v>132.64044193474081</c:v>
                </c:pt>
                <c:pt idx="145">
                  <c:v>133.26649717231322</c:v>
                </c:pt>
                <c:pt idx="146">
                  <c:v>133.94806469696104</c:v>
                </c:pt>
                <c:pt idx="147">
                  <c:v>131.9773785057848</c:v>
                </c:pt>
                <c:pt idx="148">
                  <c:v>133.22640496498101</c:v>
                </c:pt>
                <c:pt idx="149">
                  <c:v>134.91336168888304</c:v>
                </c:pt>
                <c:pt idx="150">
                  <c:v>135.12615878933869</c:v>
                </c:pt>
                <c:pt idx="151">
                  <c:v>133.34051355508041</c:v>
                </c:pt>
                <c:pt idx="152">
                  <c:v>133.68592334132728</c:v>
                </c:pt>
                <c:pt idx="153">
                  <c:v>133.24490906067282</c:v>
                </c:pt>
                <c:pt idx="154">
                  <c:v>134.32739865864284</c:v>
                </c:pt>
                <c:pt idx="155">
                  <c:v>131.354407284161</c:v>
                </c:pt>
                <c:pt idx="156">
                  <c:v>132.72062634940528</c:v>
                </c:pt>
                <c:pt idx="157">
                  <c:v>134.50935559961218</c:v>
                </c:pt>
                <c:pt idx="158">
                  <c:v>135.50857676696916</c:v>
                </c:pt>
                <c:pt idx="159">
                  <c:v>134.72832073196511</c:v>
                </c:pt>
                <c:pt idx="160">
                  <c:v>136.40910942396988</c:v>
                </c:pt>
                <c:pt idx="161">
                  <c:v>136.911804023597</c:v>
                </c:pt>
                <c:pt idx="162">
                  <c:v>138.65735705052307</c:v>
                </c:pt>
                <c:pt idx="163">
                  <c:v>139.06753117169123</c:v>
                </c:pt>
                <c:pt idx="164">
                  <c:v>140.05441627525366</c:v>
                </c:pt>
                <c:pt idx="165">
                  <c:v>138.43530790222152</c:v>
                </c:pt>
                <c:pt idx="166">
                  <c:v>139.74601468039037</c:v>
                </c:pt>
                <c:pt idx="167">
                  <c:v>139.6596622338287</c:v>
                </c:pt>
                <c:pt idx="168">
                  <c:v>137.94186535044028</c:v>
                </c:pt>
                <c:pt idx="169">
                  <c:v>137.5563633568612</c:v>
                </c:pt>
                <c:pt idx="170">
                  <c:v>134.74682482765689</c:v>
                </c:pt>
                <c:pt idx="171">
                  <c:v>136.40602540802124</c:v>
                </c:pt>
                <c:pt idx="172">
                  <c:v>135.81389434588377</c:v>
                </c:pt>
                <c:pt idx="173">
                  <c:v>137.36207035209736</c:v>
                </c:pt>
                <c:pt idx="174">
                  <c:v>137.63654777152567</c:v>
                </c:pt>
                <c:pt idx="175">
                  <c:v>137.4021625594296</c:v>
                </c:pt>
                <c:pt idx="176">
                  <c:v>137.45150681460771</c:v>
                </c:pt>
                <c:pt idx="177">
                  <c:v>136.27649673817868</c:v>
                </c:pt>
                <c:pt idx="178">
                  <c:v>134.09301344654679</c:v>
                </c:pt>
                <c:pt idx="179">
                  <c:v>134.31506259484831</c:v>
                </c:pt>
                <c:pt idx="180">
                  <c:v>132.44923294592559</c:v>
                </c:pt>
                <c:pt idx="181">
                  <c:v>131.66280887902425</c:v>
                </c:pt>
                <c:pt idx="182">
                  <c:v>129.89566774045775</c:v>
                </c:pt>
                <c:pt idx="183">
                  <c:v>130.32742997326631</c:v>
                </c:pt>
                <c:pt idx="184">
                  <c:v>130.27191768619096</c:v>
                </c:pt>
                <c:pt idx="185">
                  <c:v>130.27191768619096</c:v>
                </c:pt>
                <c:pt idx="186">
                  <c:v>129.50091369903279</c:v>
                </c:pt>
                <c:pt idx="187">
                  <c:v>126.29970514435212</c:v>
                </c:pt>
                <c:pt idx="188">
                  <c:v>127.4407910453462</c:v>
                </c:pt>
                <c:pt idx="189">
                  <c:v>126.93501242977044</c:v>
                </c:pt>
                <c:pt idx="190">
                  <c:v>125.79701054472498</c:v>
                </c:pt>
                <c:pt idx="191">
                  <c:v>124.72685701054948</c:v>
                </c:pt>
                <c:pt idx="192">
                  <c:v>129.67978662405349</c:v>
                </c:pt>
                <c:pt idx="193">
                  <c:v>131.24338271001022</c:v>
                </c:pt>
                <c:pt idx="194">
                  <c:v>132.34746041962072</c:v>
                </c:pt>
                <c:pt idx="195">
                  <c:v>132.99201975288491</c:v>
                </c:pt>
                <c:pt idx="196">
                  <c:v>131.98971456957932</c:v>
                </c:pt>
                <c:pt idx="197">
                  <c:v>130.76227622202353</c:v>
                </c:pt>
                <c:pt idx="198">
                  <c:v>133.26341315636461</c:v>
                </c:pt>
                <c:pt idx="199">
                  <c:v>134.66047238109519</c:v>
                </c:pt>
                <c:pt idx="200">
                  <c:v>134.66047238109519</c:v>
                </c:pt>
                <c:pt idx="201">
                  <c:v>135.33895588979433</c:v>
                </c:pt>
                <c:pt idx="202">
                  <c:v>133.92030855342335</c:v>
                </c:pt>
                <c:pt idx="203">
                  <c:v>131.02441757765732</c:v>
                </c:pt>
                <c:pt idx="204">
                  <c:v>130.60499140864329</c:v>
                </c:pt>
                <c:pt idx="205">
                  <c:v>131.97121047388754</c:v>
                </c:pt>
                <c:pt idx="206">
                  <c:v>130.91956103540377</c:v>
                </c:pt>
                <c:pt idx="207">
                  <c:v>131.10768600827038</c:v>
                </c:pt>
                <c:pt idx="208">
                  <c:v>130.90722497160928</c:v>
                </c:pt>
                <c:pt idx="209">
                  <c:v>131.12002207206493</c:v>
                </c:pt>
                <c:pt idx="210">
                  <c:v>133.27883323610777</c:v>
                </c:pt>
                <c:pt idx="211">
                  <c:v>134.38599496166688</c:v>
                </c:pt>
                <c:pt idx="212">
                  <c:v>134.2564662918243</c:v>
                </c:pt>
                <c:pt idx="213">
                  <c:v>135.97426317521266</c:v>
                </c:pt>
                <c:pt idx="214">
                  <c:v>134.48159945607446</c:v>
                </c:pt>
                <c:pt idx="215">
                  <c:v>132.4430649140283</c:v>
                </c:pt>
                <c:pt idx="216">
                  <c:v>130.94423316299284</c:v>
                </c:pt>
                <c:pt idx="217">
                  <c:v>132.81623084381286</c:v>
                </c:pt>
                <c:pt idx="218">
                  <c:v>131.82626172430179</c:v>
                </c:pt>
                <c:pt idx="219">
                  <c:v>131.82626172430179</c:v>
                </c:pt>
                <c:pt idx="220">
                  <c:v>130.78078031771534</c:v>
                </c:pt>
                <c:pt idx="221">
                  <c:v>129.59960220938905</c:v>
                </c:pt>
                <c:pt idx="222">
                  <c:v>127.11388535479114</c:v>
                </c:pt>
                <c:pt idx="223">
                  <c:v>125.46085280632404</c:v>
                </c:pt>
                <c:pt idx="224">
                  <c:v>124.06996161349073</c:v>
                </c:pt>
                <c:pt idx="225">
                  <c:v>122.45085324045858</c:v>
                </c:pt>
                <c:pt idx="226">
                  <c:v>126.30587317624939</c:v>
                </c:pt>
                <c:pt idx="227">
                  <c:v>126.88258415864368</c:v>
                </c:pt>
                <c:pt idx="228">
                  <c:v>125.12161105197444</c:v>
                </c:pt>
                <c:pt idx="229">
                  <c:v>123.82324033760011</c:v>
                </c:pt>
                <c:pt idx="230">
                  <c:v>120.3537223953884</c:v>
                </c:pt>
                <c:pt idx="231">
                  <c:v>119.51178604141168</c:v>
                </c:pt>
                <c:pt idx="232">
                  <c:v>121.92348651324241</c:v>
                </c:pt>
                <c:pt idx="233">
                  <c:v>121.92348651324241</c:v>
                </c:pt>
                <c:pt idx="234">
                  <c:v>119.28665287716152</c:v>
                </c:pt>
                <c:pt idx="235">
                  <c:v>120.86258502691278</c:v>
                </c:pt>
                <c:pt idx="236">
                  <c:v>121.92965454513968</c:v>
                </c:pt>
                <c:pt idx="237">
                  <c:v>123.80782025785695</c:v>
                </c:pt>
                <c:pt idx="238">
                  <c:v>126.93501242977044</c:v>
                </c:pt>
                <c:pt idx="239">
                  <c:v>126.72221532931478</c:v>
                </c:pt>
                <c:pt idx="240">
                  <c:v>126.78081163233881</c:v>
                </c:pt>
                <c:pt idx="241">
                  <c:v>124.90881395151881</c:v>
                </c:pt>
                <c:pt idx="242">
                  <c:v>125.95121134215663</c:v>
                </c:pt>
                <c:pt idx="243">
                  <c:v>125.82785070421131</c:v>
                </c:pt>
                <c:pt idx="244">
                  <c:v>125.39608847140275</c:v>
                </c:pt>
                <c:pt idx="245">
                  <c:v>125.76308636929004</c:v>
                </c:pt>
                <c:pt idx="246">
                  <c:v>126.93501242977044</c:v>
                </c:pt>
                <c:pt idx="247">
                  <c:v>126.11466418743416</c:v>
                </c:pt>
                <c:pt idx="248">
                  <c:v>127.68442830528817</c:v>
                </c:pt>
                <c:pt idx="249">
                  <c:v>128.00208194799734</c:v>
                </c:pt>
                <c:pt idx="250">
                  <c:v>128.33515567044964</c:v>
                </c:pt>
                <c:pt idx="251">
                  <c:v>127.20948984919875</c:v>
                </c:pt>
                <c:pt idx="252">
                  <c:v>128.41842410106273</c:v>
                </c:pt>
                <c:pt idx="253">
                  <c:v>127.74302460831217</c:v>
                </c:pt>
                <c:pt idx="254">
                  <c:v>127.17248165781515</c:v>
                </c:pt>
                <c:pt idx="255">
                  <c:v>126.14858836286913</c:v>
                </c:pt>
                <c:pt idx="256">
                  <c:v>125.95121134215663</c:v>
                </c:pt>
                <c:pt idx="257">
                  <c:v>126.35213341547886</c:v>
                </c:pt>
                <c:pt idx="258">
                  <c:v>126.69137516982846</c:v>
                </c:pt>
                <c:pt idx="259">
                  <c:v>126.58651862757495</c:v>
                </c:pt>
                <c:pt idx="260">
                  <c:v>126.58651862757495</c:v>
                </c:pt>
                <c:pt idx="261">
                  <c:v>126.58651862757495</c:v>
                </c:pt>
                <c:pt idx="262">
                  <c:v>126.58651862757495</c:v>
                </c:pt>
                <c:pt idx="263">
                  <c:v>127.72452051262037</c:v>
                </c:pt>
                <c:pt idx="264">
                  <c:v>127.51480742811339</c:v>
                </c:pt>
                <c:pt idx="265">
                  <c:v>127.51480742811339</c:v>
                </c:pt>
                <c:pt idx="266">
                  <c:v>129.51016574687867</c:v>
                </c:pt>
                <c:pt idx="267">
                  <c:v>127.67517625744227</c:v>
                </c:pt>
                <c:pt idx="268">
                  <c:v>126.66361902629075</c:v>
                </c:pt>
                <c:pt idx="269">
                  <c:v>129.83398742148512</c:v>
                </c:pt>
                <c:pt idx="270">
                  <c:v>132.35054443556933</c:v>
                </c:pt>
                <c:pt idx="271">
                  <c:v>132.19942765408635</c:v>
                </c:pt>
                <c:pt idx="272">
                  <c:v>131.74607730963734</c:v>
                </c:pt>
                <c:pt idx="273">
                  <c:v>131.6658928949729</c:v>
                </c:pt>
                <c:pt idx="274">
                  <c:v>131.2217945983698</c:v>
                </c:pt>
                <c:pt idx="275">
                  <c:v>134.06834131895772</c:v>
                </c:pt>
                <c:pt idx="276">
                  <c:v>133.57181475122786</c:v>
                </c:pt>
                <c:pt idx="277">
                  <c:v>132.76688658863475</c:v>
                </c:pt>
                <c:pt idx="278">
                  <c:v>132.27961206875079</c:v>
                </c:pt>
                <c:pt idx="279">
                  <c:v>130.76844425392079</c:v>
                </c:pt>
                <c:pt idx="280">
                  <c:v>129.71371079948844</c:v>
                </c:pt>
                <c:pt idx="281">
                  <c:v>129.55642598610817</c:v>
                </c:pt>
                <c:pt idx="282">
                  <c:v>128.8409342860254</c:v>
                </c:pt>
                <c:pt idx="283">
                  <c:v>128.95812689207344</c:v>
                </c:pt>
                <c:pt idx="284">
                  <c:v>128.15936676137761</c:v>
                </c:pt>
                <c:pt idx="285">
                  <c:v>125.59346549211526</c:v>
                </c:pt>
                <c:pt idx="286">
                  <c:v>125.23571964207385</c:v>
                </c:pt>
                <c:pt idx="287">
                  <c:v>125.11852703602582</c:v>
                </c:pt>
                <c:pt idx="288">
                  <c:v>124.07612964538799</c:v>
                </c:pt>
                <c:pt idx="289">
                  <c:v>127.5363955397538</c:v>
                </c:pt>
                <c:pt idx="290">
                  <c:v>127.5363955397538</c:v>
                </c:pt>
                <c:pt idx="291">
                  <c:v>128.56645686659709</c:v>
                </c:pt>
                <c:pt idx="292">
                  <c:v>129.29736864642302</c:v>
                </c:pt>
                <c:pt idx="293">
                  <c:v>130.54947912156788</c:v>
                </c:pt>
                <c:pt idx="294">
                  <c:v>131.45001177856861</c:v>
                </c:pt>
                <c:pt idx="295">
                  <c:v>131.41917161908228</c:v>
                </c:pt>
                <c:pt idx="296">
                  <c:v>131.0984339604245</c:v>
                </c:pt>
                <c:pt idx="297">
                  <c:v>132.72062634940528</c:v>
                </c:pt>
                <c:pt idx="298">
                  <c:v>133.78461185168351</c:v>
                </c:pt>
                <c:pt idx="299">
                  <c:v>133.62732703830324</c:v>
                </c:pt>
                <c:pt idx="300">
                  <c:v>132.02672276096291</c:v>
                </c:pt>
                <c:pt idx="301">
                  <c:v>130.45387462716027</c:v>
                </c:pt>
                <c:pt idx="302">
                  <c:v>127.38527875827081</c:v>
                </c:pt>
                <c:pt idx="303">
                  <c:v>126.41072971850289</c:v>
                </c:pt>
                <c:pt idx="304">
                  <c:v>125.26039176966293</c:v>
                </c:pt>
                <c:pt idx="305">
                  <c:v>122.28431637923242</c:v>
                </c:pt>
                <c:pt idx="306">
                  <c:v>122.38608890553731</c:v>
                </c:pt>
                <c:pt idx="307">
                  <c:v>122.04376313523908</c:v>
                </c:pt>
                <c:pt idx="308">
                  <c:v>123.51792275868547</c:v>
                </c:pt>
                <c:pt idx="309">
                  <c:v>124.52639597388836</c:v>
                </c:pt>
                <c:pt idx="310">
                  <c:v>124.68368078726861</c:v>
                </c:pt>
                <c:pt idx="311">
                  <c:v>123.36680597720249</c:v>
                </c:pt>
                <c:pt idx="312">
                  <c:v>120.17484947036772</c:v>
                </c:pt>
                <c:pt idx="313">
                  <c:v>119.5395421849494</c:v>
                </c:pt>
                <c:pt idx="314">
                  <c:v>116.7145835760019</c:v>
                </c:pt>
                <c:pt idx="315">
                  <c:v>116.48328237985446</c:v>
                </c:pt>
                <c:pt idx="316">
                  <c:v>117.94202192355769</c:v>
                </c:pt>
                <c:pt idx="317">
                  <c:v>117.94202192355769</c:v>
                </c:pt>
                <c:pt idx="318">
                  <c:v>119.49944997761716</c:v>
                </c:pt>
                <c:pt idx="319">
                  <c:v>121.12781039849519</c:v>
                </c:pt>
                <c:pt idx="320">
                  <c:v>121.47630420069069</c:v>
                </c:pt>
                <c:pt idx="321">
                  <c:v>119.79243149273726</c:v>
                </c:pt>
                <c:pt idx="322">
                  <c:v>118.46322061887659</c:v>
                </c:pt>
                <c:pt idx="323">
                  <c:v>117.82174530156102</c:v>
                </c:pt>
                <c:pt idx="324">
                  <c:v>119.19104838275392</c:v>
                </c:pt>
                <c:pt idx="325">
                  <c:v>117.49175559505733</c:v>
                </c:pt>
                <c:pt idx="326">
                  <c:v>120.13784127898413</c:v>
                </c:pt>
                <c:pt idx="327">
                  <c:v>122.28123236328379</c:v>
                </c:pt>
                <c:pt idx="328">
                  <c:v>121.5163964080229</c:v>
                </c:pt>
                <c:pt idx="329">
                  <c:v>122.17637582103029</c:v>
                </c:pt>
                <c:pt idx="330">
                  <c:v>122.59271797409571</c:v>
                </c:pt>
                <c:pt idx="331">
                  <c:v>123.08307650992829</c:v>
                </c:pt>
                <c:pt idx="332">
                  <c:v>122.89186752111307</c:v>
                </c:pt>
                <c:pt idx="333">
                  <c:v>121.58116074294421</c:v>
                </c:pt>
                <c:pt idx="334">
                  <c:v>119.58580242417887</c:v>
                </c:pt>
                <c:pt idx="335">
                  <c:v>119.94046425827163</c:v>
                </c:pt>
                <c:pt idx="336">
                  <c:v>118.94124309091467</c:v>
                </c:pt>
                <c:pt idx="337">
                  <c:v>119.46860981813083</c:v>
                </c:pt>
                <c:pt idx="338">
                  <c:v>117.67679655197527</c:v>
                </c:pt>
                <c:pt idx="339">
                  <c:v>117.39923511659836</c:v>
                </c:pt>
                <c:pt idx="340">
                  <c:v>116.22730905611796</c:v>
                </c:pt>
                <c:pt idx="341">
                  <c:v>116.26740126345017</c:v>
                </c:pt>
                <c:pt idx="342">
                  <c:v>114.97519858097309</c:v>
                </c:pt>
                <c:pt idx="343">
                  <c:v>115.04921496374027</c:v>
                </c:pt>
                <c:pt idx="344">
                  <c:v>114.59894863523992</c:v>
                </c:pt>
                <c:pt idx="345">
                  <c:v>114.59894863523992</c:v>
                </c:pt>
                <c:pt idx="346">
                  <c:v>114.12709419509912</c:v>
                </c:pt>
                <c:pt idx="347">
                  <c:v>115.55807759526466</c:v>
                </c:pt>
                <c:pt idx="348">
                  <c:v>115.55807759526466</c:v>
                </c:pt>
                <c:pt idx="349">
                  <c:v>115.55807759526466</c:v>
                </c:pt>
                <c:pt idx="350">
                  <c:v>117.82174530156102</c:v>
                </c:pt>
                <c:pt idx="351">
                  <c:v>119.16020822326759</c:v>
                </c:pt>
                <c:pt idx="352">
                  <c:v>120.6837121018921</c:v>
                </c:pt>
                <c:pt idx="353">
                  <c:v>120.27970601262122</c:v>
                </c:pt>
                <c:pt idx="354">
                  <c:v>119.42543359484998</c:v>
                </c:pt>
                <c:pt idx="355">
                  <c:v>119.73691920566188</c:v>
                </c:pt>
                <c:pt idx="356">
                  <c:v>118.7191939426131</c:v>
                </c:pt>
                <c:pt idx="357">
                  <c:v>117.62436828084853</c:v>
                </c:pt>
                <c:pt idx="358">
                  <c:v>116.43702214062498</c:v>
                </c:pt>
                <c:pt idx="359">
                  <c:v>115.74620256813127</c:v>
                </c:pt>
                <c:pt idx="360">
                  <c:v>116.79785200661499</c:v>
                </c:pt>
                <c:pt idx="361">
                  <c:v>120.85950101096414</c:v>
                </c:pt>
                <c:pt idx="362">
                  <c:v>125.13394711576898</c:v>
                </c:pt>
                <c:pt idx="363">
                  <c:v>125.26347578561156</c:v>
                </c:pt>
                <c:pt idx="364">
                  <c:v>123.19718510002771</c:v>
                </c:pt>
                <c:pt idx="365">
                  <c:v>123.19410108407905</c:v>
                </c:pt>
                <c:pt idx="366">
                  <c:v>125.27272783345744</c:v>
                </c:pt>
                <c:pt idx="367">
                  <c:v>124.7854533135735</c:v>
                </c:pt>
                <c:pt idx="368">
                  <c:v>125.56262533262893</c:v>
                </c:pt>
                <c:pt idx="369">
                  <c:v>125.65514581108789</c:v>
                </c:pt>
                <c:pt idx="370">
                  <c:v>125.58112942832071</c:v>
                </c:pt>
                <c:pt idx="371">
                  <c:v>125.23571964207385</c:v>
                </c:pt>
                <c:pt idx="372">
                  <c:v>125.48244091796448</c:v>
                </c:pt>
                <c:pt idx="373">
                  <c:v>126.44773790988648</c:v>
                </c:pt>
                <c:pt idx="374">
                  <c:v>126.44773790988648</c:v>
                </c:pt>
                <c:pt idx="375">
                  <c:v>126.79931572803061</c:v>
                </c:pt>
                <c:pt idx="376">
                  <c:v>126.79931572803061</c:v>
                </c:pt>
                <c:pt idx="377">
                  <c:v>125.80934660851952</c:v>
                </c:pt>
                <c:pt idx="378">
                  <c:v>126.27503301676306</c:v>
                </c:pt>
                <c:pt idx="379">
                  <c:v>127.23724599273642</c:v>
                </c:pt>
                <c:pt idx="380">
                  <c:v>127.43153899750028</c:v>
                </c:pt>
                <c:pt idx="381">
                  <c:v>126.21026868184177</c:v>
                </c:pt>
                <c:pt idx="382">
                  <c:v>126.02214370897518</c:v>
                </c:pt>
                <c:pt idx="383">
                  <c:v>126.04064780466697</c:v>
                </c:pt>
                <c:pt idx="384">
                  <c:v>124.06379358159344</c:v>
                </c:pt>
                <c:pt idx="385">
                  <c:v>122.69757451634922</c:v>
                </c:pt>
                <c:pt idx="386">
                  <c:v>122.99364004741793</c:v>
                </c:pt>
                <c:pt idx="387">
                  <c:v>121.23575095669734</c:v>
                </c:pt>
                <c:pt idx="388">
                  <c:v>121.88647832185883</c:v>
                </c:pt>
                <c:pt idx="389">
                  <c:v>122.71607861204102</c:v>
                </c:pt>
                <c:pt idx="390">
                  <c:v>123.23419329141127</c:v>
                </c:pt>
                <c:pt idx="391">
                  <c:v>123.62277930093899</c:v>
                </c:pt>
                <c:pt idx="392">
                  <c:v>122.5001974956367</c:v>
                </c:pt>
                <c:pt idx="393">
                  <c:v>122.75617081937322</c:v>
                </c:pt>
                <c:pt idx="394">
                  <c:v>122.09619140636583</c:v>
                </c:pt>
                <c:pt idx="395">
                  <c:v>123.4901666151478</c:v>
                </c:pt>
                <c:pt idx="396">
                  <c:v>122.72533065988689</c:v>
                </c:pt>
                <c:pt idx="397">
                  <c:v>120.74539242086475</c:v>
                </c:pt>
                <c:pt idx="398">
                  <c:v>120.84716494716963</c:v>
                </c:pt>
                <c:pt idx="399">
                  <c:v>122.06843526282816</c:v>
                </c:pt>
                <c:pt idx="400">
                  <c:v>122.06843526282816</c:v>
                </c:pt>
                <c:pt idx="401">
                  <c:v>120.83791289932373</c:v>
                </c:pt>
                <c:pt idx="402">
                  <c:v>119.17562830301074</c:v>
                </c:pt>
                <c:pt idx="403">
                  <c:v>119.35141721208279</c:v>
                </c:pt>
                <c:pt idx="404">
                  <c:v>119.84485976386404</c:v>
                </c:pt>
                <c:pt idx="405">
                  <c:v>118.21958335893461</c:v>
                </c:pt>
                <c:pt idx="406">
                  <c:v>119.91579213068258</c:v>
                </c:pt>
                <c:pt idx="407">
                  <c:v>120.11008513544641</c:v>
                </c:pt>
                <c:pt idx="408">
                  <c:v>119.53645816900075</c:v>
                </c:pt>
                <c:pt idx="409">
                  <c:v>116.98289296353295</c:v>
                </c:pt>
                <c:pt idx="410">
                  <c:v>115.92199147720332</c:v>
                </c:pt>
                <c:pt idx="411">
                  <c:v>115.89731934961425</c:v>
                </c:pt>
                <c:pt idx="412">
                  <c:v>110.73776066755185</c:v>
                </c:pt>
                <c:pt idx="413">
                  <c:v>108.65296588627619</c:v>
                </c:pt>
                <c:pt idx="414">
                  <c:v>107.97448237757703</c:v>
                </c:pt>
                <c:pt idx="415">
                  <c:v>106.14566092003787</c:v>
                </c:pt>
                <c:pt idx="416">
                  <c:v>105.51960568246544</c:v>
                </c:pt>
                <c:pt idx="417">
                  <c:v>108.64679785437895</c:v>
                </c:pt>
                <c:pt idx="418">
                  <c:v>110.49412340760986</c:v>
                </c:pt>
                <c:pt idx="419">
                  <c:v>107.24048658180247</c:v>
                </c:pt>
                <c:pt idx="420">
                  <c:v>106.22584533470231</c:v>
                </c:pt>
                <c:pt idx="421">
                  <c:v>105.28522047036937</c:v>
                </c:pt>
                <c:pt idx="422">
                  <c:v>100.64994449957454</c:v>
                </c:pt>
                <c:pt idx="423">
                  <c:v>100.54200394137239</c:v>
                </c:pt>
                <c:pt idx="424">
                  <c:v>95.891307890834383</c:v>
                </c:pt>
                <c:pt idx="425">
                  <c:v>98.558981686401609</c:v>
                </c:pt>
                <c:pt idx="426">
                  <c:v>100.04856138959117</c:v>
                </c:pt>
                <c:pt idx="427">
                  <c:v>98.756358707114103</c:v>
                </c:pt>
                <c:pt idx="428">
                  <c:v>103.16341749771011</c:v>
                </c:pt>
                <c:pt idx="429">
                  <c:v>102.82725975930917</c:v>
                </c:pt>
                <c:pt idx="430">
                  <c:v>102.81492369551464</c:v>
                </c:pt>
                <c:pt idx="431">
                  <c:v>102.16728034630178</c:v>
                </c:pt>
                <c:pt idx="432">
                  <c:v>101.01077436556454</c:v>
                </c:pt>
                <c:pt idx="433">
                  <c:v>101.49188085355124</c:v>
                </c:pt>
                <c:pt idx="434">
                  <c:v>104.04853007496769</c:v>
                </c:pt>
                <c:pt idx="435">
                  <c:v>102.93211630156267</c:v>
                </c:pt>
                <c:pt idx="436">
                  <c:v>101.80336646436314</c:v>
                </c:pt>
                <c:pt idx="437">
                  <c:v>99.860436416724568</c:v>
                </c:pt>
                <c:pt idx="438">
                  <c:v>99.09560046146369</c:v>
                </c:pt>
                <c:pt idx="439">
                  <c:v>97.078654031057937</c:v>
                </c:pt>
                <c:pt idx="440">
                  <c:v>94.497332682052431</c:v>
                </c:pt>
                <c:pt idx="441">
                  <c:v>95.441041562334021</c:v>
                </c:pt>
                <c:pt idx="442">
                  <c:v>93.929873747504018</c:v>
                </c:pt>
                <c:pt idx="443">
                  <c:v>92.184320720577958</c:v>
                </c:pt>
                <c:pt idx="444">
                  <c:v>95.049371536857663</c:v>
                </c:pt>
                <c:pt idx="445">
                  <c:v>95.049371536857663</c:v>
                </c:pt>
                <c:pt idx="446">
                  <c:v>90.204382481555811</c:v>
                </c:pt>
                <c:pt idx="447">
                  <c:v>94.37088802815849</c:v>
                </c:pt>
                <c:pt idx="448">
                  <c:v>93.288398430188451</c:v>
                </c:pt>
                <c:pt idx="449">
                  <c:v>90.685488969542504</c:v>
                </c:pt>
                <c:pt idx="450">
                  <c:v>90.685488969542504</c:v>
                </c:pt>
                <c:pt idx="451">
                  <c:v>92.289177262831473</c:v>
                </c:pt>
                <c:pt idx="452">
                  <c:v>93.590631993154446</c:v>
                </c:pt>
                <c:pt idx="453">
                  <c:v>97.291451131513611</c:v>
                </c:pt>
                <c:pt idx="454">
                  <c:v>97.473408072482911</c:v>
                </c:pt>
                <c:pt idx="455">
                  <c:v>98.080959214363546</c:v>
                </c:pt>
                <c:pt idx="456">
                  <c:v>101.27291572119832</c:v>
                </c:pt>
                <c:pt idx="457">
                  <c:v>105.04775124232467</c:v>
                </c:pt>
                <c:pt idx="458">
                  <c:v>106.17033304762693</c:v>
                </c:pt>
                <c:pt idx="459">
                  <c:v>107.06469767273042</c:v>
                </c:pt>
                <c:pt idx="460">
                  <c:v>107.06469767273042</c:v>
                </c:pt>
                <c:pt idx="461">
                  <c:v>107.32375501241553</c:v>
                </c:pt>
                <c:pt idx="462">
                  <c:v>106.10556871270565</c:v>
                </c:pt>
                <c:pt idx="463">
                  <c:v>106.21350927090778</c:v>
                </c:pt>
                <c:pt idx="464">
                  <c:v>104.30450339870418</c:v>
                </c:pt>
                <c:pt idx="465">
                  <c:v>102.56820241962401</c:v>
                </c:pt>
                <c:pt idx="466">
                  <c:v>97.824985890627033</c:v>
                </c:pt>
                <c:pt idx="467">
                  <c:v>94.133418800113787</c:v>
                </c:pt>
                <c:pt idx="468">
                  <c:v>95.81420749211857</c:v>
                </c:pt>
                <c:pt idx="469">
                  <c:v>94.438736379028427</c:v>
                </c:pt>
                <c:pt idx="470">
                  <c:v>94.17351100744601</c:v>
                </c:pt>
                <c:pt idx="471">
                  <c:v>95.425621482590856</c:v>
                </c:pt>
                <c:pt idx="472">
                  <c:v>94.1827630552919</c:v>
                </c:pt>
                <c:pt idx="473">
                  <c:v>92.665427208564651</c:v>
                </c:pt>
                <c:pt idx="474">
                  <c:v>94.256779438059084</c:v>
                </c:pt>
                <c:pt idx="475">
                  <c:v>99.228213147254891</c:v>
                </c:pt>
                <c:pt idx="476">
                  <c:v>100.32303880901947</c:v>
                </c:pt>
                <c:pt idx="477">
                  <c:v>102.43867374978146</c:v>
                </c:pt>
                <c:pt idx="478">
                  <c:v>102.39241351055198</c:v>
                </c:pt>
                <c:pt idx="479">
                  <c:v>97.590600678530961</c:v>
                </c:pt>
                <c:pt idx="480">
                  <c:v>95.040119489011772</c:v>
                </c:pt>
                <c:pt idx="481">
                  <c:v>95.589074327868374</c:v>
                </c:pt>
                <c:pt idx="482">
                  <c:v>93.553623801770854</c:v>
                </c:pt>
                <c:pt idx="483">
                  <c:v>90.481943916932735</c:v>
                </c:pt>
                <c:pt idx="484">
                  <c:v>87.135786612666351</c:v>
                </c:pt>
                <c:pt idx="485">
                  <c:v>85.356309410305315</c:v>
                </c:pt>
                <c:pt idx="486">
                  <c:v>85.710971244398067</c:v>
                </c:pt>
                <c:pt idx="487">
                  <c:v>90.811933623436431</c:v>
                </c:pt>
                <c:pt idx="488">
                  <c:v>91.271451999782698</c:v>
                </c:pt>
                <c:pt idx="489">
                  <c:v>90.013173492740577</c:v>
                </c:pt>
                <c:pt idx="490">
                  <c:v>90.124198066891367</c:v>
                </c:pt>
                <c:pt idx="491">
                  <c:v>91.064822931224313</c:v>
                </c:pt>
                <c:pt idx="492">
                  <c:v>89.800376392284932</c:v>
                </c:pt>
                <c:pt idx="493">
                  <c:v>89.908316950487063</c:v>
                </c:pt>
                <c:pt idx="494">
                  <c:v>89.908316950487063</c:v>
                </c:pt>
                <c:pt idx="495">
                  <c:v>94.158090927702844</c:v>
                </c:pt>
                <c:pt idx="496">
                  <c:v>96.868940946550936</c:v>
                </c:pt>
                <c:pt idx="497">
                  <c:v>95.878971827039848</c:v>
                </c:pt>
                <c:pt idx="498">
                  <c:v>99.647639316268936</c:v>
                </c:pt>
                <c:pt idx="499">
                  <c:v>100.87816167977334</c:v>
                </c:pt>
                <c:pt idx="500">
                  <c:v>101.75093819323638</c:v>
                </c:pt>
                <c:pt idx="501">
                  <c:v>100.90591782331104</c:v>
                </c:pt>
                <c:pt idx="502">
                  <c:v>102.21045656958265</c:v>
                </c:pt>
                <c:pt idx="503">
                  <c:v>106.20117320711327</c:v>
                </c:pt>
                <c:pt idx="504">
                  <c:v>105.01382706688969</c:v>
                </c:pt>
                <c:pt idx="505">
                  <c:v>105.23896023113988</c:v>
                </c:pt>
                <c:pt idx="506">
                  <c:v>105.87118350060958</c:v>
                </c:pt>
                <c:pt idx="507">
                  <c:v>104.88738241299578</c:v>
                </c:pt>
                <c:pt idx="508">
                  <c:v>99.333069689508392</c:v>
                </c:pt>
                <c:pt idx="509">
                  <c:v>96.449514777536891</c:v>
                </c:pt>
                <c:pt idx="510">
                  <c:v>93.458019307363244</c:v>
                </c:pt>
                <c:pt idx="511">
                  <c:v>94.043982337603438</c:v>
                </c:pt>
                <c:pt idx="512">
                  <c:v>93.183541887934922</c:v>
                </c:pt>
                <c:pt idx="513">
                  <c:v>94.47574457041199</c:v>
                </c:pt>
                <c:pt idx="514">
                  <c:v>93.55053978582221</c:v>
                </c:pt>
                <c:pt idx="515">
                  <c:v>93.55053978582221</c:v>
                </c:pt>
                <c:pt idx="516">
                  <c:v>96.027004592574215</c:v>
                </c:pt>
                <c:pt idx="517">
                  <c:v>96.748664324554241</c:v>
                </c:pt>
                <c:pt idx="518">
                  <c:v>95.823459539964446</c:v>
                </c:pt>
                <c:pt idx="519">
                  <c:v>93.24213819095894</c:v>
                </c:pt>
                <c:pt idx="520">
                  <c:v>93.24213819095894</c:v>
                </c:pt>
                <c:pt idx="521">
                  <c:v>93.24213819095894</c:v>
                </c:pt>
                <c:pt idx="522">
                  <c:v>93.24213819095894</c:v>
                </c:pt>
                <c:pt idx="523">
                  <c:v>93.24213819095894</c:v>
                </c:pt>
                <c:pt idx="524">
                  <c:v>88.807323256825228</c:v>
                </c:pt>
                <c:pt idx="525">
                  <c:v>87.93146272741356</c:v>
                </c:pt>
                <c:pt idx="526">
                  <c:v>90.759505352309688</c:v>
                </c:pt>
                <c:pt idx="527">
                  <c:v>92.252169071447881</c:v>
                </c:pt>
                <c:pt idx="528">
                  <c:v>90.710161097131561</c:v>
                </c:pt>
                <c:pt idx="529">
                  <c:v>89.788040328490411</c:v>
                </c:pt>
                <c:pt idx="530">
                  <c:v>89.788040328490411</c:v>
                </c:pt>
                <c:pt idx="531">
                  <c:v>88.563685996883251</c:v>
                </c:pt>
                <c:pt idx="532">
                  <c:v>84.354004226999706</c:v>
                </c:pt>
                <c:pt idx="533">
                  <c:v>86.250674035408778</c:v>
                </c:pt>
                <c:pt idx="534">
                  <c:v>86.617671933296066</c:v>
                </c:pt>
                <c:pt idx="535">
                  <c:v>82.824332316477921</c:v>
                </c:pt>
                <c:pt idx="536">
                  <c:v>77.630849458980578</c:v>
                </c:pt>
                <c:pt idx="537">
                  <c:v>79.956197484249572</c:v>
                </c:pt>
                <c:pt idx="538">
                  <c:v>83.401043298872224</c:v>
                </c:pt>
                <c:pt idx="539">
                  <c:v>89.683183786236896</c:v>
                </c:pt>
                <c:pt idx="540">
                  <c:v>86.034792919004502</c:v>
                </c:pt>
                <c:pt idx="541">
                  <c:v>88.918347830976003</c:v>
                </c:pt>
                <c:pt idx="542">
                  <c:v>88.693214666725822</c:v>
                </c:pt>
                <c:pt idx="543">
                  <c:v>89.834300567719907</c:v>
                </c:pt>
                <c:pt idx="544">
                  <c:v>87.616893100653044</c:v>
                </c:pt>
                <c:pt idx="545">
                  <c:v>90.614556602723951</c:v>
                </c:pt>
                <c:pt idx="546">
                  <c:v>89.319269904298253</c:v>
                </c:pt>
                <c:pt idx="547">
                  <c:v>85.818911802600212</c:v>
                </c:pt>
                <c:pt idx="548">
                  <c:v>85.402569649534811</c:v>
                </c:pt>
                <c:pt idx="549">
                  <c:v>83.598420319584704</c:v>
                </c:pt>
                <c:pt idx="550">
                  <c:v>83.598420319584704</c:v>
                </c:pt>
                <c:pt idx="551">
                  <c:v>83.404127314820855</c:v>
                </c:pt>
                <c:pt idx="552">
                  <c:v>82.617703247919536</c:v>
                </c:pt>
                <c:pt idx="553">
                  <c:v>85.340889330562163</c:v>
                </c:pt>
                <c:pt idx="554">
                  <c:v>84.218307525259874</c:v>
                </c:pt>
                <c:pt idx="555">
                  <c:v>82.685551598789459</c:v>
                </c:pt>
                <c:pt idx="556">
                  <c:v>84.813522603345973</c:v>
                </c:pt>
                <c:pt idx="557">
                  <c:v>81.297744421904767</c:v>
                </c:pt>
                <c:pt idx="558">
                  <c:v>83.311606836361875</c:v>
                </c:pt>
                <c:pt idx="559">
                  <c:v>82.522098753511912</c:v>
                </c:pt>
                <c:pt idx="560">
                  <c:v>85.744895419833014</c:v>
                </c:pt>
                <c:pt idx="561">
                  <c:v>84.798102523602807</c:v>
                </c:pt>
                <c:pt idx="562">
                  <c:v>86.744116587189993</c:v>
                </c:pt>
                <c:pt idx="563">
                  <c:v>86.044044966850379</c:v>
                </c:pt>
                <c:pt idx="564">
                  <c:v>83.178994150570674</c:v>
                </c:pt>
                <c:pt idx="565">
                  <c:v>79.746484399742556</c:v>
                </c:pt>
                <c:pt idx="566">
                  <c:v>78.694834961258834</c:v>
                </c:pt>
                <c:pt idx="567">
                  <c:v>77.356372039552284</c:v>
                </c:pt>
                <c:pt idx="568">
                  <c:v>79.225285704423641</c:v>
                </c:pt>
                <c:pt idx="569">
                  <c:v>76.280050473479491</c:v>
                </c:pt>
                <c:pt idx="570">
                  <c:v>76.061085341126571</c:v>
                </c:pt>
                <c:pt idx="571">
                  <c:v>76.903021695103277</c:v>
                </c:pt>
                <c:pt idx="572">
                  <c:v>80.082642138143527</c:v>
                </c:pt>
                <c:pt idx="573">
                  <c:v>76.239958266147255</c:v>
                </c:pt>
                <c:pt idx="574">
                  <c:v>74.620849893115121</c:v>
                </c:pt>
                <c:pt idx="575">
                  <c:v>71.734210965194976</c:v>
                </c:pt>
                <c:pt idx="576">
                  <c:v>73.242294764076348</c:v>
                </c:pt>
                <c:pt idx="577">
                  <c:v>76.098093532510163</c:v>
                </c:pt>
                <c:pt idx="578">
                  <c:v>76.098093532510163</c:v>
                </c:pt>
                <c:pt idx="579">
                  <c:v>79.185193497091419</c:v>
                </c:pt>
                <c:pt idx="580">
                  <c:v>80.455808067928061</c:v>
                </c:pt>
                <c:pt idx="581">
                  <c:v>80.65935312053783</c:v>
                </c:pt>
                <c:pt idx="582">
                  <c:v>79.82050078250974</c:v>
                </c:pt>
                <c:pt idx="583">
                  <c:v>78.617734562543006</c:v>
                </c:pt>
                <c:pt idx="584">
                  <c:v>79.049496795351587</c:v>
                </c:pt>
                <c:pt idx="585">
                  <c:v>76.474343478243327</c:v>
                </c:pt>
                <c:pt idx="586">
                  <c:v>78.059527675840513</c:v>
                </c:pt>
                <c:pt idx="587">
                  <c:v>83.996258376958338</c:v>
                </c:pt>
                <c:pt idx="588">
                  <c:v>85.353225394356684</c:v>
                </c:pt>
                <c:pt idx="589">
                  <c:v>85.448829888764294</c:v>
                </c:pt>
                <c:pt idx="590">
                  <c:v>85.636954861630883</c:v>
                </c:pt>
                <c:pt idx="591">
                  <c:v>82.960029018217767</c:v>
                </c:pt>
                <c:pt idx="592">
                  <c:v>80.751873598996795</c:v>
                </c:pt>
                <c:pt idx="593">
                  <c:v>79.934609372609145</c:v>
                </c:pt>
                <c:pt idx="594">
                  <c:v>82.081084472857455</c:v>
                </c:pt>
                <c:pt idx="595">
                  <c:v>80.196750728242932</c:v>
                </c:pt>
                <c:pt idx="596">
                  <c:v>81.726422638764703</c:v>
                </c:pt>
                <c:pt idx="597">
                  <c:v>84.252231700694836</c:v>
                </c:pt>
                <c:pt idx="598">
                  <c:v>87.030930070412822</c:v>
                </c:pt>
                <c:pt idx="599">
                  <c:v>87.191298899741739</c:v>
                </c:pt>
                <c:pt idx="600">
                  <c:v>88.668542539136752</c:v>
                </c:pt>
                <c:pt idx="601">
                  <c:v>86.38328672119998</c:v>
                </c:pt>
                <c:pt idx="602">
                  <c:v>86.386370737148624</c:v>
                </c:pt>
                <c:pt idx="603">
                  <c:v>85.707887228449437</c:v>
                </c:pt>
                <c:pt idx="604">
                  <c:v>89.751032137106804</c:v>
                </c:pt>
                <c:pt idx="605">
                  <c:v>96.258305788721671</c:v>
                </c:pt>
                <c:pt idx="606">
                  <c:v>96.258305788721671</c:v>
                </c:pt>
                <c:pt idx="607">
                  <c:v>96.723992196965185</c:v>
                </c:pt>
                <c:pt idx="608">
                  <c:v>93.788009013866926</c:v>
                </c:pt>
                <c:pt idx="609">
                  <c:v>96.75483235645153</c:v>
                </c:pt>
                <c:pt idx="610">
                  <c:v>96.75483235645153</c:v>
                </c:pt>
                <c:pt idx="611">
                  <c:v>96.75483235645153</c:v>
                </c:pt>
                <c:pt idx="612">
                  <c:v>98.404780888969967</c:v>
                </c:pt>
                <c:pt idx="613">
                  <c:v>95.259084621364693</c:v>
                </c:pt>
                <c:pt idx="614">
                  <c:v>92.856636197379856</c:v>
                </c:pt>
                <c:pt idx="615">
                  <c:v>91.943767476584611</c:v>
                </c:pt>
                <c:pt idx="616">
                  <c:v>92.859720213328515</c:v>
                </c:pt>
                <c:pt idx="617">
                  <c:v>92.909064468506614</c:v>
                </c:pt>
                <c:pt idx="618">
                  <c:v>95.012363345474071</c:v>
                </c:pt>
                <c:pt idx="619">
                  <c:v>95.527394008895726</c:v>
                </c:pt>
                <c:pt idx="620">
                  <c:v>95.320764940337327</c:v>
                </c:pt>
                <c:pt idx="621">
                  <c:v>93.794177045764187</c:v>
                </c:pt>
                <c:pt idx="622">
                  <c:v>90.330827135449738</c:v>
                </c:pt>
                <c:pt idx="623">
                  <c:v>91.490417132135633</c:v>
                </c:pt>
                <c:pt idx="624">
                  <c:v>90.941462293279002</c:v>
                </c:pt>
                <c:pt idx="625">
                  <c:v>88.375561024016662</c:v>
                </c:pt>
                <c:pt idx="626">
                  <c:v>91.379392557984843</c:v>
                </c:pt>
                <c:pt idx="627">
                  <c:v>89.954577189716574</c:v>
                </c:pt>
                <c:pt idx="628">
                  <c:v>92.119556385656665</c:v>
                </c:pt>
                <c:pt idx="629">
                  <c:v>95.943736161961141</c:v>
                </c:pt>
                <c:pt idx="630">
                  <c:v>99.51502663047772</c:v>
                </c:pt>
                <c:pt idx="631">
                  <c:v>98.188899772565691</c:v>
                </c:pt>
                <c:pt idx="632">
                  <c:v>100.09173761287202</c:v>
                </c:pt>
                <c:pt idx="633">
                  <c:v>98.18273174066843</c:v>
                </c:pt>
                <c:pt idx="634">
                  <c:v>98.432537032507668</c:v>
                </c:pt>
                <c:pt idx="635">
                  <c:v>95.50888991320393</c:v>
                </c:pt>
                <c:pt idx="636">
                  <c:v>94.747137973891682</c:v>
                </c:pt>
                <c:pt idx="637">
                  <c:v>93.985386034579406</c:v>
                </c:pt>
                <c:pt idx="638">
                  <c:v>92.350857581804107</c:v>
                </c:pt>
                <c:pt idx="639">
                  <c:v>93.195877951729457</c:v>
                </c:pt>
                <c:pt idx="640">
                  <c:v>95.400949355001785</c:v>
                </c:pt>
                <c:pt idx="641">
                  <c:v>95.826543555913105</c:v>
                </c:pt>
                <c:pt idx="642">
                  <c:v>96.045508688266011</c:v>
                </c:pt>
                <c:pt idx="643">
                  <c:v>92.53589853872208</c:v>
                </c:pt>
                <c:pt idx="644">
                  <c:v>90.975386468713964</c:v>
                </c:pt>
                <c:pt idx="645">
                  <c:v>89.46730266983262</c:v>
                </c:pt>
                <c:pt idx="646">
                  <c:v>89.655427642699195</c:v>
                </c:pt>
                <c:pt idx="647">
                  <c:v>88.347804880478975</c:v>
                </c:pt>
                <c:pt idx="648">
                  <c:v>88.424905279194789</c:v>
                </c:pt>
                <c:pt idx="649">
                  <c:v>86.185909700487485</c:v>
                </c:pt>
                <c:pt idx="650">
                  <c:v>85.889844169418765</c:v>
                </c:pt>
                <c:pt idx="651">
                  <c:v>85.263788931846335</c:v>
                </c:pt>
                <c:pt idx="652">
                  <c:v>83.524403936817521</c:v>
                </c:pt>
                <c:pt idx="653">
                  <c:v>84.711750077041089</c:v>
                </c:pt>
                <c:pt idx="654">
                  <c:v>84.205971461465339</c:v>
                </c:pt>
                <c:pt idx="655">
                  <c:v>86.870561241083934</c:v>
                </c:pt>
                <c:pt idx="656">
                  <c:v>84.079526807571398</c:v>
                </c:pt>
                <c:pt idx="657">
                  <c:v>85.495090127993791</c:v>
                </c:pt>
                <c:pt idx="658">
                  <c:v>87.61997711660166</c:v>
                </c:pt>
                <c:pt idx="659">
                  <c:v>87.576800893320822</c:v>
                </c:pt>
                <c:pt idx="660">
                  <c:v>86.889065336775744</c:v>
                </c:pt>
                <c:pt idx="661">
                  <c:v>83.471975665690792</c:v>
                </c:pt>
                <c:pt idx="662">
                  <c:v>83.875981754961657</c:v>
                </c:pt>
                <c:pt idx="663">
                  <c:v>86.028624887107213</c:v>
                </c:pt>
                <c:pt idx="664">
                  <c:v>85.66162698921994</c:v>
                </c:pt>
                <c:pt idx="665">
                  <c:v>85.66162698921994</c:v>
                </c:pt>
                <c:pt idx="666">
                  <c:v>88.298460625300848</c:v>
                </c:pt>
                <c:pt idx="667">
                  <c:v>90.512784076419067</c:v>
                </c:pt>
                <c:pt idx="668">
                  <c:v>92.00853181150589</c:v>
                </c:pt>
                <c:pt idx="669">
                  <c:v>87.573716877372163</c:v>
                </c:pt>
                <c:pt idx="670">
                  <c:v>87.641565228242087</c:v>
                </c:pt>
                <c:pt idx="671">
                  <c:v>86.09647323797715</c:v>
                </c:pt>
                <c:pt idx="672">
                  <c:v>87.9252946955163</c:v>
                </c:pt>
                <c:pt idx="673">
                  <c:v>87.570632861423533</c:v>
                </c:pt>
                <c:pt idx="674">
                  <c:v>83.943830105831566</c:v>
                </c:pt>
                <c:pt idx="675">
                  <c:v>80.939998571863384</c:v>
                </c:pt>
                <c:pt idx="676">
                  <c:v>81.837447212915478</c:v>
                </c:pt>
                <c:pt idx="677">
                  <c:v>82.531350801357831</c:v>
                </c:pt>
                <c:pt idx="678">
                  <c:v>79.496679107903319</c:v>
                </c:pt>
                <c:pt idx="679">
                  <c:v>78.324753047422917</c:v>
                </c:pt>
                <c:pt idx="680">
                  <c:v>79.795828654920683</c:v>
                </c:pt>
                <c:pt idx="681">
                  <c:v>80.014793787273604</c:v>
                </c:pt>
                <c:pt idx="682">
                  <c:v>77.205255258069272</c:v>
                </c:pt>
                <c:pt idx="683">
                  <c:v>75.444282151400031</c:v>
                </c:pt>
                <c:pt idx="684">
                  <c:v>76.202950074763663</c:v>
                </c:pt>
                <c:pt idx="685">
                  <c:v>77.997847356867851</c:v>
                </c:pt>
                <c:pt idx="686">
                  <c:v>76.276966457530847</c:v>
                </c:pt>
                <c:pt idx="687">
                  <c:v>75.848288240670911</c:v>
                </c:pt>
                <c:pt idx="688">
                  <c:v>75.031024014283261</c:v>
                </c:pt>
                <c:pt idx="689">
                  <c:v>73.600040614117717</c:v>
                </c:pt>
                <c:pt idx="690">
                  <c:v>76.199866058815033</c:v>
                </c:pt>
                <c:pt idx="691">
                  <c:v>75.271577258276608</c:v>
                </c:pt>
                <c:pt idx="692">
                  <c:v>74.642438004755547</c:v>
                </c:pt>
                <c:pt idx="693">
                  <c:v>74.068811038309875</c:v>
                </c:pt>
                <c:pt idx="694">
                  <c:v>76.884517599411481</c:v>
                </c:pt>
                <c:pt idx="695">
                  <c:v>75.11429244489635</c:v>
                </c:pt>
                <c:pt idx="696">
                  <c:v>73.803585666727471</c:v>
                </c:pt>
                <c:pt idx="697">
                  <c:v>74.130491357282537</c:v>
                </c:pt>
                <c:pt idx="698">
                  <c:v>71.749631044938141</c:v>
                </c:pt>
                <c:pt idx="699">
                  <c:v>68.637858952767829</c:v>
                </c:pt>
                <c:pt idx="700">
                  <c:v>76.526771749370099</c:v>
                </c:pt>
                <c:pt idx="701">
                  <c:v>75.274661274225252</c:v>
                </c:pt>
                <c:pt idx="702">
                  <c:v>77.303943768425512</c:v>
                </c:pt>
                <c:pt idx="703">
                  <c:v>73.492100055915586</c:v>
                </c:pt>
                <c:pt idx="704">
                  <c:v>76.603872148085912</c:v>
                </c:pt>
                <c:pt idx="705">
                  <c:v>76.603872148085912</c:v>
                </c:pt>
                <c:pt idx="706">
                  <c:v>70.599293096098165</c:v>
                </c:pt>
                <c:pt idx="707">
                  <c:v>70.318647644772597</c:v>
                </c:pt>
                <c:pt idx="708">
                  <c:v>68.847572037274844</c:v>
                </c:pt>
                <c:pt idx="709">
                  <c:v>75.678667363496118</c:v>
                </c:pt>
                <c:pt idx="710">
                  <c:v>77.529076932675693</c:v>
                </c:pt>
                <c:pt idx="711">
                  <c:v>77.529076932675693</c:v>
                </c:pt>
                <c:pt idx="712">
                  <c:v>78.259988712501624</c:v>
                </c:pt>
                <c:pt idx="713">
                  <c:v>78.432693605625062</c:v>
                </c:pt>
                <c:pt idx="714">
                  <c:v>79.061832859146122</c:v>
                </c:pt>
                <c:pt idx="715">
                  <c:v>78.340173127166082</c:v>
                </c:pt>
                <c:pt idx="716">
                  <c:v>74.762714626752228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8-4D8D-B9C2-5FD9CF58B902}"/>
            </c:ext>
          </c:extLst>
        </c:ser>
        <c:ser>
          <c:idx val="4"/>
          <c:order val="4"/>
          <c:tx>
            <c:strRef>
              <c:f>'1.1.11-график'!$G$4</c:f>
              <c:strCache>
                <c:ptCount val="1"/>
                <c:pt idx="0">
                  <c:v>Dow Jones IND.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'1.1.11-график'!$G$5:$G$721</c:f>
              <c:numCache>
                <c:formatCode>0.00</c:formatCode>
                <c:ptCount val="717"/>
                <c:pt idx="0">
                  <c:v>101.60116071400354</c:v>
                </c:pt>
                <c:pt idx="1">
                  <c:v>102.83269855289845</c:v>
                </c:pt>
                <c:pt idx="2">
                  <c:v>103.1430714945151</c:v>
                </c:pt>
                <c:pt idx="3">
                  <c:v>103.16203135655644</c:v>
                </c:pt>
                <c:pt idx="4">
                  <c:v>103.89350283411115</c:v>
                </c:pt>
                <c:pt idx="5">
                  <c:v>104.39205240648803</c:v>
                </c:pt>
                <c:pt idx="6">
                  <c:v>104.38901882856142</c:v>
                </c:pt>
                <c:pt idx="7">
                  <c:v>104.6910494308799</c:v>
                </c:pt>
                <c:pt idx="8">
                  <c:v>103.92241662372419</c:v>
                </c:pt>
                <c:pt idx="9">
                  <c:v>103.89881159548273</c:v>
                </c:pt>
                <c:pt idx="10">
                  <c:v>103.89881159548273</c:v>
                </c:pt>
                <c:pt idx="11">
                  <c:v>103.29636197911928</c:v>
                </c:pt>
                <c:pt idx="12">
                  <c:v>102.90332403900244</c:v>
                </c:pt>
                <c:pt idx="13">
                  <c:v>103.14838025588666</c:v>
                </c:pt>
                <c:pt idx="14">
                  <c:v>101.1261213705579</c:v>
                </c:pt>
                <c:pt idx="15">
                  <c:v>101.32880229577977</c:v>
                </c:pt>
                <c:pt idx="16">
                  <c:v>101.55110667821441</c:v>
                </c:pt>
                <c:pt idx="17">
                  <c:v>101.52759644928315</c:v>
                </c:pt>
                <c:pt idx="18">
                  <c:v>102.47302996997432</c:v>
                </c:pt>
                <c:pt idx="19">
                  <c:v>103.39959842793436</c:v>
                </c:pt>
                <c:pt idx="20">
                  <c:v>103.3304897307937</c:v>
                </c:pt>
                <c:pt idx="21">
                  <c:v>102.99850254644993</c:v>
                </c:pt>
                <c:pt idx="22">
                  <c:v>103.84269040384038</c:v>
                </c:pt>
                <c:pt idx="23">
                  <c:v>102.87602183766289</c:v>
                </c:pt>
                <c:pt idx="24">
                  <c:v>102.32277306329675</c:v>
                </c:pt>
                <c:pt idx="25">
                  <c:v>102.36685474254286</c:v>
                </c:pt>
                <c:pt idx="26">
                  <c:v>101.90698328873027</c:v>
                </c:pt>
                <c:pt idx="27">
                  <c:v>102.93896857964013</c:v>
                </c:pt>
                <c:pt idx="28">
                  <c:v>103.17340727378124</c:v>
                </c:pt>
                <c:pt idx="29">
                  <c:v>103.51184081121907</c:v>
                </c:pt>
                <c:pt idx="30">
                  <c:v>103.25844225503661</c:v>
                </c:pt>
                <c:pt idx="31">
                  <c:v>104.54837646901885</c:v>
                </c:pt>
                <c:pt idx="32">
                  <c:v>104.83827275963084</c:v>
                </c:pt>
                <c:pt idx="33">
                  <c:v>105.42327930291626</c:v>
                </c:pt>
                <c:pt idx="34">
                  <c:v>105.37246687264548</c:v>
                </c:pt>
                <c:pt idx="35">
                  <c:v>105.37246687264548</c:v>
                </c:pt>
                <c:pt idx="36">
                  <c:v>104.93392526362939</c:v>
                </c:pt>
                <c:pt idx="37">
                  <c:v>105.57960336544706</c:v>
                </c:pt>
                <c:pt idx="38">
                  <c:v>104.93544205259269</c:v>
                </c:pt>
                <c:pt idx="39">
                  <c:v>104.86557496097039</c:v>
                </c:pt>
                <c:pt idx="40">
                  <c:v>105.20400849840821</c:v>
                </c:pt>
                <c:pt idx="41">
                  <c:v>104.21676848191591</c:v>
                </c:pt>
                <c:pt idx="42">
                  <c:v>104.78670193487845</c:v>
                </c:pt>
                <c:pt idx="43">
                  <c:v>104.52107426767934</c:v>
                </c:pt>
                <c:pt idx="44">
                  <c:v>104.4839129380783</c:v>
                </c:pt>
                <c:pt idx="45">
                  <c:v>103.88667728377625</c:v>
                </c:pt>
                <c:pt idx="46">
                  <c:v>104.09618375933303</c:v>
                </c:pt>
                <c:pt idx="47">
                  <c:v>104.33365603140072</c:v>
                </c:pt>
                <c:pt idx="48">
                  <c:v>104.01645753944922</c:v>
                </c:pt>
                <c:pt idx="49">
                  <c:v>105.00293916145986</c:v>
                </c:pt>
                <c:pt idx="50">
                  <c:v>104.99990558353325</c:v>
                </c:pt>
                <c:pt idx="51">
                  <c:v>105.71393398800993</c:v>
                </c:pt>
                <c:pt idx="52">
                  <c:v>106.26784635754751</c:v>
                </c:pt>
                <c:pt idx="53">
                  <c:v>106.67993895901593</c:v>
                </c:pt>
                <c:pt idx="54">
                  <c:v>106.93030393727176</c:v>
                </c:pt>
                <c:pt idx="55">
                  <c:v>106.88176669044596</c:v>
                </c:pt>
                <c:pt idx="56">
                  <c:v>106.51148058477867</c:v>
                </c:pt>
                <c:pt idx="57">
                  <c:v>107.28845573123257</c:v>
                </c:pt>
                <c:pt idx="58">
                  <c:v>106.84157178291831</c:v>
                </c:pt>
                <c:pt idx="59">
                  <c:v>106.93333751519836</c:v>
                </c:pt>
                <c:pt idx="60">
                  <c:v>106.65026677492125</c:v>
                </c:pt>
                <c:pt idx="61">
                  <c:v>105.74426976727607</c:v>
                </c:pt>
                <c:pt idx="62">
                  <c:v>106.32406234850006</c:v>
                </c:pt>
                <c:pt idx="63">
                  <c:v>105.7078668321567</c:v>
                </c:pt>
                <c:pt idx="64">
                  <c:v>105.31558728652146</c:v>
                </c:pt>
                <c:pt idx="65">
                  <c:v>105.65326242947765</c:v>
                </c:pt>
                <c:pt idx="66">
                  <c:v>106.21172516590516</c:v>
                </c:pt>
                <c:pt idx="67">
                  <c:v>106.55015870334299</c:v>
                </c:pt>
                <c:pt idx="68">
                  <c:v>106.33164629331662</c:v>
                </c:pt>
                <c:pt idx="69">
                  <c:v>105.41721214706303</c:v>
                </c:pt>
                <c:pt idx="70">
                  <c:v>105.61903987849304</c:v>
                </c:pt>
                <c:pt idx="71">
                  <c:v>105.12892744472451</c:v>
                </c:pt>
                <c:pt idx="72">
                  <c:v>105.51134786209823</c:v>
                </c:pt>
                <c:pt idx="73">
                  <c:v>105.58415373233699</c:v>
                </c:pt>
                <c:pt idx="74">
                  <c:v>105.58415373233699</c:v>
                </c:pt>
                <c:pt idx="75">
                  <c:v>104.97867053804694</c:v>
                </c:pt>
                <c:pt idx="76">
                  <c:v>106.8271622877669</c:v>
                </c:pt>
                <c:pt idx="77">
                  <c:v>106.92196159797358</c:v>
                </c:pt>
                <c:pt idx="78">
                  <c:v>107.52981477501878</c:v>
                </c:pt>
                <c:pt idx="79">
                  <c:v>107.57304326047301</c:v>
                </c:pt>
                <c:pt idx="80">
                  <c:v>107.46753162821298</c:v>
                </c:pt>
                <c:pt idx="81">
                  <c:v>106.96443168894616</c:v>
                </c:pt>
                <c:pt idx="82">
                  <c:v>107.63978197485851</c:v>
                </c:pt>
                <c:pt idx="83">
                  <c:v>107.90540964205762</c:v>
                </c:pt>
                <c:pt idx="84">
                  <c:v>107.75970310226994</c:v>
                </c:pt>
                <c:pt idx="85">
                  <c:v>107.53360674742704</c:v>
                </c:pt>
                <c:pt idx="86">
                  <c:v>108.22715850089908</c:v>
                </c:pt>
                <c:pt idx="87">
                  <c:v>108.07386801629488</c:v>
                </c:pt>
                <c:pt idx="88">
                  <c:v>108.43960375507223</c:v>
                </c:pt>
                <c:pt idx="89">
                  <c:v>109.75617657522253</c:v>
                </c:pt>
                <c:pt idx="90">
                  <c:v>109.82064010616305</c:v>
                </c:pt>
                <c:pt idx="91">
                  <c:v>110.34421669643453</c:v>
                </c:pt>
                <c:pt idx="92">
                  <c:v>110.37151889777404</c:v>
                </c:pt>
                <c:pt idx="93">
                  <c:v>109.02612708732092</c:v>
                </c:pt>
                <c:pt idx="94">
                  <c:v>107.89100014690621</c:v>
                </c:pt>
                <c:pt idx="95">
                  <c:v>108.3439512510737</c:v>
                </c:pt>
                <c:pt idx="96">
                  <c:v>108.25976946361016</c:v>
                </c:pt>
                <c:pt idx="97">
                  <c:v>106.22840984450154</c:v>
                </c:pt>
                <c:pt idx="98">
                  <c:v>105.49542157798354</c:v>
                </c:pt>
                <c:pt idx="99">
                  <c:v>105.64492009017945</c:v>
                </c:pt>
                <c:pt idx="100">
                  <c:v>105.46736098216236</c:v>
                </c:pt>
                <c:pt idx="101">
                  <c:v>105.21159244322476</c:v>
                </c:pt>
                <c:pt idx="102">
                  <c:v>105.3914267346868</c:v>
                </c:pt>
                <c:pt idx="103">
                  <c:v>106.27998066925397</c:v>
                </c:pt>
                <c:pt idx="104">
                  <c:v>106.92044480901026</c:v>
                </c:pt>
                <c:pt idx="105">
                  <c:v>106.92044480901026</c:v>
                </c:pt>
                <c:pt idx="106">
                  <c:v>105.17443111362373</c:v>
                </c:pt>
                <c:pt idx="107">
                  <c:v>105.87480841743064</c:v>
                </c:pt>
                <c:pt idx="108">
                  <c:v>106.74667767340142</c:v>
                </c:pt>
                <c:pt idx="109">
                  <c:v>106.62903172943494</c:v>
                </c:pt>
                <c:pt idx="110">
                  <c:v>104.741103466669</c:v>
                </c:pt>
                <c:pt idx="111">
                  <c:v>104.29952827972633</c:v>
                </c:pt>
                <c:pt idx="112">
                  <c:v>103.62417799381399</c:v>
                </c:pt>
                <c:pt idx="113">
                  <c:v>103.69925904749766</c:v>
                </c:pt>
                <c:pt idx="114">
                  <c:v>103.25465028262838</c:v>
                </c:pt>
                <c:pt idx="115">
                  <c:v>102.31291393503525</c:v>
                </c:pt>
                <c:pt idx="116">
                  <c:v>101.49346869760876</c:v>
                </c:pt>
                <c:pt idx="117">
                  <c:v>102.54365545607831</c:v>
                </c:pt>
                <c:pt idx="118">
                  <c:v>104.42324137954604</c:v>
                </c:pt>
                <c:pt idx="119">
                  <c:v>104.41717422369281</c:v>
                </c:pt>
                <c:pt idx="120">
                  <c:v>103.73044802055567</c:v>
                </c:pt>
                <c:pt idx="121">
                  <c:v>104.04072616286211</c:v>
                </c:pt>
                <c:pt idx="122">
                  <c:v>105.03251654624432</c:v>
                </c:pt>
                <c:pt idx="123">
                  <c:v>104.46040270914708</c:v>
                </c:pt>
                <c:pt idx="124">
                  <c:v>104.17581517990662</c:v>
                </c:pt>
                <c:pt idx="125">
                  <c:v>104.70849250395793</c:v>
                </c:pt>
                <c:pt idx="126">
                  <c:v>103.56578161872667</c:v>
                </c:pt>
                <c:pt idx="127">
                  <c:v>104.02859185115565</c:v>
                </c:pt>
                <c:pt idx="128">
                  <c:v>106.08801206608544</c:v>
                </c:pt>
                <c:pt idx="129">
                  <c:v>105.70331646526677</c:v>
                </c:pt>
                <c:pt idx="130">
                  <c:v>106.44085509867469</c:v>
                </c:pt>
                <c:pt idx="131">
                  <c:v>106.44085509867469</c:v>
                </c:pt>
                <c:pt idx="132">
                  <c:v>105.71848435489983</c:v>
                </c:pt>
                <c:pt idx="133">
                  <c:v>106.41506968629848</c:v>
                </c:pt>
                <c:pt idx="134">
                  <c:v>105.13878657298604</c:v>
                </c:pt>
                <c:pt idx="135">
                  <c:v>105.2608880845322</c:v>
                </c:pt>
                <c:pt idx="136">
                  <c:v>105.55685153099745</c:v>
                </c:pt>
                <c:pt idx="137">
                  <c:v>104.4041867181945</c:v>
                </c:pt>
                <c:pt idx="138">
                  <c:v>102.82208103015532</c:v>
                </c:pt>
                <c:pt idx="139">
                  <c:v>101.80829720680514</c:v>
                </c:pt>
                <c:pt idx="140">
                  <c:v>101.88423145428067</c:v>
                </c:pt>
                <c:pt idx="141">
                  <c:v>102.3759554763227</c:v>
                </c:pt>
                <c:pt idx="142">
                  <c:v>104.38750203959812</c:v>
                </c:pt>
                <c:pt idx="143">
                  <c:v>103.59763418695611</c:v>
                </c:pt>
                <c:pt idx="144">
                  <c:v>103.03149270640183</c:v>
                </c:pt>
                <c:pt idx="145">
                  <c:v>104.76319170594716</c:v>
                </c:pt>
                <c:pt idx="146">
                  <c:v>105.26240487349551</c:v>
                </c:pt>
                <c:pt idx="147">
                  <c:v>105.25102895627072</c:v>
                </c:pt>
                <c:pt idx="148">
                  <c:v>105.23131069974774</c:v>
                </c:pt>
                <c:pt idx="149">
                  <c:v>106.36198207258273</c:v>
                </c:pt>
                <c:pt idx="150">
                  <c:v>106.03947481925964</c:v>
                </c:pt>
                <c:pt idx="151">
                  <c:v>105.47115295457061</c:v>
                </c:pt>
                <c:pt idx="152">
                  <c:v>106.17456383630415</c:v>
                </c:pt>
                <c:pt idx="153">
                  <c:v>106.57897769364581</c:v>
                </c:pt>
                <c:pt idx="154">
                  <c:v>106.55774264815953</c:v>
                </c:pt>
                <c:pt idx="155">
                  <c:v>106.35894849465612</c:v>
                </c:pt>
                <c:pt idx="156">
                  <c:v>105.92486245321977</c:v>
                </c:pt>
                <c:pt idx="157">
                  <c:v>105.00142237249655</c:v>
                </c:pt>
                <c:pt idx="158">
                  <c:v>105.45826024838252</c:v>
                </c:pt>
                <c:pt idx="159">
                  <c:v>105.11375955509146</c:v>
                </c:pt>
                <c:pt idx="160">
                  <c:v>105.20704207633483</c:v>
                </c:pt>
                <c:pt idx="161">
                  <c:v>106.462090144161</c:v>
                </c:pt>
                <c:pt idx="162">
                  <c:v>107.38031626282284</c:v>
                </c:pt>
                <c:pt idx="163">
                  <c:v>107.45463892202487</c:v>
                </c:pt>
                <c:pt idx="164">
                  <c:v>107.89555051379611</c:v>
                </c:pt>
                <c:pt idx="165">
                  <c:v>107.55029142602339</c:v>
                </c:pt>
                <c:pt idx="166">
                  <c:v>107.50090098540572</c:v>
                </c:pt>
                <c:pt idx="167">
                  <c:v>107.10331267839894</c:v>
                </c:pt>
                <c:pt idx="168">
                  <c:v>107.1655010258945</c:v>
                </c:pt>
                <c:pt idx="169">
                  <c:v>106.97201563376268</c:v>
                </c:pt>
                <c:pt idx="170">
                  <c:v>107.61627174592725</c:v>
                </c:pt>
                <c:pt idx="171">
                  <c:v>107.78624690912784</c:v>
                </c:pt>
                <c:pt idx="172">
                  <c:v>107.90920161446589</c:v>
                </c:pt>
                <c:pt idx="173">
                  <c:v>107.89251693586949</c:v>
                </c:pt>
                <c:pt idx="174">
                  <c:v>108.6793512105849</c:v>
                </c:pt>
                <c:pt idx="175">
                  <c:v>108.6793512105849</c:v>
                </c:pt>
                <c:pt idx="176">
                  <c:v>108.72798325672093</c:v>
                </c:pt>
                <c:pt idx="177">
                  <c:v>108.12998920793724</c:v>
                </c:pt>
                <c:pt idx="178">
                  <c:v>107.42126956483213</c:v>
                </c:pt>
                <c:pt idx="179">
                  <c:v>107.99641697985602</c:v>
                </c:pt>
                <c:pt idx="180">
                  <c:v>108.04125705358378</c:v>
                </c:pt>
                <c:pt idx="181">
                  <c:v>109.00110006942636</c:v>
                </c:pt>
                <c:pt idx="182">
                  <c:v>109.42987734949115</c:v>
                </c:pt>
                <c:pt idx="183">
                  <c:v>109.2788620483319</c:v>
                </c:pt>
                <c:pt idx="184">
                  <c:v>109.5953021458018</c:v>
                </c:pt>
                <c:pt idx="185">
                  <c:v>109.54060294381253</c:v>
                </c:pt>
                <c:pt idx="186">
                  <c:v>109.40703071573135</c:v>
                </c:pt>
                <c:pt idx="187">
                  <c:v>110.09224012990519</c:v>
                </c:pt>
                <c:pt idx="188">
                  <c:v>109.3342248454926</c:v>
                </c:pt>
                <c:pt idx="189">
                  <c:v>109.09599417894324</c:v>
                </c:pt>
                <c:pt idx="190">
                  <c:v>109.73788030835263</c:v>
                </c:pt>
                <c:pt idx="191">
                  <c:v>110.62501225326669</c:v>
                </c:pt>
                <c:pt idx="192">
                  <c:v>110.81318888402694</c:v>
                </c:pt>
                <c:pt idx="193">
                  <c:v>111.09009766914065</c:v>
                </c:pt>
                <c:pt idx="194">
                  <c:v>110.71677798554676</c:v>
                </c:pt>
                <c:pt idx="195">
                  <c:v>110.63411298704654</c:v>
                </c:pt>
                <c:pt idx="196">
                  <c:v>111.17437425591436</c:v>
                </c:pt>
                <c:pt idx="197">
                  <c:v>112.34296535283205</c:v>
                </c:pt>
                <c:pt idx="198">
                  <c:v>112.4954026436444</c:v>
                </c:pt>
                <c:pt idx="199">
                  <c:v>112.33917338042379</c:v>
                </c:pt>
                <c:pt idx="200">
                  <c:v>112.41112605687064</c:v>
                </c:pt>
                <c:pt idx="201">
                  <c:v>112.4999530105343</c:v>
                </c:pt>
                <c:pt idx="202">
                  <c:v>112.35737484798345</c:v>
                </c:pt>
                <c:pt idx="203">
                  <c:v>113.26337185562866</c:v>
                </c:pt>
                <c:pt idx="204">
                  <c:v>113.38480977200341</c:v>
                </c:pt>
                <c:pt idx="205">
                  <c:v>113.57526158620861</c:v>
                </c:pt>
                <c:pt idx="206">
                  <c:v>113.28536529559661</c:v>
                </c:pt>
                <c:pt idx="207">
                  <c:v>113.68977915293827</c:v>
                </c:pt>
                <c:pt idx="208">
                  <c:v>113.87037183888199</c:v>
                </c:pt>
                <c:pt idx="209">
                  <c:v>113.78163968452854</c:v>
                </c:pt>
                <c:pt idx="210">
                  <c:v>114.86747098363578</c:v>
                </c:pt>
                <c:pt idx="211">
                  <c:v>114.97146582693252</c:v>
                </c:pt>
                <c:pt idx="212">
                  <c:v>115.03592935787306</c:v>
                </c:pt>
                <c:pt idx="213">
                  <c:v>115.310657758852</c:v>
                </c:pt>
                <c:pt idx="214">
                  <c:v>114.61483082193502</c:v>
                </c:pt>
                <c:pt idx="215">
                  <c:v>114.57918628129731</c:v>
                </c:pt>
                <c:pt idx="216">
                  <c:v>114.52448707930805</c:v>
                </c:pt>
                <c:pt idx="217">
                  <c:v>114.05323970827068</c:v>
                </c:pt>
                <c:pt idx="218">
                  <c:v>113.93493016913274</c:v>
                </c:pt>
                <c:pt idx="219">
                  <c:v>113.62683241096106</c:v>
                </c:pt>
                <c:pt idx="220">
                  <c:v>114.759778967241</c:v>
                </c:pt>
                <c:pt idx="221">
                  <c:v>115.2453410341196</c:v>
                </c:pt>
                <c:pt idx="222">
                  <c:v>115.43275927039819</c:v>
                </c:pt>
                <c:pt idx="223">
                  <c:v>114.73844912244451</c:v>
                </c:pt>
                <c:pt idx="224">
                  <c:v>114.78708116858054</c:v>
                </c:pt>
                <c:pt idx="225">
                  <c:v>115.00938555101519</c:v>
                </c:pt>
                <c:pt idx="226">
                  <c:v>115.82589200982527</c:v>
                </c:pt>
                <c:pt idx="227">
                  <c:v>116.14536568522176</c:v>
                </c:pt>
                <c:pt idx="228">
                  <c:v>116.65832475275009</c:v>
                </c:pt>
                <c:pt idx="229">
                  <c:v>117.00661741844939</c:v>
                </c:pt>
                <c:pt idx="230">
                  <c:v>116.75994961329165</c:v>
                </c:pt>
                <c:pt idx="231">
                  <c:v>116.80782326494601</c:v>
                </c:pt>
                <c:pt idx="232">
                  <c:v>116.85863569521679</c:v>
                </c:pt>
                <c:pt idx="233">
                  <c:v>116.85863569521679</c:v>
                </c:pt>
                <c:pt idx="234">
                  <c:v>116.41516452206997</c:v>
                </c:pt>
                <c:pt idx="235">
                  <c:v>114.91297465253498</c:v>
                </c:pt>
                <c:pt idx="236">
                  <c:v>115.05270883577965</c:v>
                </c:pt>
                <c:pt idx="237">
                  <c:v>115.9085570083255</c:v>
                </c:pt>
                <c:pt idx="238">
                  <c:v>115.8630533394263</c:v>
                </c:pt>
                <c:pt idx="239">
                  <c:v>115.59951125705172</c:v>
                </c:pt>
                <c:pt idx="240">
                  <c:v>116.45005066822603</c:v>
                </c:pt>
                <c:pt idx="241">
                  <c:v>116.9027173744629</c:v>
                </c:pt>
                <c:pt idx="242">
                  <c:v>116.69084091615099</c:v>
                </c:pt>
                <c:pt idx="243">
                  <c:v>116.39847984347359</c:v>
                </c:pt>
                <c:pt idx="244">
                  <c:v>116.6741562375546</c:v>
                </c:pt>
                <c:pt idx="245">
                  <c:v>116.87313998967841</c:v>
                </c:pt>
                <c:pt idx="246">
                  <c:v>116.75084887951179</c:v>
                </c:pt>
                <c:pt idx="247">
                  <c:v>116.76905034707148</c:v>
                </c:pt>
                <c:pt idx="248">
                  <c:v>117.71002830018293</c:v>
                </c:pt>
                <c:pt idx="249">
                  <c:v>117.98267111633733</c:v>
                </c:pt>
                <c:pt idx="250">
                  <c:v>117.9423814094995</c:v>
                </c:pt>
                <c:pt idx="251">
                  <c:v>118.22725333667054</c:v>
                </c:pt>
                <c:pt idx="252">
                  <c:v>118.15662785056659</c:v>
                </c:pt>
                <c:pt idx="253">
                  <c:v>117.75259319046573</c:v>
                </c:pt>
                <c:pt idx="254">
                  <c:v>117.01287417292305</c:v>
                </c:pt>
                <c:pt idx="255">
                  <c:v>117.01287417292305</c:v>
                </c:pt>
                <c:pt idx="256">
                  <c:v>117.62347652996424</c:v>
                </c:pt>
                <c:pt idx="257">
                  <c:v>118.59934062923175</c:v>
                </c:pt>
                <c:pt idx="258">
                  <c:v>118.51354725349472</c:v>
                </c:pt>
                <c:pt idx="259">
                  <c:v>118.14980230023168</c:v>
                </c:pt>
                <c:pt idx="260">
                  <c:v>118.14980230023168</c:v>
                </c:pt>
                <c:pt idx="261">
                  <c:v>118.14980230023168</c:v>
                </c:pt>
                <c:pt idx="262">
                  <c:v>118.2575891159367</c:v>
                </c:pt>
                <c:pt idx="263">
                  <c:v>118.3160802903342</c:v>
                </c:pt>
                <c:pt idx="264">
                  <c:v>117.53227959354543</c:v>
                </c:pt>
                <c:pt idx="265">
                  <c:v>117.77382823595201</c:v>
                </c:pt>
                <c:pt idx="266">
                  <c:v>117.70851151121964</c:v>
                </c:pt>
                <c:pt idx="267">
                  <c:v>117.95081854810789</c:v>
                </c:pt>
                <c:pt idx="268">
                  <c:v>118.64114712503289</c:v>
                </c:pt>
                <c:pt idx="269">
                  <c:v>119.03077228998234</c:v>
                </c:pt>
                <c:pt idx="270">
                  <c:v>119.03077228998234</c:v>
                </c:pt>
                <c:pt idx="271">
                  <c:v>119.28208526134023</c:v>
                </c:pt>
                <c:pt idx="272">
                  <c:v>119.23051443658778</c:v>
                </c:pt>
                <c:pt idx="273">
                  <c:v>119.14310947257725</c:v>
                </c:pt>
                <c:pt idx="274">
                  <c:v>119.12035763812764</c:v>
                </c:pt>
                <c:pt idx="275">
                  <c:v>118.28261613383124</c:v>
                </c:pt>
                <c:pt idx="276">
                  <c:v>118.81955942684186</c:v>
                </c:pt>
                <c:pt idx="277">
                  <c:v>119.65350895872997</c:v>
                </c:pt>
                <c:pt idx="278">
                  <c:v>118.41173279433275</c:v>
                </c:pt>
                <c:pt idx="279">
                  <c:v>118.37608825369503</c:v>
                </c:pt>
                <c:pt idx="280">
                  <c:v>118.41173279433275</c:v>
                </c:pt>
                <c:pt idx="281">
                  <c:v>118.72011495043505</c:v>
                </c:pt>
                <c:pt idx="282">
                  <c:v>119.65275056424834</c:v>
                </c:pt>
                <c:pt idx="283">
                  <c:v>120.14561217801283</c:v>
                </c:pt>
                <c:pt idx="284">
                  <c:v>119.95421237070553</c:v>
                </c:pt>
                <c:pt idx="285">
                  <c:v>120.03242180162606</c:v>
                </c:pt>
                <c:pt idx="286">
                  <c:v>120.0757450863905</c:v>
                </c:pt>
                <c:pt idx="287">
                  <c:v>120.08105384776209</c:v>
                </c:pt>
                <c:pt idx="288">
                  <c:v>119.80386066471776</c:v>
                </c:pt>
                <c:pt idx="289">
                  <c:v>119.26540058274384</c:v>
                </c:pt>
                <c:pt idx="290">
                  <c:v>118.99730813347938</c:v>
                </c:pt>
                <c:pt idx="291">
                  <c:v>119.96710507689366</c:v>
                </c:pt>
                <c:pt idx="292">
                  <c:v>120.79195387500195</c:v>
                </c:pt>
                <c:pt idx="293">
                  <c:v>121.01141427813037</c:v>
                </c:pt>
                <c:pt idx="294">
                  <c:v>121.0356829015433</c:v>
                </c:pt>
                <c:pt idx="295">
                  <c:v>121.0356829015433</c:v>
                </c:pt>
                <c:pt idx="296">
                  <c:v>121.2164651861074</c:v>
                </c:pt>
                <c:pt idx="297">
                  <c:v>120.75924811298063</c:v>
                </c:pt>
                <c:pt idx="298">
                  <c:v>120.26259452680786</c:v>
                </c:pt>
                <c:pt idx="299">
                  <c:v>119.89723798527132</c:v>
                </c:pt>
                <c:pt idx="300">
                  <c:v>119.75295343513676</c:v>
                </c:pt>
                <c:pt idx="301">
                  <c:v>115.8091125319187</c:v>
                </c:pt>
                <c:pt idx="302">
                  <c:v>116.30576611809144</c:v>
                </c:pt>
                <c:pt idx="303">
                  <c:v>115.98069928339278</c:v>
                </c:pt>
                <c:pt idx="304">
                  <c:v>114.84083237746772</c:v>
                </c:pt>
                <c:pt idx="305">
                  <c:v>114.2370555707614</c:v>
                </c:pt>
                <c:pt idx="306">
                  <c:v>115.72711112858994</c:v>
                </c:pt>
                <c:pt idx="307">
                  <c:v>115.58358497293702</c:v>
                </c:pt>
                <c:pt idx="308">
                  <c:v>116.23059026509759</c:v>
                </c:pt>
                <c:pt idx="309">
                  <c:v>116.3786667876404</c:v>
                </c:pt>
                <c:pt idx="310">
                  <c:v>116.77947827119422</c:v>
                </c:pt>
                <c:pt idx="311">
                  <c:v>114.47926780833946</c:v>
                </c:pt>
                <c:pt idx="312">
                  <c:v>115.0237950461666</c:v>
                </c:pt>
                <c:pt idx="313">
                  <c:v>115.27292763338974</c:v>
                </c:pt>
                <c:pt idx="314">
                  <c:v>114.80585143200146</c:v>
                </c:pt>
                <c:pt idx="315">
                  <c:v>115.90324824695392</c:v>
                </c:pt>
                <c:pt idx="316">
                  <c:v>116.49034037506387</c:v>
                </c:pt>
                <c:pt idx="317">
                  <c:v>118.00163097837869</c:v>
                </c:pt>
                <c:pt idx="318">
                  <c:v>118.13074763888017</c:v>
                </c:pt>
                <c:pt idx="319">
                  <c:v>118.31911386826081</c:v>
                </c:pt>
                <c:pt idx="320">
                  <c:v>118.20592349187405</c:v>
                </c:pt>
                <c:pt idx="321">
                  <c:v>117.52545404321056</c:v>
                </c:pt>
                <c:pt idx="322">
                  <c:v>116.60656432937726</c:v>
                </c:pt>
                <c:pt idx="323">
                  <c:v>117.06529819146733</c:v>
                </c:pt>
                <c:pt idx="324">
                  <c:v>117.11838580518308</c:v>
                </c:pt>
                <c:pt idx="325">
                  <c:v>117.38334987721073</c:v>
                </c:pt>
                <c:pt idx="326">
                  <c:v>118.59678104785615</c:v>
                </c:pt>
                <c:pt idx="327">
                  <c:v>118.78400968551435</c:v>
                </c:pt>
                <c:pt idx="328">
                  <c:v>119.06982960578749</c:v>
                </c:pt>
                <c:pt idx="329">
                  <c:v>119.06982960578749</c:v>
                </c:pt>
                <c:pt idx="330">
                  <c:v>119.15458018911225</c:v>
                </c:pt>
                <c:pt idx="331">
                  <c:v>119.1992306642196</c:v>
                </c:pt>
                <c:pt idx="332">
                  <c:v>118.35333641924544</c:v>
                </c:pt>
                <c:pt idx="333">
                  <c:v>119.00119490519782</c:v>
                </c:pt>
                <c:pt idx="334">
                  <c:v>119.56212242369074</c:v>
                </c:pt>
                <c:pt idx="335">
                  <c:v>120.58908335115963</c:v>
                </c:pt>
                <c:pt idx="336">
                  <c:v>121.08753812422634</c:v>
                </c:pt>
                <c:pt idx="337">
                  <c:v>121.3795199996629</c:v>
                </c:pt>
                <c:pt idx="338">
                  <c:v>121.42492886925189</c:v>
                </c:pt>
                <c:pt idx="339">
                  <c:v>122.87867629127125</c:v>
                </c:pt>
                <c:pt idx="340">
                  <c:v>122.47502082841122</c:v>
                </c:pt>
                <c:pt idx="341">
                  <c:v>122.80245764586508</c:v>
                </c:pt>
                <c:pt idx="342">
                  <c:v>124.09125426812481</c:v>
                </c:pt>
                <c:pt idx="343">
                  <c:v>124.23923599135745</c:v>
                </c:pt>
                <c:pt idx="344">
                  <c:v>124.38560612631655</c:v>
                </c:pt>
                <c:pt idx="345">
                  <c:v>123.83548572918721</c:v>
                </c:pt>
                <c:pt idx="346">
                  <c:v>124.52970107783071</c:v>
                </c:pt>
                <c:pt idx="347">
                  <c:v>125.24771105333605</c:v>
                </c:pt>
                <c:pt idx="348">
                  <c:v>125.52736901844573</c:v>
                </c:pt>
                <c:pt idx="349">
                  <c:v>125.74768261536606</c:v>
                </c:pt>
                <c:pt idx="350">
                  <c:v>126.20603728021531</c:v>
                </c:pt>
                <c:pt idx="351">
                  <c:v>126.16906554923473</c:v>
                </c:pt>
                <c:pt idx="352">
                  <c:v>126.67908583814665</c:v>
                </c:pt>
                <c:pt idx="353">
                  <c:v>125.27852082915321</c:v>
                </c:pt>
                <c:pt idx="354">
                  <c:v>126.33164636623917</c:v>
                </c:pt>
                <c:pt idx="355">
                  <c:v>126.5265537480241</c:v>
                </c:pt>
                <c:pt idx="356">
                  <c:v>126.87787999165003</c:v>
                </c:pt>
                <c:pt idx="357">
                  <c:v>127.86085403918304</c:v>
                </c:pt>
                <c:pt idx="358">
                  <c:v>127.75837598484962</c:v>
                </c:pt>
                <c:pt idx="359">
                  <c:v>128.51496927960909</c:v>
                </c:pt>
                <c:pt idx="360">
                  <c:v>128.38556822117698</c:v>
                </c:pt>
                <c:pt idx="361">
                  <c:v>128.35779202328644</c:v>
                </c:pt>
                <c:pt idx="362">
                  <c:v>128.22222900969086</c:v>
                </c:pt>
                <c:pt idx="363">
                  <c:v>127.42098523982406</c:v>
                </c:pt>
                <c:pt idx="364">
                  <c:v>128.04808267684123</c:v>
                </c:pt>
                <c:pt idx="365">
                  <c:v>128.04808267684123</c:v>
                </c:pt>
                <c:pt idx="366">
                  <c:v>128.18137050699181</c:v>
                </c:pt>
                <c:pt idx="367">
                  <c:v>129.24065799924119</c:v>
                </c:pt>
                <c:pt idx="368">
                  <c:v>129.18908717448875</c:v>
                </c:pt>
                <c:pt idx="369">
                  <c:v>129.57273998289517</c:v>
                </c:pt>
                <c:pt idx="370">
                  <c:v>129.65057021657483</c:v>
                </c:pt>
                <c:pt idx="371">
                  <c:v>128.88402299424365</c:v>
                </c:pt>
                <c:pt idx="372">
                  <c:v>127.65362274707124</c:v>
                </c:pt>
                <c:pt idx="373">
                  <c:v>125.76768526981965</c:v>
                </c:pt>
                <c:pt idx="374">
                  <c:v>127.26229119453809</c:v>
                </c:pt>
                <c:pt idx="375">
                  <c:v>127.26769475521986</c:v>
                </c:pt>
                <c:pt idx="376">
                  <c:v>126.03577771908414</c:v>
                </c:pt>
                <c:pt idx="377">
                  <c:v>127.81174799649597</c:v>
                </c:pt>
                <c:pt idx="378">
                  <c:v>128.488330673441</c:v>
                </c:pt>
                <c:pt idx="379">
                  <c:v>129.30132955777344</c:v>
                </c:pt>
                <c:pt idx="380">
                  <c:v>129.05011138572578</c:v>
                </c:pt>
                <c:pt idx="381">
                  <c:v>129.26284103782956</c:v>
                </c:pt>
                <c:pt idx="382">
                  <c:v>127.87877110881209</c:v>
                </c:pt>
                <c:pt idx="383">
                  <c:v>128.41362881699817</c:v>
                </c:pt>
                <c:pt idx="384">
                  <c:v>126.6543432181827</c:v>
                </c:pt>
                <c:pt idx="385">
                  <c:v>126.57651298450301</c:v>
                </c:pt>
                <c:pt idx="386">
                  <c:v>126.44009677711561</c:v>
                </c:pt>
                <c:pt idx="387">
                  <c:v>127.29395416414712</c:v>
                </c:pt>
                <c:pt idx="388">
                  <c:v>127.24228854008447</c:v>
                </c:pt>
                <c:pt idx="389">
                  <c:v>127.11279268234217</c:v>
                </c:pt>
                <c:pt idx="390">
                  <c:v>128.314942735073</c:v>
                </c:pt>
                <c:pt idx="391">
                  <c:v>128.71186744690834</c:v>
                </c:pt>
                <c:pt idx="392">
                  <c:v>128.71186744690834</c:v>
                </c:pt>
                <c:pt idx="393">
                  <c:v>128.6032274374115</c:v>
                </c:pt>
                <c:pt idx="394">
                  <c:v>129.03778747539891</c:v>
                </c:pt>
                <c:pt idx="395">
                  <c:v>129.40077403418024</c:v>
                </c:pt>
                <c:pt idx="396">
                  <c:v>127.99518466174591</c:v>
                </c:pt>
                <c:pt idx="397">
                  <c:v>128.71727100759014</c:v>
                </c:pt>
                <c:pt idx="398">
                  <c:v>131.4082442271168</c:v>
                </c:pt>
                <c:pt idx="399">
                  <c:v>131.83977068717758</c:v>
                </c:pt>
                <c:pt idx="400">
                  <c:v>132.25432807071135</c:v>
                </c:pt>
                <c:pt idx="401">
                  <c:v>132.44933025180649</c:v>
                </c:pt>
                <c:pt idx="402">
                  <c:v>131.94376553047431</c:v>
                </c:pt>
                <c:pt idx="403">
                  <c:v>132.72292106106295</c:v>
                </c:pt>
                <c:pt idx="404">
                  <c:v>131.30728296174669</c:v>
                </c:pt>
                <c:pt idx="405">
                  <c:v>132.18265979219512</c:v>
                </c:pt>
                <c:pt idx="406">
                  <c:v>130.03573981394459</c:v>
                </c:pt>
                <c:pt idx="407">
                  <c:v>130.68151271507242</c:v>
                </c:pt>
                <c:pt idx="408">
                  <c:v>127.72851420213452</c:v>
                </c:pt>
                <c:pt idx="409">
                  <c:v>125.75574055673361</c:v>
                </c:pt>
                <c:pt idx="410">
                  <c:v>126.63585735269238</c:v>
                </c:pt>
                <c:pt idx="411">
                  <c:v>125.24875384574831</c:v>
                </c:pt>
                <c:pt idx="412">
                  <c:v>126.67434587263631</c:v>
                </c:pt>
                <c:pt idx="413">
                  <c:v>127.63143970848287</c:v>
                </c:pt>
                <c:pt idx="414">
                  <c:v>124.96359752064666</c:v>
                </c:pt>
                <c:pt idx="415">
                  <c:v>127.68310533254552</c:v>
                </c:pt>
                <c:pt idx="416">
                  <c:v>128.01983248239964</c:v>
                </c:pt>
                <c:pt idx="417">
                  <c:v>129.47557068993333</c:v>
                </c:pt>
                <c:pt idx="418">
                  <c:v>125.80513099735131</c:v>
                </c:pt>
                <c:pt idx="419">
                  <c:v>125.50992594536771</c:v>
                </c:pt>
                <c:pt idx="420">
                  <c:v>125.48139135299552</c:v>
                </c:pt>
                <c:pt idx="421">
                  <c:v>123.51326287379474</c:v>
                </c:pt>
                <c:pt idx="422">
                  <c:v>121.92584842438396</c:v>
                </c:pt>
                <c:pt idx="423">
                  <c:v>121.7771083066697</c:v>
                </c:pt>
                <c:pt idx="424">
                  <c:v>123.98877621379141</c:v>
                </c:pt>
                <c:pt idx="425">
                  <c:v>124.38949289803503</c:v>
                </c:pt>
                <c:pt idx="426">
                  <c:v>124.10044980121488</c:v>
                </c:pt>
                <c:pt idx="427">
                  <c:v>125.47759938058722</c:v>
                </c:pt>
                <c:pt idx="428">
                  <c:v>125.47522939783207</c:v>
                </c:pt>
                <c:pt idx="429">
                  <c:v>126.83076473447731</c:v>
                </c:pt>
                <c:pt idx="430">
                  <c:v>126.29287344836465</c:v>
                </c:pt>
                <c:pt idx="431">
                  <c:v>123.63583838189196</c:v>
                </c:pt>
                <c:pt idx="432">
                  <c:v>125.98155251364594</c:v>
                </c:pt>
                <c:pt idx="433">
                  <c:v>125.50224720124096</c:v>
                </c:pt>
                <c:pt idx="434">
                  <c:v>126.63045379201061</c:v>
                </c:pt>
                <c:pt idx="435">
                  <c:v>126.63045379201061</c:v>
                </c:pt>
                <c:pt idx="436">
                  <c:v>127.49426510661384</c:v>
                </c:pt>
                <c:pt idx="437">
                  <c:v>126.13493779756031</c:v>
                </c:pt>
                <c:pt idx="438">
                  <c:v>126.68363620503655</c:v>
                </c:pt>
                <c:pt idx="439">
                  <c:v>124.31393784780029</c:v>
                </c:pt>
                <c:pt idx="440">
                  <c:v>124.45111244966938</c:v>
                </c:pt>
                <c:pt idx="441">
                  <c:v>126.16261919614067</c:v>
                </c:pt>
                <c:pt idx="442">
                  <c:v>126.0039251508547</c:v>
                </c:pt>
                <c:pt idx="443">
                  <c:v>127.2669363607382</c:v>
                </c:pt>
                <c:pt idx="444">
                  <c:v>127.4341623439428</c:v>
                </c:pt>
                <c:pt idx="445">
                  <c:v>127.06349704103471</c:v>
                </c:pt>
                <c:pt idx="446">
                  <c:v>130.24846946604833</c:v>
                </c:pt>
                <c:pt idx="447">
                  <c:v>130.97055581189258</c:v>
                </c:pt>
                <c:pt idx="448">
                  <c:v>130.50736638222278</c:v>
                </c:pt>
                <c:pt idx="449">
                  <c:v>131.01444789251829</c:v>
                </c:pt>
                <c:pt idx="450">
                  <c:v>130.43493970922486</c:v>
                </c:pt>
                <c:pt idx="451">
                  <c:v>130.62065155791976</c:v>
                </c:pt>
                <c:pt idx="452">
                  <c:v>131.56390469447615</c:v>
                </c:pt>
                <c:pt idx="453">
                  <c:v>131.89371149468519</c:v>
                </c:pt>
                <c:pt idx="454">
                  <c:v>131.72961388871741</c:v>
                </c:pt>
                <c:pt idx="455">
                  <c:v>133.54900225020393</c:v>
                </c:pt>
                <c:pt idx="456">
                  <c:v>133.16752982593226</c:v>
                </c:pt>
                <c:pt idx="457">
                  <c:v>132.41615049323417</c:v>
                </c:pt>
                <c:pt idx="458">
                  <c:v>132.47549486142353</c:v>
                </c:pt>
                <c:pt idx="459">
                  <c:v>133.34480453601876</c:v>
                </c:pt>
                <c:pt idx="460">
                  <c:v>133.13359167287828</c:v>
                </c:pt>
                <c:pt idx="461">
                  <c:v>134.27876734017491</c:v>
                </c:pt>
                <c:pt idx="462">
                  <c:v>133.46501006136083</c:v>
                </c:pt>
                <c:pt idx="463">
                  <c:v>132.86237084637699</c:v>
                </c:pt>
                <c:pt idx="464">
                  <c:v>133.60142626874821</c:v>
                </c:pt>
                <c:pt idx="465">
                  <c:v>132.57493933783033</c:v>
                </c:pt>
                <c:pt idx="466">
                  <c:v>131.89371149468519</c:v>
                </c:pt>
                <c:pt idx="467">
                  <c:v>131.70032090186356</c:v>
                </c:pt>
                <c:pt idx="468">
                  <c:v>131.66638274880958</c:v>
                </c:pt>
                <c:pt idx="469">
                  <c:v>128.18781686008586</c:v>
                </c:pt>
                <c:pt idx="470">
                  <c:v>128.61393975946484</c:v>
                </c:pt>
                <c:pt idx="471">
                  <c:v>129.64971702278299</c:v>
                </c:pt>
                <c:pt idx="472">
                  <c:v>129.64042669038272</c:v>
                </c:pt>
                <c:pt idx="473">
                  <c:v>129.60885852008391</c:v>
                </c:pt>
                <c:pt idx="474">
                  <c:v>130.88656362304945</c:v>
                </c:pt>
                <c:pt idx="475">
                  <c:v>131.48910803872309</c:v>
                </c:pt>
                <c:pt idx="476">
                  <c:v>130.75166420462537</c:v>
                </c:pt>
                <c:pt idx="477">
                  <c:v>132.05553391720798</c:v>
                </c:pt>
                <c:pt idx="478">
                  <c:v>128.62247169738347</c:v>
                </c:pt>
                <c:pt idx="479">
                  <c:v>128.88061021907623</c:v>
                </c:pt>
                <c:pt idx="480">
                  <c:v>128.39049778530773</c:v>
                </c:pt>
                <c:pt idx="481">
                  <c:v>129.50476887747701</c:v>
                </c:pt>
                <c:pt idx="482">
                  <c:v>126.08327217349769</c:v>
                </c:pt>
                <c:pt idx="483">
                  <c:v>125.76351410017057</c:v>
                </c:pt>
                <c:pt idx="484">
                  <c:v>123.64427552050034</c:v>
                </c:pt>
                <c:pt idx="485">
                  <c:v>123.1210781274697</c:v>
                </c:pt>
                <c:pt idx="486">
                  <c:v>126.15029528581381</c:v>
                </c:pt>
                <c:pt idx="487">
                  <c:v>125.42906213376142</c:v>
                </c:pt>
                <c:pt idx="488">
                  <c:v>124.28236967750148</c:v>
                </c:pt>
                <c:pt idx="489">
                  <c:v>124.91506027382084</c:v>
                </c:pt>
                <c:pt idx="490">
                  <c:v>122.84511733545808</c:v>
                </c:pt>
                <c:pt idx="491">
                  <c:v>123.3352297692266</c:v>
                </c:pt>
                <c:pt idx="492">
                  <c:v>121.3340163307637</c:v>
                </c:pt>
                <c:pt idx="493">
                  <c:v>121.3340163307637</c:v>
                </c:pt>
                <c:pt idx="494">
                  <c:v>123.05784698756186</c:v>
                </c:pt>
                <c:pt idx="495">
                  <c:v>120.80693216601459</c:v>
                </c:pt>
                <c:pt idx="496">
                  <c:v>122.84511733545808</c:v>
                </c:pt>
                <c:pt idx="497">
                  <c:v>125.98306930260922</c:v>
                </c:pt>
                <c:pt idx="498">
                  <c:v>126.19428216574968</c:v>
                </c:pt>
                <c:pt idx="499">
                  <c:v>126.76298322767954</c:v>
                </c:pt>
                <c:pt idx="500">
                  <c:v>126.22120516984839</c:v>
                </c:pt>
                <c:pt idx="501">
                  <c:v>125.59704651144766</c:v>
                </c:pt>
                <c:pt idx="502">
                  <c:v>127.45729337563321</c:v>
                </c:pt>
                <c:pt idx="503">
                  <c:v>129.11561770907858</c:v>
                </c:pt>
                <c:pt idx="504">
                  <c:v>129.16955851658619</c:v>
                </c:pt>
                <c:pt idx="505">
                  <c:v>130.13129751863289</c:v>
                </c:pt>
                <c:pt idx="506">
                  <c:v>127.3417330164913</c:v>
                </c:pt>
                <c:pt idx="507">
                  <c:v>127.73164257937133</c:v>
                </c:pt>
                <c:pt idx="508">
                  <c:v>128.14932834014195</c:v>
                </c:pt>
                <c:pt idx="509">
                  <c:v>126.46085782605087</c:v>
                </c:pt>
                <c:pt idx="510">
                  <c:v>124.82414773533263</c:v>
                </c:pt>
                <c:pt idx="511">
                  <c:v>125.44290283305159</c:v>
                </c:pt>
                <c:pt idx="512">
                  <c:v>125.20400857133079</c:v>
                </c:pt>
                <c:pt idx="513">
                  <c:v>125.56775352459377</c:v>
                </c:pt>
                <c:pt idx="514">
                  <c:v>127.51123418314081</c:v>
                </c:pt>
                <c:pt idx="515">
                  <c:v>128.44671377626028</c:v>
                </c:pt>
                <c:pt idx="516">
                  <c:v>128.44671377626028</c:v>
                </c:pt>
                <c:pt idx="517">
                  <c:v>128.46908641346906</c:v>
                </c:pt>
                <c:pt idx="518">
                  <c:v>126.64818126301927</c:v>
                </c:pt>
                <c:pt idx="519">
                  <c:v>126.70752563120864</c:v>
                </c:pt>
                <c:pt idx="520">
                  <c:v>125.74957860157019</c:v>
                </c:pt>
                <c:pt idx="521">
                  <c:v>125.74957860157019</c:v>
                </c:pt>
                <c:pt idx="522">
                  <c:v>123.65584103634558</c:v>
                </c:pt>
                <c:pt idx="523">
                  <c:v>123.77680495616927</c:v>
                </c:pt>
                <c:pt idx="524">
                  <c:v>121.34482345212724</c:v>
                </c:pt>
                <c:pt idx="525">
                  <c:v>121.60372036830169</c:v>
                </c:pt>
                <c:pt idx="526">
                  <c:v>119.34351521435414</c:v>
                </c:pt>
                <c:pt idx="527">
                  <c:v>120.72986032681656</c:v>
                </c:pt>
                <c:pt idx="528">
                  <c:v>121.84640660243078</c:v>
                </c:pt>
                <c:pt idx="529">
                  <c:v>119.50685442584023</c:v>
                </c:pt>
                <c:pt idx="530">
                  <c:v>121.13598057174195</c:v>
                </c:pt>
                <c:pt idx="531">
                  <c:v>118.50966048177625</c:v>
                </c:pt>
                <c:pt idx="532">
                  <c:v>118.17833689260391</c:v>
                </c:pt>
                <c:pt idx="533">
                  <c:v>115.26847206581002</c:v>
                </c:pt>
                <c:pt idx="534">
                  <c:v>114.70052939836184</c:v>
                </c:pt>
                <c:pt idx="535">
                  <c:v>114.70052939836184</c:v>
                </c:pt>
                <c:pt idx="536">
                  <c:v>113.48605543530414</c:v>
                </c:pt>
                <c:pt idx="537">
                  <c:v>116.32036521186329</c:v>
                </c:pt>
                <c:pt idx="538">
                  <c:v>117.34836893174447</c:v>
                </c:pt>
                <c:pt idx="539">
                  <c:v>115.72312955756124</c:v>
                </c:pt>
                <c:pt idx="540">
                  <c:v>117.39842296753361</c:v>
                </c:pt>
                <c:pt idx="541">
                  <c:v>118.31238311723612</c:v>
                </c:pt>
                <c:pt idx="542">
                  <c:v>117.95717010189173</c:v>
                </c:pt>
                <c:pt idx="543">
                  <c:v>119.92454018661087</c:v>
                </c:pt>
                <c:pt idx="544">
                  <c:v>120.80456218325941</c:v>
                </c:pt>
                <c:pt idx="545">
                  <c:v>119.78044523509669</c:v>
                </c:pt>
                <c:pt idx="546">
                  <c:v>116.27258635951911</c:v>
                </c:pt>
                <c:pt idx="547">
                  <c:v>115.65610644524513</c:v>
                </c:pt>
                <c:pt idx="548">
                  <c:v>116.10071521011443</c:v>
                </c:pt>
                <c:pt idx="549">
                  <c:v>115.48575208480372</c:v>
                </c:pt>
                <c:pt idx="550">
                  <c:v>116.03445049227996</c:v>
                </c:pt>
                <c:pt idx="551">
                  <c:v>117.29907329043701</c:v>
                </c:pt>
                <c:pt idx="552">
                  <c:v>118.99436935486295</c:v>
                </c:pt>
                <c:pt idx="553">
                  <c:v>117.33291664418077</c:v>
                </c:pt>
                <c:pt idx="554">
                  <c:v>117.06017902871618</c:v>
                </c:pt>
                <c:pt idx="555">
                  <c:v>117.06017902871618</c:v>
                </c:pt>
                <c:pt idx="556">
                  <c:v>116.95599458679904</c:v>
                </c:pt>
                <c:pt idx="557">
                  <c:v>117.80956757589995</c:v>
                </c:pt>
                <c:pt idx="558">
                  <c:v>116.4543166371853</c:v>
                </c:pt>
                <c:pt idx="559">
                  <c:v>117.3712155655043</c:v>
                </c:pt>
                <c:pt idx="560">
                  <c:v>119.16481851461455</c:v>
                </c:pt>
                <c:pt idx="561">
                  <c:v>120.25216660268512</c:v>
                </c:pt>
                <c:pt idx="562">
                  <c:v>120.34089875703857</c:v>
                </c:pt>
                <c:pt idx="563">
                  <c:v>119.27819848962176</c:v>
                </c:pt>
                <c:pt idx="564">
                  <c:v>116.28453107260516</c:v>
                </c:pt>
                <c:pt idx="565">
                  <c:v>116.21352638926037</c:v>
                </c:pt>
                <c:pt idx="566">
                  <c:v>115.78598150022825</c:v>
                </c:pt>
                <c:pt idx="567">
                  <c:v>116.17645985896957</c:v>
                </c:pt>
                <c:pt idx="568">
                  <c:v>114.14206666193432</c:v>
                </c:pt>
                <c:pt idx="569">
                  <c:v>112.75136078120241</c:v>
                </c:pt>
                <c:pt idx="570">
                  <c:v>111.29581217228912</c:v>
                </c:pt>
                <c:pt idx="571">
                  <c:v>115.24572023136042</c:v>
                </c:pt>
                <c:pt idx="572">
                  <c:v>114.80423984372794</c:v>
                </c:pt>
                <c:pt idx="573">
                  <c:v>115.14039819772081</c:v>
                </c:pt>
                <c:pt idx="574">
                  <c:v>113.29550882178872</c:v>
                </c:pt>
                <c:pt idx="575">
                  <c:v>113.49610416218606</c:v>
                </c:pt>
                <c:pt idx="576">
                  <c:v>117.48156196258486</c:v>
                </c:pt>
                <c:pt idx="577">
                  <c:v>114.70394217352928</c:v>
                </c:pt>
                <c:pt idx="578">
                  <c:v>117.18446092439714</c:v>
                </c:pt>
                <c:pt idx="579">
                  <c:v>117.18446092439714</c:v>
                </c:pt>
                <c:pt idx="580">
                  <c:v>118.96024160318856</c:v>
                </c:pt>
                <c:pt idx="581">
                  <c:v>118.80818350961707</c:v>
                </c:pt>
                <c:pt idx="582">
                  <c:v>117.76785587940901</c:v>
                </c:pt>
                <c:pt idx="583">
                  <c:v>116.62647218452065</c:v>
                </c:pt>
                <c:pt idx="584">
                  <c:v>115.810629320882</c:v>
                </c:pt>
                <c:pt idx="585">
                  <c:v>116.25135131403283</c:v>
                </c:pt>
                <c:pt idx="586">
                  <c:v>119.96245991069354</c:v>
                </c:pt>
                <c:pt idx="587">
                  <c:v>119.50239885826053</c:v>
                </c:pt>
                <c:pt idx="588">
                  <c:v>119.69389346487802</c:v>
                </c:pt>
                <c:pt idx="589">
                  <c:v>119.53643181062472</c:v>
                </c:pt>
                <c:pt idx="590">
                  <c:v>119.56496640299694</c:v>
                </c:pt>
                <c:pt idx="591">
                  <c:v>119.22378368556312</c:v>
                </c:pt>
                <c:pt idx="592">
                  <c:v>118.75756067796669</c:v>
                </c:pt>
                <c:pt idx="593">
                  <c:v>119.27630250341761</c:v>
                </c:pt>
                <c:pt idx="594">
                  <c:v>116.84413140075517</c:v>
                </c:pt>
                <c:pt idx="595">
                  <c:v>116.62268021211237</c:v>
                </c:pt>
                <c:pt idx="596">
                  <c:v>117.1953628450709</c:v>
                </c:pt>
                <c:pt idx="597">
                  <c:v>119.62980913117831</c:v>
                </c:pt>
                <c:pt idx="598">
                  <c:v>119.64137464702351</c:v>
                </c:pt>
                <c:pt idx="599">
                  <c:v>121.8110464597237</c:v>
                </c:pt>
                <c:pt idx="600">
                  <c:v>121.58030493868064</c:v>
                </c:pt>
                <c:pt idx="601">
                  <c:v>120.58690296702488</c:v>
                </c:pt>
                <c:pt idx="602">
                  <c:v>120.99444520160338</c:v>
                </c:pt>
                <c:pt idx="603">
                  <c:v>121.80715968800521</c:v>
                </c:pt>
                <c:pt idx="604">
                  <c:v>122.21394352810206</c:v>
                </c:pt>
                <c:pt idx="605">
                  <c:v>122.02330211527644</c:v>
                </c:pt>
                <c:pt idx="606">
                  <c:v>121.64590606134367</c:v>
                </c:pt>
                <c:pt idx="607">
                  <c:v>121.53394807598956</c:v>
                </c:pt>
                <c:pt idx="608">
                  <c:v>123.33390257888371</c:v>
                </c:pt>
                <c:pt idx="609">
                  <c:v>123.79083525407988</c:v>
                </c:pt>
                <c:pt idx="610">
                  <c:v>122.9503445697875</c:v>
                </c:pt>
                <c:pt idx="611">
                  <c:v>123.43657023183754</c:v>
                </c:pt>
                <c:pt idx="612">
                  <c:v>121.47915407469011</c:v>
                </c:pt>
                <c:pt idx="613">
                  <c:v>121.97618685810372</c:v>
                </c:pt>
                <c:pt idx="614">
                  <c:v>120.830063197705</c:v>
                </c:pt>
                <c:pt idx="615">
                  <c:v>122.06653060073067</c:v>
                </c:pt>
                <c:pt idx="616">
                  <c:v>121.64837084340903</c:v>
                </c:pt>
                <c:pt idx="617">
                  <c:v>122.2757526783568</c:v>
                </c:pt>
                <c:pt idx="618">
                  <c:v>123.16952057498534</c:v>
                </c:pt>
                <c:pt idx="619">
                  <c:v>123.11396817920422</c:v>
                </c:pt>
                <c:pt idx="620">
                  <c:v>123.50605812621902</c:v>
                </c:pt>
                <c:pt idx="621">
                  <c:v>121.61500148621629</c:v>
                </c:pt>
                <c:pt idx="622">
                  <c:v>119.45841197832465</c:v>
                </c:pt>
                <c:pt idx="623">
                  <c:v>119.69000669315955</c:v>
                </c:pt>
                <c:pt idx="624">
                  <c:v>118.30603156345229</c:v>
                </c:pt>
                <c:pt idx="625">
                  <c:v>118.30603156345229</c:v>
                </c:pt>
                <c:pt idx="626">
                  <c:v>118.95749242319258</c:v>
                </c:pt>
                <c:pt idx="627">
                  <c:v>119.39053567221667</c:v>
                </c:pt>
                <c:pt idx="628">
                  <c:v>119.88529327218529</c:v>
                </c:pt>
                <c:pt idx="629">
                  <c:v>119.8102122185016</c:v>
                </c:pt>
                <c:pt idx="630">
                  <c:v>118.53535109484224</c:v>
                </c:pt>
                <c:pt idx="631">
                  <c:v>117.57816245968546</c:v>
                </c:pt>
                <c:pt idx="632">
                  <c:v>117.4608957129598</c:v>
                </c:pt>
                <c:pt idx="633">
                  <c:v>119.48931655345203</c:v>
                </c:pt>
                <c:pt idx="634">
                  <c:v>115.74806177614559</c:v>
                </c:pt>
                <c:pt idx="635">
                  <c:v>116.41658651172307</c:v>
                </c:pt>
                <c:pt idx="636">
                  <c:v>116.50607706055818</c:v>
                </c:pt>
                <c:pt idx="637">
                  <c:v>114.55330606961087</c:v>
                </c:pt>
                <c:pt idx="638">
                  <c:v>115.10134088191566</c:v>
                </c:pt>
                <c:pt idx="639">
                  <c:v>116.67282904721172</c:v>
                </c:pt>
                <c:pt idx="640">
                  <c:v>116.31003208705077</c:v>
                </c:pt>
                <c:pt idx="641">
                  <c:v>115.27880519062255</c:v>
                </c:pt>
                <c:pt idx="642">
                  <c:v>114.03465904347017</c:v>
                </c:pt>
                <c:pt idx="643">
                  <c:v>114.35726109610347</c:v>
                </c:pt>
                <c:pt idx="644">
                  <c:v>112.26788429914838</c:v>
                </c:pt>
                <c:pt idx="645">
                  <c:v>112.26475592191154</c:v>
                </c:pt>
                <c:pt idx="646">
                  <c:v>111.93362193135962</c:v>
                </c:pt>
                <c:pt idx="647">
                  <c:v>111.97533362785057</c:v>
                </c:pt>
                <c:pt idx="648">
                  <c:v>108.57763155073314</c:v>
                </c:pt>
                <c:pt idx="649">
                  <c:v>107.56413212531359</c:v>
                </c:pt>
                <c:pt idx="650">
                  <c:v>107.59731188388592</c:v>
                </c:pt>
                <c:pt idx="651">
                  <c:v>107.90303965930246</c:v>
                </c:pt>
                <c:pt idx="652">
                  <c:v>106.32226116160615</c:v>
                </c:pt>
                <c:pt idx="653">
                  <c:v>107.01458052404548</c:v>
                </c:pt>
                <c:pt idx="654">
                  <c:v>107.01458052404548</c:v>
                </c:pt>
                <c:pt idx="655">
                  <c:v>106.47820602689613</c:v>
                </c:pt>
                <c:pt idx="656">
                  <c:v>107.92152552479276</c:v>
                </c:pt>
                <c:pt idx="657">
                  <c:v>105.67696225702932</c:v>
                </c:pt>
                <c:pt idx="658">
                  <c:v>106.45033502969537</c:v>
                </c:pt>
                <c:pt idx="659">
                  <c:v>105.23235349216003</c:v>
                </c:pt>
                <c:pt idx="660">
                  <c:v>104.80243862037275</c:v>
                </c:pt>
                <c:pt idx="661">
                  <c:v>103.92412301130791</c:v>
                </c:pt>
                <c:pt idx="662">
                  <c:v>106.54759912196741</c:v>
                </c:pt>
                <c:pt idx="663">
                  <c:v>108.51354721703343</c:v>
                </c:pt>
                <c:pt idx="664">
                  <c:v>108.98669057427495</c:v>
                </c:pt>
                <c:pt idx="665">
                  <c:v>108.70959219054083</c:v>
                </c:pt>
                <c:pt idx="666">
                  <c:v>109.99089966729426</c:v>
                </c:pt>
                <c:pt idx="667">
                  <c:v>110.27416000619179</c:v>
                </c:pt>
                <c:pt idx="668">
                  <c:v>107.59039153424084</c:v>
                </c:pt>
                <c:pt idx="669">
                  <c:v>107.79345165670352</c:v>
                </c:pt>
                <c:pt idx="670">
                  <c:v>105.52187058553119</c:v>
                </c:pt>
                <c:pt idx="671">
                  <c:v>108.04808260391864</c:v>
                </c:pt>
                <c:pt idx="672">
                  <c:v>109.8125821647955</c:v>
                </c:pt>
                <c:pt idx="673">
                  <c:v>107.86284475177482</c:v>
                </c:pt>
                <c:pt idx="674">
                  <c:v>107.3727323180063</c:v>
                </c:pt>
                <c:pt idx="675">
                  <c:v>106.97296362686475</c:v>
                </c:pt>
                <c:pt idx="676">
                  <c:v>110.11669835193851</c:v>
                </c:pt>
                <c:pt idx="677">
                  <c:v>110.49873957207139</c:v>
                </c:pt>
                <c:pt idx="678">
                  <c:v>108.36916786758867</c:v>
                </c:pt>
                <c:pt idx="679">
                  <c:v>111.24054417443863</c:v>
                </c:pt>
                <c:pt idx="680">
                  <c:v>111.69586526136131</c:v>
                </c:pt>
                <c:pt idx="681">
                  <c:v>110.36981251019031</c:v>
                </c:pt>
                <c:pt idx="682">
                  <c:v>109.33166526411702</c:v>
                </c:pt>
                <c:pt idx="683">
                  <c:v>110.11821514090181</c:v>
                </c:pt>
                <c:pt idx="684">
                  <c:v>110.53504770788057</c:v>
                </c:pt>
                <c:pt idx="685">
                  <c:v>108.82382535933988</c:v>
                </c:pt>
                <c:pt idx="686">
                  <c:v>107.58347118459575</c:v>
                </c:pt>
                <c:pt idx="687">
                  <c:v>108.23644883329932</c:v>
                </c:pt>
                <c:pt idx="688">
                  <c:v>108.35760235174344</c:v>
                </c:pt>
                <c:pt idx="689">
                  <c:v>110.23358590142334</c:v>
                </c:pt>
                <c:pt idx="690">
                  <c:v>107.9408645840749</c:v>
                </c:pt>
                <c:pt idx="691">
                  <c:v>108.19322034784508</c:v>
                </c:pt>
                <c:pt idx="692">
                  <c:v>109.0430013645377</c:v>
                </c:pt>
                <c:pt idx="693">
                  <c:v>111.05909829470306</c:v>
                </c:pt>
                <c:pt idx="694">
                  <c:v>109.4320577336259</c:v>
                </c:pt>
                <c:pt idx="695">
                  <c:v>109.4320577336259</c:v>
                </c:pt>
                <c:pt idx="696">
                  <c:v>109.17960717054554</c:v>
                </c:pt>
                <c:pt idx="697">
                  <c:v>109.33090686963538</c:v>
                </c:pt>
                <c:pt idx="698">
                  <c:v>106.06364864336233</c:v>
                </c:pt>
                <c:pt idx="699">
                  <c:v>106.37392678566877</c:v>
                </c:pt>
                <c:pt idx="700">
                  <c:v>109.1210211968378</c:v>
                </c:pt>
                <c:pt idx="701">
                  <c:v>106.46654571174071</c:v>
                </c:pt>
                <c:pt idx="702">
                  <c:v>106.82858427741999</c:v>
                </c:pt>
                <c:pt idx="703">
                  <c:v>108.39078211031578</c:v>
                </c:pt>
                <c:pt idx="704">
                  <c:v>108.27967731875357</c:v>
                </c:pt>
                <c:pt idx="705">
                  <c:v>103.49724171744725</c:v>
                </c:pt>
                <c:pt idx="706">
                  <c:v>104.83874675618191</c:v>
                </c:pt>
                <c:pt idx="707">
                  <c:v>100.57884495273477</c:v>
                </c:pt>
                <c:pt idx="708">
                  <c:v>104.46590106913905</c:v>
                </c:pt>
                <c:pt idx="709">
                  <c:v>107.96162563301017</c:v>
                </c:pt>
                <c:pt idx="710">
                  <c:v>104.42798134505638</c:v>
                </c:pt>
                <c:pt idx="711">
                  <c:v>102.89678288659816</c:v>
                </c:pt>
                <c:pt idx="712">
                  <c:v>102.62186488699881</c:v>
                </c:pt>
                <c:pt idx="713">
                  <c:v>104.48836850565802</c:v>
                </c:pt>
                <c:pt idx="714">
                  <c:v>105.63610375433024</c:v>
                </c:pt>
                <c:pt idx="715">
                  <c:v>98.263750998177571</c:v>
                </c:pt>
                <c:pt idx="716">
                  <c:v>102.86350832871562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8-4D8D-B9C2-5FD9CF58B902}"/>
            </c:ext>
          </c:extLst>
        </c:ser>
        <c:ser>
          <c:idx val="5"/>
          <c:order val="5"/>
          <c:tx>
            <c:strRef>
              <c:f>'1.1.11-график'!$H$4</c:f>
              <c:strCache>
                <c:ptCount val="1"/>
                <c:pt idx="0">
                  <c:v>DJTM US Banks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'1.1.11-график'!$H$5:$H$721</c:f>
              <c:numCache>
                <c:formatCode>0.00</c:formatCode>
                <c:ptCount val="717"/>
                <c:pt idx="0">
                  <c:v>103.27568284450041</c:v>
                </c:pt>
                <c:pt idx="1">
                  <c:v>104.92855650105713</c:v>
                </c:pt>
                <c:pt idx="2">
                  <c:v>104.34421548657762</c:v>
                </c:pt>
                <c:pt idx="3">
                  <c:v>104.57374153039029</c:v>
                </c:pt>
                <c:pt idx="4">
                  <c:v>104.88379585671608</c:v>
                </c:pt>
                <c:pt idx="5">
                  <c:v>105.0607945690418</c:v>
                </c:pt>
                <c:pt idx="6">
                  <c:v>104.87889058062392</c:v>
                </c:pt>
                <c:pt idx="7">
                  <c:v>105.0090847835702</c:v>
                </c:pt>
                <c:pt idx="8">
                  <c:v>104.22015287874653</c:v>
                </c:pt>
                <c:pt idx="9">
                  <c:v>104.46398597782806</c:v>
                </c:pt>
                <c:pt idx="10">
                  <c:v>104.46398597782806</c:v>
                </c:pt>
                <c:pt idx="11">
                  <c:v>103.51869839756655</c:v>
                </c:pt>
                <c:pt idx="12">
                  <c:v>103.42100164873086</c:v>
                </c:pt>
                <c:pt idx="13">
                  <c:v>102.59650649223902</c:v>
                </c:pt>
                <c:pt idx="14">
                  <c:v>100.01612688125492</c:v>
                </c:pt>
                <c:pt idx="15">
                  <c:v>100.30615133020433</c:v>
                </c:pt>
                <c:pt idx="16">
                  <c:v>100.58350381591565</c:v>
                </c:pt>
                <c:pt idx="17">
                  <c:v>101.11736136394657</c:v>
                </c:pt>
                <c:pt idx="18">
                  <c:v>102.63963204454933</c:v>
                </c:pt>
                <c:pt idx="19">
                  <c:v>102.68480146189802</c:v>
                </c:pt>
                <c:pt idx="20">
                  <c:v>102.31383995742785</c:v>
                </c:pt>
                <c:pt idx="21">
                  <c:v>102.03648747171653</c:v>
                </c:pt>
                <c:pt idx="22">
                  <c:v>101.77732538484699</c:v>
                </c:pt>
                <c:pt idx="23">
                  <c:v>100.67077685305547</c:v>
                </c:pt>
                <c:pt idx="24">
                  <c:v>100.12813068535942</c:v>
                </c:pt>
                <c:pt idx="25">
                  <c:v>100.31780136092323</c:v>
                </c:pt>
                <c:pt idx="26">
                  <c:v>100.04637608382328</c:v>
                </c:pt>
                <c:pt idx="27">
                  <c:v>100.71717258942724</c:v>
                </c:pt>
                <c:pt idx="28">
                  <c:v>101.00678826536897</c:v>
                </c:pt>
                <c:pt idx="29">
                  <c:v>101.50998783782386</c:v>
                </c:pt>
                <c:pt idx="30">
                  <c:v>101.09160866446271</c:v>
                </c:pt>
                <c:pt idx="31">
                  <c:v>102.3663672889148</c:v>
                </c:pt>
                <c:pt idx="32">
                  <c:v>102.9065608185648</c:v>
                </c:pt>
                <c:pt idx="33">
                  <c:v>103.67628039202744</c:v>
                </c:pt>
                <c:pt idx="34">
                  <c:v>103.38973051364331</c:v>
                </c:pt>
                <c:pt idx="35">
                  <c:v>103.38973051364331</c:v>
                </c:pt>
                <c:pt idx="36">
                  <c:v>103.03307606444194</c:v>
                </c:pt>
                <c:pt idx="37">
                  <c:v>104.90668714514619</c:v>
                </c:pt>
                <c:pt idx="38">
                  <c:v>104.6994392302521</c:v>
                </c:pt>
                <c:pt idx="39">
                  <c:v>105.17382030566549</c:v>
                </c:pt>
                <c:pt idx="40">
                  <c:v>105.16625800502342</c:v>
                </c:pt>
                <c:pt idx="41">
                  <c:v>104.24529241871892</c:v>
                </c:pt>
                <c:pt idx="42">
                  <c:v>104.66264965956084</c:v>
                </c:pt>
                <c:pt idx="43">
                  <c:v>103.87821425782168</c:v>
                </c:pt>
                <c:pt idx="44">
                  <c:v>103.52217296813184</c:v>
                </c:pt>
                <c:pt idx="45">
                  <c:v>103.21518443936368</c:v>
                </c:pt>
                <c:pt idx="46">
                  <c:v>103.85184839882629</c:v>
                </c:pt>
                <c:pt idx="47">
                  <c:v>104.10733152862667</c:v>
                </c:pt>
                <c:pt idx="48">
                  <c:v>103.40056299834683</c:v>
                </c:pt>
                <c:pt idx="49">
                  <c:v>104.21197741859294</c:v>
                </c:pt>
                <c:pt idx="50">
                  <c:v>104.57966873900166</c:v>
                </c:pt>
                <c:pt idx="51">
                  <c:v>105.56031518442757</c:v>
                </c:pt>
                <c:pt idx="52">
                  <c:v>105.67068389650134</c:v>
                </c:pt>
                <c:pt idx="53">
                  <c:v>106.05881386729411</c:v>
                </c:pt>
                <c:pt idx="54">
                  <c:v>106.40218319374584</c:v>
                </c:pt>
                <c:pt idx="55">
                  <c:v>106.46165966636339</c:v>
                </c:pt>
                <c:pt idx="56">
                  <c:v>105.8276527314507</c:v>
                </c:pt>
                <c:pt idx="57">
                  <c:v>106.7588376429472</c:v>
                </c:pt>
                <c:pt idx="58">
                  <c:v>106.35456113835104</c:v>
                </c:pt>
                <c:pt idx="59">
                  <c:v>106.41322006495324</c:v>
                </c:pt>
                <c:pt idx="60">
                  <c:v>106.30877856149081</c:v>
                </c:pt>
                <c:pt idx="61">
                  <c:v>105.3217961344459</c:v>
                </c:pt>
                <c:pt idx="62">
                  <c:v>105.4190841102739</c:v>
                </c:pt>
                <c:pt idx="63">
                  <c:v>104.79366140852248</c:v>
                </c:pt>
                <c:pt idx="64">
                  <c:v>104.86213088730901</c:v>
                </c:pt>
                <c:pt idx="65">
                  <c:v>105.11025610297118</c:v>
                </c:pt>
                <c:pt idx="66">
                  <c:v>106.14649567744159</c:v>
                </c:pt>
                <c:pt idx="67">
                  <c:v>106.49252202844326</c:v>
                </c:pt>
                <c:pt idx="68">
                  <c:v>106.09315079993928</c:v>
                </c:pt>
                <c:pt idx="69">
                  <c:v>105.31791279087292</c:v>
                </c:pt>
                <c:pt idx="70">
                  <c:v>105.51064926399437</c:v>
                </c:pt>
                <c:pt idx="71">
                  <c:v>104.83780889335199</c:v>
                </c:pt>
                <c:pt idx="72">
                  <c:v>104.98190137855943</c:v>
                </c:pt>
                <c:pt idx="73">
                  <c:v>105.41397444767789</c:v>
                </c:pt>
                <c:pt idx="74">
                  <c:v>105.41397444767789</c:v>
                </c:pt>
                <c:pt idx="75">
                  <c:v>105.25598368020933</c:v>
                </c:pt>
                <c:pt idx="76">
                  <c:v>106.81688341003786</c:v>
                </c:pt>
                <c:pt idx="77">
                  <c:v>106.52113613898091</c:v>
                </c:pt>
                <c:pt idx="78">
                  <c:v>106.62148991236653</c:v>
                </c:pt>
                <c:pt idx="79">
                  <c:v>106.48986500389334</c:v>
                </c:pt>
                <c:pt idx="80">
                  <c:v>106.4156727029993</c:v>
                </c:pt>
                <c:pt idx="81">
                  <c:v>105.96970135161972</c:v>
                </c:pt>
                <c:pt idx="82">
                  <c:v>106.71407699860617</c:v>
                </c:pt>
                <c:pt idx="83">
                  <c:v>108.73893409215228</c:v>
                </c:pt>
                <c:pt idx="84">
                  <c:v>111.06280864081674</c:v>
                </c:pt>
                <c:pt idx="85">
                  <c:v>109.65008912627245</c:v>
                </c:pt>
                <c:pt idx="86">
                  <c:v>110.0934034531021</c:v>
                </c:pt>
                <c:pt idx="87">
                  <c:v>109.93214250157209</c:v>
                </c:pt>
                <c:pt idx="88">
                  <c:v>110.36462434369821</c:v>
                </c:pt>
                <c:pt idx="89">
                  <c:v>111.81413342893379</c:v>
                </c:pt>
                <c:pt idx="90">
                  <c:v>111.08508676973534</c:v>
                </c:pt>
                <c:pt idx="91">
                  <c:v>111.03419453027909</c:v>
                </c:pt>
                <c:pt idx="92">
                  <c:v>110.9495785176892</c:v>
                </c:pt>
                <c:pt idx="93">
                  <c:v>109.68401728590993</c:v>
                </c:pt>
                <c:pt idx="94">
                  <c:v>108.69029010423827</c:v>
                </c:pt>
                <c:pt idx="95">
                  <c:v>109.50211329749204</c:v>
                </c:pt>
                <c:pt idx="96">
                  <c:v>109.39889811305268</c:v>
                </c:pt>
                <c:pt idx="97">
                  <c:v>107.55287921036687</c:v>
                </c:pt>
                <c:pt idx="98">
                  <c:v>106.57570733550628</c:v>
                </c:pt>
                <c:pt idx="99">
                  <c:v>107.00348828804407</c:v>
                </c:pt>
                <c:pt idx="100">
                  <c:v>107.25283982272929</c:v>
                </c:pt>
                <c:pt idx="101">
                  <c:v>106.66992951377668</c:v>
                </c:pt>
                <c:pt idx="102">
                  <c:v>106.93501880925757</c:v>
                </c:pt>
                <c:pt idx="103">
                  <c:v>107.68940939493218</c:v>
                </c:pt>
                <c:pt idx="104">
                  <c:v>108.28907939719974</c:v>
                </c:pt>
                <c:pt idx="105">
                  <c:v>108.28907939719974</c:v>
                </c:pt>
                <c:pt idx="106">
                  <c:v>106.88208270476294</c:v>
                </c:pt>
                <c:pt idx="107">
                  <c:v>107.32805405614252</c:v>
                </c:pt>
                <c:pt idx="108">
                  <c:v>108.86177038096029</c:v>
                </c:pt>
                <c:pt idx="109">
                  <c:v>109.46184915623549</c:v>
                </c:pt>
                <c:pt idx="110">
                  <c:v>107.8739704079</c:v>
                </c:pt>
                <c:pt idx="111">
                  <c:v>107.70739540727017</c:v>
                </c:pt>
                <c:pt idx="112">
                  <c:v>108.23123801661292</c:v>
                </c:pt>
                <c:pt idx="113">
                  <c:v>108.7730666382936</c:v>
                </c:pt>
                <c:pt idx="114">
                  <c:v>108.38779807855458</c:v>
                </c:pt>
                <c:pt idx="115">
                  <c:v>107.54797393427469</c:v>
                </c:pt>
                <c:pt idx="116">
                  <c:v>105.45587368096514</c:v>
                </c:pt>
                <c:pt idx="117">
                  <c:v>104.29148376858683</c:v>
                </c:pt>
                <c:pt idx="118">
                  <c:v>106.24030908270431</c:v>
                </c:pt>
                <c:pt idx="119">
                  <c:v>105.48632727003735</c:v>
                </c:pt>
                <c:pt idx="120">
                  <c:v>104.76545607099254</c:v>
                </c:pt>
                <c:pt idx="121">
                  <c:v>105.0213479738006</c:v>
                </c:pt>
                <c:pt idx="122">
                  <c:v>105.65126717863649</c:v>
                </c:pt>
                <c:pt idx="123">
                  <c:v>105.41193058263949</c:v>
                </c:pt>
                <c:pt idx="124">
                  <c:v>104.50016238900778</c:v>
                </c:pt>
                <c:pt idx="125">
                  <c:v>105.42255868083916</c:v>
                </c:pt>
                <c:pt idx="126">
                  <c:v>104.50200186754235</c:v>
                </c:pt>
                <c:pt idx="127">
                  <c:v>105.18138260630758</c:v>
                </c:pt>
                <c:pt idx="128">
                  <c:v>107.30168819714712</c:v>
                </c:pt>
                <c:pt idx="129">
                  <c:v>106.44122101597935</c:v>
                </c:pt>
                <c:pt idx="130">
                  <c:v>107.61766973208424</c:v>
                </c:pt>
                <c:pt idx="131">
                  <c:v>107.61766973208424</c:v>
                </c:pt>
                <c:pt idx="132">
                  <c:v>106.8616440543789</c:v>
                </c:pt>
                <c:pt idx="133">
                  <c:v>107.29187764496277</c:v>
                </c:pt>
                <c:pt idx="134">
                  <c:v>107.05540246001952</c:v>
                </c:pt>
                <c:pt idx="135">
                  <c:v>107.54715638825935</c:v>
                </c:pt>
                <c:pt idx="136">
                  <c:v>107.89543099080325</c:v>
                </c:pt>
                <c:pt idx="137">
                  <c:v>106.55833448267984</c:v>
                </c:pt>
                <c:pt idx="138">
                  <c:v>105.2067265327838</c:v>
                </c:pt>
                <c:pt idx="139">
                  <c:v>105.2220555205718</c:v>
                </c:pt>
                <c:pt idx="140">
                  <c:v>105.10064993729067</c:v>
                </c:pt>
                <c:pt idx="141">
                  <c:v>104.85395542715538</c:v>
                </c:pt>
                <c:pt idx="142">
                  <c:v>108.36981206621665</c:v>
                </c:pt>
                <c:pt idx="143">
                  <c:v>107.85680194157746</c:v>
                </c:pt>
                <c:pt idx="144">
                  <c:v>107.82082991690154</c:v>
                </c:pt>
                <c:pt idx="145">
                  <c:v>108.79473160770068</c:v>
                </c:pt>
                <c:pt idx="146">
                  <c:v>108.95640133223839</c:v>
                </c:pt>
                <c:pt idx="147">
                  <c:v>109.04878403197419</c:v>
                </c:pt>
                <c:pt idx="148">
                  <c:v>108.3381321581214</c:v>
                </c:pt>
                <c:pt idx="149">
                  <c:v>110.44229121515754</c:v>
                </c:pt>
                <c:pt idx="150">
                  <c:v>110.09319906659827</c:v>
                </c:pt>
                <c:pt idx="151">
                  <c:v>110.17495366813439</c:v>
                </c:pt>
                <c:pt idx="152">
                  <c:v>110.45373685937261</c:v>
                </c:pt>
                <c:pt idx="153">
                  <c:v>110.85290370137275</c:v>
                </c:pt>
                <c:pt idx="154">
                  <c:v>111.26801269067244</c:v>
                </c:pt>
                <c:pt idx="155">
                  <c:v>110.96531627848492</c:v>
                </c:pt>
                <c:pt idx="156">
                  <c:v>110.40100514138177</c:v>
                </c:pt>
                <c:pt idx="157">
                  <c:v>109.00586286616773</c:v>
                </c:pt>
                <c:pt idx="158">
                  <c:v>109.05552878660095</c:v>
                </c:pt>
                <c:pt idx="159">
                  <c:v>108.60894427570982</c:v>
                </c:pt>
                <c:pt idx="160">
                  <c:v>108.46893952057921</c:v>
                </c:pt>
                <c:pt idx="161">
                  <c:v>110.31250578521895</c:v>
                </c:pt>
                <c:pt idx="162">
                  <c:v>110.79465354777824</c:v>
                </c:pt>
                <c:pt idx="163">
                  <c:v>110.74171744328363</c:v>
                </c:pt>
                <c:pt idx="164">
                  <c:v>110.9195337016247</c:v>
                </c:pt>
                <c:pt idx="165">
                  <c:v>110.49502293314835</c:v>
                </c:pt>
                <c:pt idx="166">
                  <c:v>110.50462909882883</c:v>
                </c:pt>
                <c:pt idx="167">
                  <c:v>110.3499085154217</c:v>
                </c:pt>
                <c:pt idx="168">
                  <c:v>110.75847713659851</c:v>
                </c:pt>
                <c:pt idx="169">
                  <c:v>110.02513836081943</c:v>
                </c:pt>
                <c:pt idx="170">
                  <c:v>110.68673747375057</c:v>
                </c:pt>
                <c:pt idx="171">
                  <c:v>110.37647876092096</c:v>
                </c:pt>
                <c:pt idx="172">
                  <c:v>110.183129128288</c:v>
                </c:pt>
                <c:pt idx="173">
                  <c:v>109.91660912728022</c:v>
                </c:pt>
                <c:pt idx="174">
                  <c:v>110.13816409744312</c:v>
                </c:pt>
                <c:pt idx="175">
                  <c:v>110.13816409744312</c:v>
                </c:pt>
                <c:pt idx="176">
                  <c:v>110.38669808611297</c:v>
                </c:pt>
                <c:pt idx="177">
                  <c:v>110.20254584615283</c:v>
                </c:pt>
                <c:pt idx="178">
                  <c:v>109.10826050459173</c:v>
                </c:pt>
                <c:pt idx="179">
                  <c:v>109.54401253077933</c:v>
                </c:pt>
                <c:pt idx="180">
                  <c:v>109.4217894014828</c:v>
                </c:pt>
                <c:pt idx="181">
                  <c:v>110.4335025954924</c:v>
                </c:pt>
                <c:pt idx="182">
                  <c:v>110.93588462193192</c:v>
                </c:pt>
                <c:pt idx="183">
                  <c:v>111.09121836485056</c:v>
                </c:pt>
                <c:pt idx="184">
                  <c:v>111.38696563590752</c:v>
                </c:pt>
                <c:pt idx="185">
                  <c:v>111.32626284426692</c:v>
                </c:pt>
                <c:pt idx="186">
                  <c:v>111.53943796777239</c:v>
                </c:pt>
                <c:pt idx="187">
                  <c:v>112.40808060909376</c:v>
                </c:pt>
                <c:pt idx="188">
                  <c:v>111.79982637366494</c:v>
                </c:pt>
                <c:pt idx="189">
                  <c:v>111.66636198665725</c:v>
                </c:pt>
                <c:pt idx="190">
                  <c:v>112.64271631550247</c:v>
                </c:pt>
                <c:pt idx="191">
                  <c:v>113.03002874027987</c:v>
                </c:pt>
                <c:pt idx="192">
                  <c:v>112.65804530329049</c:v>
                </c:pt>
                <c:pt idx="193">
                  <c:v>112.97831895480827</c:v>
                </c:pt>
                <c:pt idx="194">
                  <c:v>112.59345916807695</c:v>
                </c:pt>
                <c:pt idx="195">
                  <c:v>112.25887846129035</c:v>
                </c:pt>
                <c:pt idx="196">
                  <c:v>113.33190760645205</c:v>
                </c:pt>
                <c:pt idx="197">
                  <c:v>114.3372848188426</c:v>
                </c:pt>
                <c:pt idx="198">
                  <c:v>114.22098889815744</c:v>
                </c:pt>
                <c:pt idx="199">
                  <c:v>113.74906046079015</c:v>
                </c:pt>
                <c:pt idx="200">
                  <c:v>114.15272380587479</c:v>
                </c:pt>
                <c:pt idx="201">
                  <c:v>114.05931917361976</c:v>
                </c:pt>
                <c:pt idx="202">
                  <c:v>113.78114914189308</c:v>
                </c:pt>
                <c:pt idx="203">
                  <c:v>114.1989151557427</c:v>
                </c:pt>
                <c:pt idx="204">
                  <c:v>114.35690592321126</c:v>
                </c:pt>
                <c:pt idx="205">
                  <c:v>113.48294923279003</c:v>
                </c:pt>
                <c:pt idx="206">
                  <c:v>113.49316855798206</c:v>
                </c:pt>
                <c:pt idx="207">
                  <c:v>113.42183766814178</c:v>
                </c:pt>
                <c:pt idx="208">
                  <c:v>112.59448110059613</c:v>
                </c:pt>
                <c:pt idx="209">
                  <c:v>112.64394263452549</c:v>
                </c:pt>
                <c:pt idx="210">
                  <c:v>113.31637423216017</c:v>
                </c:pt>
                <c:pt idx="211">
                  <c:v>113.06150426187128</c:v>
                </c:pt>
                <c:pt idx="212">
                  <c:v>113.53731604281157</c:v>
                </c:pt>
                <c:pt idx="213">
                  <c:v>113.89131346746299</c:v>
                </c:pt>
                <c:pt idx="214">
                  <c:v>112.99528303462702</c:v>
                </c:pt>
                <c:pt idx="215">
                  <c:v>113.21091079617855</c:v>
                </c:pt>
                <c:pt idx="216">
                  <c:v>113.20457481455952</c:v>
                </c:pt>
                <c:pt idx="217">
                  <c:v>112.48595186705694</c:v>
                </c:pt>
                <c:pt idx="218">
                  <c:v>112.02403836837782</c:v>
                </c:pt>
                <c:pt idx="219">
                  <c:v>111.87320112854364</c:v>
                </c:pt>
                <c:pt idx="220">
                  <c:v>113.19578619489438</c:v>
                </c:pt>
                <c:pt idx="221">
                  <c:v>113.50870193227394</c:v>
                </c:pt>
                <c:pt idx="222">
                  <c:v>113.91236527735855</c:v>
                </c:pt>
                <c:pt idx="223">
                  <c:v>113.53792920232308</c:v>
                </c:pt>
                <c:pt idx="224">
                  <c:v>113.89070030795148</c:v>
                </c:pt>
                <c:pt idx="225">
                  <c:v>113.81425975551518</c:v>
                </c:pt>
                <c:pt idx="226">
                  <c:v>114.26043549339863</c:v>
                </c:pt>
                <c:pt idx="227">
                  <c:v>113.78462371245834</c:v>
                </c:pt>
                <c:pt idx="228">
                  <c:v>114.4599167211468</c:v>
                </c:pt>
                <c:pt idx="229">
                  <c:v>114.30110840766285</c:v>
                </c:pt>
                <c:pt idx="230">
                  <c:v>114.36876034043399</c:v>
                </c:pt>
                <c:pt idx="231">
                  <c:v>113.83081506232627</c:v>
                </c:pt>
                <c:pt idx="232">
                  <c:v>113.7631631295551</c:v>
                </c:pt>
                <c:pt idx="233">
                  <c:v>113.7631631295551</c:v>
                </c:pt>
                <c:pt idx="234">
                  <c:v>113.36011294398199</c:v>
                </c:pt>
                <c:pt idx="235">
                  <c:v>112.10947192698306</c:v>
                </c:pt>
                <c:pt idx="236">
                  <c:v>111.93165566864198</c:v>
                </c:pt>
                <c:pt idx="237">
                  <c:v>112.66581199043641</c:v>
                </c:pt>
                <c:pt idx="238">
                  <c:v>112.26705392144396</c:v>
                </c:pt>
                <c:pt idx="239">
                  <c:v>111.93513023920725</c:v>
                </c:pt>
                <c:pt idx="240">
                  <c:v>112.9597197829588</c:v>
                </c:pt>
                <c:pt idx="241">
                  <c:v>113.47007288304809</c:v>
                </c:pt>
                <c:pt idx="242">
                  <c:v>113.41386659449199</c:v>
                </c:pt>
                <c:pt idx="243">
                  <c:v>113.09032275891278</c:v>
                </c:pt>
                <c:pt idx="244">
                  <c:v>113.2378898146855</c:v>
                </c:pt>
                <c:pt idx="245">
                  <c:v>114.43804736523586</c:v>
                </c:pt>
                <c:pt idx="246">
                  <c:v>114.54330641471361</c:v>
                </c:pt>
                <c:pt idx="247">
                  <c:v>114.89566874733434</c:v>
                </c:pt>
                <c:pt idx="248">
                  <c:v>115.71260160318413</c:v>
                </c:pt>
                <c:pt idx="249">
                  <c:v>116.48089047111992</c:v>
                </c:pt>
                <c:pt idx="250">
                  <c:v>117.14882556567008</c:v>
                </c:pt>
                <c:pt idx="251">
                  <c:v>117.13533605641662</c:v>
                </c:pt>
                <c:pt idx="252">
                  <c:v>117.25551532067475</c:v>
                </c:pt>
                <c:pt idx="253">
                  <c:v>117.53572921743982</c:v>
                </c:pt>
                <c:pt idx="254">
                  <c:v>116.52749059399552</c:v>
                </c:pt>
                <c:pt idx="255">
                  <c:v>116.67158307920293</c:v>
                </c:pt>
                <c:pt idx="256">
                  <c:v>117.55289768376241</c:v>
                </c:pt>
                <c:pt idx="257">
                  <c:v>118.61856891478585</c:v>
                </c:pt>
                <c:pt idx="258">
                  <c:v>118.15481593757218</c:v>
                </c:pt>
                <c:pt idx="259">
                  <c:v>117.25878550473618</c:v>
                </c:pt>
                <c:pt idx="260">
                  <c:v>117.25878550473618</c:v>
                </c:pt>
                <c:pt idx="261">
                  <c:v>117.25878550473618</c:v>
                </c:pt>
                <c:pt idx="262">
                  <c:v>117.25898989124002</c:v>
                </c:pt>
                <c:pt idx="263">
                  <c:v>117.34871556642592</c:v>
                </c:pt>
                <c:pt idx="264">
                  <c:v>116.19883709582027</c:v>
                </c:pt>
                <c:pt idx="265">
                  <c:v>116.42999823166366</c:v>
                </c:pt>
                <c:pt idx="266">
                  <c:v>116.18963970314744</c:v>
                </c:pt>
                <c:pt idx="267">
                  <c:v>116.14957994839475</c:v>
                </c:pt>
                <c:pt idx="268">
                  <c:v>116.23460473399231</c:v>
                </c:pt>
                <c:pt idx="269">
                  <c:v>116.33332341534719</c:v>
                </c:pt>
                <c:pt idx="270">
                  <c:v>116.33332341534719</c:v>
                </c:pt>
                <c:pt idx="271">
                  <c:v>116.63479350851166</c:v>
                </c:pt>
                <c:pt idx="272">
                  <c:v>116.15203258644084</c:v>
                </c:pt>
                <c:pt idx="273">
                  <c:v>116.16347823065587</c:v>
                </c:pt>
                <c:pt idx="274">
                  <c:v>116.30409614529802</c:v>
                </c:pt>
                <c:pt idx="275">
                  <c:v>116.4371517592981</c:v>
                </c:pt>
                <c:pt idx="276">
                  <c:v>116.45779479618596</c:v>
                </c:pt>
                <c:pt idx="277">
                  <c:v>117.08996225256408</c:v>
                </c:pt>
                <c:pt idx="278">
                  <c:v>115.78515881204746</c:v>
                </c:pt>
                <c:pt idx="279">
                  <c:v>116.00712255521803</c:v>
                </c:pt>
                <c:pt idx="280">
                  <c:v>115.35553838097508</c:v>
                </c:pt>
                <c:pt idx="281">
                  <c:v>116.06864289287398</c:v>
                </c:pt>
                <c:pt idx="282">
                  <c:v>117.06584464511091</c:v>
                </c:pt>
                <c:pt idx="283">
                  <c:v>117.26144252928611</c:v>
                </c:pt>
                <c:pt idx="284">
                  <c:v>117.38714022914792</c:v>
                </c:pt>
                <c:pt idx="285">
                  <c:v>117.4909685730988</c:v>
                </c:pt>
                <c:pt idx="286">
                  <c:v>118.00724888179946</c:v>
                </c:pt>
                <c:pt idx="287">
                  <c:v>118.30892336146779</c:v>
                </c:pt>
                <c:pt idx="288">
                  <c:v>117.6988296475044</c:v>
                </c:pt>
                <c:pt idx="289">
                  <c:v>116.71777442907083</c:v>
                </c:pt>
                <c:pt idx="290">
                  <c:v>117.00616378598954</c:v>
                </c:pt>
                <c:pt idx="291">
                  <c:v>117.99273744002679</c:v>
                </c:pt>
                <c:pt idx="292">
                  <c:v>118.65903744254625</c:v>
                </c:pt>
                <c:pt idx="293">
                  <c:v>118.59731271838648</c:v>
                </c:pt>
                <c:pt idx="294">
                  <c:v>118.86097130834048</c:v>
                </c:pt>
                <c:pt idx="295">
                  <c:v>118.86097130834048</c:v>
                </c:pt>
                <c:pt idx="296">
                  <c:v>119.29529262900115</c:v>
                </c:pt>
                <c:pt idx="297">
                  <c:v>118.99770587940968</c:v>
                </c:pt>
                <c:pt idx="298">
                  <c:v>118.85790551078289</c:v>
                </c:pt>
                <c:pt idx="299">
                  <c:v>117.89340559916039</c:v>
                </c:pt>
                <c:pt idx="300">
                  <c:v>117.02353663881595</c:v>
                </c:pt>
                <c:pt idx="301">
                  <c:v>113.17636947702954</c:v>
                </c:pt>
                <c:pt idx="302">
                  <c:v>113.46639392597895</c:v>
                </c:pt>
                <c:pt idx="303">
                  <c:v>113.39424549012334</c:v>
                </c:pt>
                <c:pt idx="304">
                  <c:v>112.13358953443621</c:v>
                </c:pt>
                <c:pt idx="305">
                  <c:v>110.49052643006385</c:v>
                </c:pt>
                <c:pt idx="306">
                  <c:v>112.76923156137964</c:v>
                </c:pt>
                <c:pt idx="307">
                  <c:v>111.98173036208286</c:v>
                </c:pt>
                <c:pt idx="308">
                  <c:v>112.72017880045794</c:v>
                </c:pt>
                <c:pt idx="309">
                  <c:v>112.80009392345951</c:v>
                </c:pt>
                <c:pt idx="310">
                  <c:v>112.83075189903558</c:v>
                </c:pt>
                <c:pt idx="311">
                  <c:v>109.17264225330146</c:v>
                </c:pt>
                <c:pt idx="312">
                  <c:v>109.90414155054596</c:v>
                </c:pt>
                <c:pt idx="313">
                  <c:v>111.1517167699873</c:v>
                </c:pt>
                <c:pt idx="314">
                  <c:v>110.43186750346167</c:v>
                </c:pt>
                <c:pt idx="315">
                  <c:v>111.60116269193216</c:v>
                </c:pt>
                <c:pt idx="316">
                  <c:v>112.53827481204006</c:v>
                </c:pt>
                <c:pt idx="317">
                  <c:v>115.22881874859408</c:v>
                </c:pt>
                <c:pt idx="318">
                  <c:v>114.38163669017594</c:v>
                </c:pt>
                <c:pt idx="319">
                  <c:v>114.43273331613601</c:v>
                </c:pt>
                <c:pt idx="320">
                  <c:v>114.12022635176417</c:v>
                </c:pt>
                <c:pt idx="321">
                  <c:v>113.43185260682995</c:v>
                </c:pt>
                <c:pt idx="322">
                  <c:v>112.08719379806446</c:v>
                </c:pt>
                <c:pt idx="323">
                  <c:v>113.0271673292261</c:v>
                </c:pt>
                <c:pt idx="324">
                  <c:v>112.65007422964072</c:v>
                </c:pt>
                <c:pt idx="325">
                  <c:v>111.35017606521626</c:v>
                </c:pt>
                <c:pt idx="326">
                  <c:v>112.5719985851737</c:v>
                </c:pt>
                <c:pt idx="327">
                  <c:v>112.24232315447928</c:v>
                </c:pt>
                <c:pt idx="328">
                  <c:v>112.45876846204617</c:v>
                </c:pt>
                <c:pt idx="329">
                  <c:v>112.45876846204617</c:v>
                </c:pt>
                <c:pt idx="330">
                  <c:v>112.1730361296774</c:v>
                </c:pt>
                <c:pt idx="331">
                  <c:v>112.69830944454704</c:v>
                </c:pt>
                <c:pt idx="332">
                  <c:v>112.23108189676805</c:v>
                </c:pt>
                <c:pt idx="333">
                  <c:v>111.51388965479234</c:v>
                </c:pt>
                <c:pt idx="334">
                  <c:v>111.94371447236855</c:v>
                </c:pt>
                <c:pt idx="335">
                  <c:v>114.18419932746619</c:v>
                </c:pt>
                <c:pt idx="336">
                  <c:v>113.92994251668883</c:v>
                </c:pt>
                <c:pt idx="337">
                  <c:v>115.56442138789991</c:v>
                </c:pt>
                <c:pt idx="338">
                  <c:v>115.22105206144815</c:v>
                </c:pt>
                <c:pt idx="339">
                  <c:v>115.84340896564194</c:v>
                </c:pt>
                <c:pt idx="340">
                  <c:v>114.93307147753713</c:v>
                </c:pt>
                <c:pt idx="341">
                  <c:v>114.49037031021901</c:v>
                </c:pt>
                <c:pt idx="342">
                  <c:v>115.93660921139313</c:v>
                </c:pt>
                <c:pt idx="343">
                  <c:v>115.63248209367873</c:v>
                </c:pt>
                <c:pt idx="344">
                  <c:v>115.38905776760488</c:v>
                </c:pt>
                <c:pt idx="345">
                  <c:v>114.92673549591809</c:v>
                </c:pt>
                <c:pt idx="346">
                  <c:v>115.39028408662793</c:v>
                </c:pt>
                <c:pt idx="347">
                  <c:v>115.64597160293219</c:v>
                </c:pt>
                <c:pt idx="348">
                  <c:v>115.97012859802294</c:v>
                </c:pt>
                <c:pt idx="349">
                  <c:v>116.20476430443163</c:v>
                </c:pt>
                <c:pt idx="350">
                  <c:v>116.40547185120282</c:v>
                </c:pt>
                <c:pt idx="351">
                  <c:v>116.08928592976187</c:v>
                </c:pt>
                <c:pt idx="352">
                  <c:v>116.86840728240118</c:v>
                </c:pt>
                <c:pt idx="353">
                  <c:v>114.92673549591809</c:v>
                </c:pt>
                <c:pt idx="354">
                  <c:v>115.51373353494749</c:v>
                </c:pt>
                <c:pt idx="355">
                  <c:v>114.85560899258165</c:v>
                </c:pt>
                <c:pt idx="356">
                  <c:v>114.89771261237276</c:v>
                </c:pt>
                <c:pt idx="357">
                  <c:v>116.76253507341188</c:v>
                </c:pt>
                <c:pt idx="358">
                  <c:v>116.52319847741485</c:v>
                </c:pt>
                <c:pt idx="359">
                  <c:v>116.81424485888347</c:v>
                </c:pt>
                <c:pt idx="360">
                  <c:v>116.66688218961461</c:v>
                </c:pt>
                <c:pt idx="361">
                  <c:v>116.80177728214922</c:v>
                </c:pt>
                <c:pt idx="362">
                  <c:v>116.48763522574663</c:v>
                </c:pt>
                <c:pt idx="363">
                  <c:v>115.80580184893532</c:v>
                </c:pt>
                <c:pt idx="364">
                  <c:v>116.02429102154063</c:v>
                </c:pt>
                <c:pt idx="365">
                  <c:v>116.02429102154063</c:v>
                </c:pt>
                <c:pt idx="366">
                  <c:v>115.91494424198605</c:v>
                </c:pt>
                <c:pt idx="367">
                  <c:v>116.1661352552058</c:v>
                </c:pt>
                <c:pt idx="368">
                  <c:v>115.63329963969409</c:v>
                </c:pt>
                <c:pt idx="369">
                  <c:v>116.12076145135326</c:v>
                </c:pt>
                <c:pt idx="370">
                  <c:v>115.74959556037922</c:v>
                </c:pt>
                <c:pt idx="371">
                  <c:v>114.9694522752207</c:v>
                </c:pt>
                <c:pt idx="372">
                  <c:v>113.89376610550907</c:v>
                </c:pt>
                <c:pt idx="373">
                  <c:v>112.35841468866057</c:v>
                </c:pt>
                <c:pt idx="374">
                  <c:v>113.5947486503907</c:v>
                </c:pt>
                <c:pt idx="375">
                  <c:v>113.84614405011429</c:v>
                </c:pt>
                <c:pt idx="376">
                  <c:v>112.33164005665751</c:v>
                </c:pt>
                <c:pt idx="377">
                  <c:v>114.15987733350919</c:v>
                </c:pt>
                <c:pt idx="378">
                  <c:v>113.98390055370267</c:v>
                </c:pt>
                <c:pt idx="379">
                  <c:v>114.52205021831425</c:v>
                </c:pt>
                <c:pt idx="380">
                  <c:v>114.51755371522975</c:v>
                </c:pt>
                <c:pt idx="381">
                  <c:v>115.14297641698114</c:v>
                </c:pt>
                <c:pt idx="382">
                  <c:v>113.32598039784068</c:v>
                </c:pt>
                <c:pt idx="383">
                  <c:v>113.39772006068863</c:v>
                </c:pt>
                <c:pt idx="384">
                  <c:v>111.30418910185217</c:v>
                </c:pt>
                <c:pt idx="385">
                  <c:v>110.79015704469377</c:v>
                </c:pt>
                <c:pt idx="386">
                  <c:v>110.58106965126511</c:v>
                </c:pt>
                <c:pt idx="387">
                  <c:v>111.50489664862337</c:v>
                </c:pt>
                <c:pt idx="388">
                  <c:v>111.36652698552348</c:v>
                </c:pt>
                <c:pt idx="389">
                  <c:v>110.48786940551392</c:v>
                </c:pt>
                <c:pt idx="390">
                  <c:v>111.73789726300134</c:v>
                </c:pt>
                <c:pt idx="391">
                  <c:v>112.23619155936404</c:v>
                </c:pt>
                <c:pt idx="392">
                  <c:v>112.23619155936404</c:v>
                </c:pt>
                <c:pt idx="393">
                  <c:v>111.58746879617487</c:v>
                </c:pt>
                <c:pt idx="394">
                  <c:v>111.5983012808784</c:v>
                </c:pt>
                <c:pt idx="395">
                  <c:v>110.94630833362777</c:v>
                </c:pt>
                <c:pt idx="396">
                  <c:v>109.11541403222616</c:v>
                </c:pt>
                <c:pt idx="397">
                  <c:v>109.75657449477325</c:v>
                </c:pt>
                <c:pt idx="398">
                  <c:v>112.40440165202466</c:v>
                </c:pt>
                <c:pt idx="399">
                  <c:v>112.48513432104157</c:v>
                </c:pt>
                <c:pt idx="400">
                  <c:v>112.17099226463898</c:v>
                </c:pt>
                <c:pt idx="401">
                  <c:v>112.3798752715638</c:v>
                </c:pt>
                <c:pt idx="402">
                  <c:v>110.74417008132968</c:v>
                </c:pt>
                <c:pt idx="403">
                  <c:v>110.34745587737562</c:v>
                </c:pt>
                <c:pt idx="404">
                  <c:v>108.41539025657303</c:v>
                </c:pt>
                <c:pt idx="405">
                  <c:v>108.03584451894157</c:v>
                </c:pt>
                <c:pt idx="406">
                  <c:v>105.03749450760402</c:v>
                </c:pt>
                <c:pt idx="407">
                  <c:v>105.77859997052903</c:v>
                </c:pt>
                <c:pt idx="408">
                  <c:v>103.31656014526847</c:v>
                </c:pt>
                <c:pt idx="409">
                  <c:v>102.7222041921008</c:v>
                </c:pt>
                <c:pt idx="410">
                  <c:v>103.96262588390775</c:v>
                </c:pt>
                <c:pt idx="411">
                  <c:v>102.2670354480484</c:v>
                </c:pt>
                <c:pt idx="412">
                  <c:v>102.97012502125912</c:v>
                </c:pt>
                <c:pt idx="413">
                  <c:v>103.24236784437444</c:v>
                </c:pt>
                <c:pt idx="414">
                  <c:v>99.664377708145722</c:v>
                </c:pt>
                <c:pt idx="415">
                  <c:v>104.4276051801445</c:v>
                </c:pt>
                <c:pt idx="416">
                  <c:v>105.19548527507257</c:v>
                </c:pt>
                <c:pt idx="417">
                  <c:v>107.18048700036979</c:v>
                </c:pt>
                <c:pt idx="418">
                  <c:v>103.11421750646655</c:v>
                </c:pt>
                <c:pt idx="419">
                  <c:v>103.50418695579388</c:v>
                </c:pt>
                <c:pt idx="420">
                  <c:v>102.38925857734493</c:v>
                </c:pt>
                <c:pt idx="421">
                  <c:v>100.79586139340574</c:v>
                </c:pt>
                <c:pt idx="422">
                  <c:v>100.47231755782653</c:v>
                </c:pt>
                <c:pt idx="423">
                  <c:v>105.32731457004958</c:v>
                </c:pt>
                <c:pt idx="424">
                  <c:v>109.08945694623841</c:v>
                </c:pt>
                <c:pt idx="425">
                  <c:v>108.01969798513815</c:v>
                </c:pt>
                <c:pt idx="426">
                  <c:v>108.34487691274812</c:v>
                </c:pt>
                <c:pt idx="427">
                  <c:v>108.56459240437648</c:v>
                </c:pt>
                <c:pt idx="428">
                  <c:v>107.97187154323954</c:v>
                </c:pt>
                <c:pt idx="429">
                  <c:v>108.41416393754999</c:v>
                </c:pt>
                <c:pt idx="430">
                  <c:v>106.81851850206859</c:v>
                </c:pt>
                <c:pt idx="431">
                  <c:v>103.77765609793224</c:v>
                </c:pt>
                <c:pt idx="432">
                  <c:v>105.52924843584381</c:v>
                </c:pt>
                <c:pt idx="433">
                  <c:v>104.43373677525969</c:v>
                </c:pt>
                <c:pt idx="434">
                  <c:v>105.77635171898676</c:v>
                </c:pt>
                <c:pt idx="435">
                  <c:v>105.77635171898676</c:v>
                </c:pt>
                <c:pt idx="436">
                  <c:v>106.55710816365682</c:v>
                </c:pt>
                <c:pt idx="437">
                  <c:v>104.32970404480496</c:v>
                </c:pt>
                <c:pt idx="438">
                  <c:v>104.27595039429495</c:v>
                </c:pt>
                <c:pt idx="439">
                  <c:v>102.91902839529905</c:v>
                </c:pt>
                <c:pt idx="440">
                  <c:v>102.63738379300709</c:v>
                </c:pt>
                <c:pt idx="441">
                  <c:v>104.19276508723195</c:v>
                </c:pt>
                <c:pt idx="442">
                  <c:v>103.82037287723487</c:v>
                </c:pt>
                <c:pt idx="443">
                  <c:v>105.06876564269156</c:v>
                </c:pt>
                <c:pt idx="444">
                  <c:v>105.34632251490675</c:v>
                </c:pt>
                <c:pt idx="445">
                  <c:v>104.78201137780361</c:v>
                </c:pt>
                <c:pt idx="446">
                  <c:v>109.47738253052736</c:v>
                </c:pt>
                <c:pt idx="447">
                  <c:v>109.53031863502201</c:v>
                </c:pt>
                <c:pt idx="448">
                  <c:v>107.71802350546984</c:v>
                </c:pt>
                <c:pt idx="449">
                  <c:v>107.78731053027172</c:v>
                </c:pt>
                <c:pt idx="450">
                  <c:v>106.10009994106986</c:v>
                </c:pt>
                <c:pt idx="451">
                  <c:v>105.6437048779944</c:v>
                </c:pt>
                <c:pt idx="452">
                  <c:v>105.73833582927247</c:v>
                </c:pt>
                <c:pt idx="453">
                  <c:v>106.25993018707298</c:v>
                </c:pt>
                <c:pt idx="454">
                  <c:v>105.36941818984069</c:v>
                </c:pt>
                <c:pt idx="455">
                  <c:v>107.39018755330999</c:v>
                </c:pt>
                <c:pt idx="456">
                  <c:v>108.30052504141476</c:v>
                </c:pt>
                <c:pt idx="457">
                  <c:v>108.47282286415219</c:v>
                </c:pt>
                <c:pt idx="458">
                  <c:v>108.74527007377132</c:v>
                </c:pt>
                <c:pt idx="459">
                  <c:v>109.71160946392837</c:v>
                </c:pt>
                <c:pt idx="460">
                  <c:v>108.90837050383591</c:v>
                </c:pt>
                <c:pt idx="461">
                  <c:v>109.0974280198882</c:v>
                </c:pt>
                <c:pt idx="462">
                  <c:v>107.88357657358051</c:v>
                </c:pt>
                <c:pt idx="463">
                  <c:v>108.07713059271731</c:v>
                </c:pt>
                <c:pt idx="464">
                  <c:v>107.33929531385374</c:v>
                </c:pt>
                <c:pt idx="465">
                  <c:v>105.55684061386226</c:v>
                </c:pt>
                <c:pt idx="466">
                  <c:v>102.75449725970758</c:v>
                </c:pt>
                <c:pt idx="467">
                  <c:v>102.73732879338499</c:v>
                </c:pt>
                <c:pt idx="468">
                  <c:v>101.00617510585745</c:v>
                </c:pt>
                <c:pt idx="469">
                  <c:v>98.399225249374126</c:v>
                </c:pt>
                <c:pt idx="470">
                  <c:v>99.1462579209105</c:v>
                </c:pt>
                <c:pt idx="471">
                  <c:v>99.296686387736983</c:v>
                </c:pt>
                <c:pt idx="472">
                  <c:v>98.674125097039351</c:v>
                </c:pt>
                <c:pt idx="473">
                  <c:v>98.034804113026823</c:v>
                </c:pt>
                <c:pt idx="474">
                  <c:v>100.71942084096948</c:v>
                </c:pt>
                <c:pt idx="475">
                  <c:v>100.23216341581414</c:v>
                </c:pt>
                <c:pt idx="476">
                  <c:v>99.83238341430247</c:v>
                </c:pt>
                <c:pt idx="477">
                  <c:v>100.18454136041935</c:v>
                </c:pt>
                <c:pt idx="478">
                  <c:v>94.481749130266621</c:v>
                </c:pt>
                <c:pt idx="479">
                  <c:v>92.860146608797507</c:v>
                </c:pt>
                <c:pt idx="480">
                  <c:v>91.296385467915172</c:v>
                </c:pt>
                <c:pt idx="481">
                  <c:v>92.835620228336651</c:v>
                </c:pt>
                <c:pt idx="482">
                  <c:v>87.90070809311203</c:v>
                </c:pt>
                <c:pt idx="483">
                  <c:v>88.589081838046241</c:v>
                </c:pt>
                <c:pt idx="484">
                  <c:v>89.27520733143821</c:v>
                </c:pt>
                <c:pt idx="485">
                  <c:v>89.983610953748766</c:v>
                </c:pt>
                <c:pt idx="486">
                  <c:v>94.864565051959545</c:v>
                </c:pt>
                <c:pt idx="487">
                  <c:v>93.761286704229491</c:v>
                </c:pt>
                <c:pt idx="488">
                  <c:v>90.331272396781173</c:v>
                </c:pt>
                <c:pt idx="489">
                  <c:v>89.322829386833007</c:v>
                </c:pt>
                <c:pt idx="490">
                  <c:v>86.373940909424803</c:v>
                </c:pt>
                <c:pt idx="491">
                  <c:v>85.976204772951519</c:v>
                </c:pt>
                <c:pt idx="492">
                  <c:v>84.813041179596254</c:v>
                </c:pt>
                <c:pt idx="493">
                  <c:v>84.813041179596254</c:v>
                </c:pt>
                <c:pt idx="494">
                  <c:v>87.50603775419637</c:v>
                </c:pt>
                <c:pt idx="495">
                  <c:v>83.72263918160813</c:v>
                </c:pt>
                <c:pt idx="496">
                  <c:v>85.892610692880851</c:v>
                </c:pt>
                <c:pt idx="497">
                  <c:v>90.051058500016083</c:v>
                </c:pt>
                <c:pt idx="498">
                  <c:v>89.428497209318451</c:v>
                </c:pt>
                <c:pt idx="499">
                  <c:v>92.593422221285877</c:v>
                </c:pt>
                <c:pt idx="500">
                  <c:v>91.964524948969199</c:v>
                </c:pt>
                <c:pt idx="501">
                  <c:v>90.130156077002283</c:v>
                </c:pt>
                <c:pt idx="502">
                  <c:v>91.839849181626604</c:v>
                </c:pt>
                <c:pt idx="503">
                  <c:v>93.650917992155698</c:v>
                </c:pt>
                <c:pt idx="504">
                  <c:v>92.602824000462519</c:v>
                </c:pt>
                <c:pt idx="505">
                  <c:v>94.961444254779863</c:v>
                </c:pt>
                <c:pt idx="506">
                  <c:v>90.409756814255843</c:v>
                </c:pt>
                <c:pt idx="507">
                  <c:v>88.39675413793249</c:v>
                </c:pt>
                <c:pt idx="508">
                  <c:v>87.656261834519</c:v>
                </c:pt>
                <c:pt idx="509">
                  <c:v>85.943502932337097</c:v>
                </c:pt>
                <c:pt idx="510">
                  <c:v>85.344650476084936</c:v>
                </c:pt>
                <c:pt idx="511">
                  <c:v>85.157023665559521</c:v>
                </c:pt>
                <c:pt idx="512">
                  <c:v>84.946505566603989</c:v>
                </c:pt>
                <c:pt idx="513">
                  <c:v>84.384647067546936</c:v>
                </c:pt>
                <c:pt idx="514">
                  <c:v>85.870536950466075</c:v>
                </c:pt>
                <c:pt idx="515">
                  <c:v>87.016940850506472</c:v>
                </c:pt>
                <c:pt idx="516">
                  <c:v>87.016940850506472</c:v>
                </c:pt>
                <c:pt idx="517">
                  <c:v>86.652724100663008</c:v>
                </c:pt>
                <c:pt idx="518">
                  <c:v>84.457408662914091</c:v>
                </c:pt>
                <c:pt idx="519">
                  <c:v>83.862848323242588</c:v>
                </c:pt>
                <c:pt idx="520">
                  <c:v>84.203969398152083</c:v>
                </c:pt>
                <c:pt idx="521">
                  <c:v>84.203969398152083</c:v>
                </c:pt>
                <c:pt idx="522">
                  <c:v>82.222851016427825</c:v>
                </c:pt>
                <c:pt idx="523">
                  <c:v>81.433919111604169</c:v>
                </c:pt>
                <c:pt idx="524">
                  <c:v>79.195886894552629</c:v>
                </c:pt>
                <c:pt idx="525">
                  <c:v>79.651464411612707</c:v>
                </c:pt>
                <c:pt idx="526">
                  <c:v>76.466100749261258</c:v>
                </c:pt>
                <c:pt idx="527">
                  <c:v>77.620066949943734</c:v>
                </c:pt>
                <c:pt idx="528">
                  <c:v>79.487750822036602</c:v>
                </c:pt>
                <c:pt idx="529">
                  <c:v>79.498174533732453</c:v>
                </c:pt>
                <c:pt idx="530">
                  <c:v>79.986453891406995</c:v>
                </c:pt>
                <c:pt idx="531">
                  <c:v>76.574221209792782</c:v>
                </c:pt>
                <c:pt idx="532">
                  <c:v>78.145953424324873</c:v>
                </c:pt>
                <c:pt idx="533">
                  <c:v>74.654214392716781</c:v>
                </c:pt>
                <c:pt idx="534">
                  <c:v>73.380886473791563</c:v>
                </c:pt>
                <c:pt idx="535">
                  <c:v>73.380886473791563</c:v>
                </c:pt>
                <c:pt idx="536">
                  <c:v>75.745638323224114</c:v>
                </c:pt>
                <c:pt idx="537">
                  <c:v>82.540876416403364</c:v>
                </c:pt>
                <c:pt idx="538">
                  <c:v>83.467973597823075</c:v>
                </c:pt>
                <c:pt idx="539">
                  <c:v>81.997617089195799</c:v>
                </c:pt>
                <c:pt idx="540">
                  <c:v>85.145782407848287</c:v>
                </c:pt>
                <c:pt idx="541">
                  <c:v>86.918222169151591</c:v>
                </c:pt>
                <c:pt idx="542">
                  <c:v>86.701368088576999</c:v>
                </c:pt>
                <c:pt idx="543">
                  <c:v>89.44464374312183</c:v>
                </c:pt>
                <c:pt idx="544">
                  <c:v>91.02516457731906</c:v>
                </c:pt>
                <c:pt idx="545">
                  <c:v>87.543440484399142</c:v>
                </c:pt>
                <c:pt idx="546">
                  <c:v>83.87225010241923</c:v>
                </c:pt>
                <c:pt idx="547">
                  <c:v>83.558721205528187</c:v>
                </c:pt>
                <c:pt idx="548">
                  <c:v>85.104905107080228</c:v>
                </c:pt>
                <c:pt idx="549">
                  <c:v>83.053886541042587</c:v>
                </c:pt>
                <c:pt idx="550">
                  <c:v>82.337103072074569</c:v>
                </c:pt>
                <c:pt idx="551">
                  <c:v>83.398686573021209</c:v>
                </c:pt>
                <c:pt idx="552">
                  <c:v>84.126098140188915</c:v>
                </c:pt>
                <c:pt idx="553">
                  <c:v>82.034202273383201</c:v>
                </c:pt>
                <c:pt idx="554">
                  <c:v>82.448084943659865</c:v>
                </c:pt>
                <c:pt idx="555">
                  <c:v>82.448084943659865</c:v>
                </c:pt>
                <c:pt idx="556">
                  <c:v>81.808150800135806</c:v>
                </c:pt>
                <c:pt idx="557">
                  <c:v>82.891603656993368</c:v>
                </c:pt>
                <c:pt idx="558">
                  <c:v>81.651181965186453</c:v>
                </c:pt>
                <c:pt idx="559">
                  <c:v>82.940656417915037</c:v>
                </c:pt>
                <c:pt idx="560">
                  <c:v>83.326129364157893</c:v>
                </c:pt>
                <c:pt idx="561">
                  <c:v>83.28831786094743</c:v>
                </c:pt>
                <c:pt idx="562">
                  <c:v>83.84506669740847</c:v>
                </c:pt>
                <c:pt idx="563">
                  <c:v>80.898835244550199</c:v>
                </c:pt>
                <c:pt idx="564">
                  <c:v>77.506019280800828</c:v>
                </c:pt>
                <c:pt idx="565">
                  <c:v>76.290532742462432</c:v>
                </c:pt>
                <c:pt idx="566">
                  <c:v>75.265125652695517</c:v>
                </c:pt>
                <c:pt idx="567">
                  <c:v>74.362554851736647</c:v>
                </c:pt>
                <c:pt idx="568">
                  <c:v>71.768481344995251</c:v>
                </c:pt>
                <c:pt idx="569">
                  <c:v>71.999233707830967</c:v>
                </c:pt>
                <c:pt idx="570">
                  <c:v>70.074321614662793</c:v>
                </c:pt>
                <c:pt idx="571">
                  <c:v>75.972098569479201</c:v>
                </c:pt>
                <c:pt idx="572">
                  <c:v>74.243806293005406</c:v>
                </c:pt>
                <c:pt idx="573">
                  <c:v>74.285705526292674</c:v>
                </c:pt>
                <c:pt idx="574">
                  <c:v>71.302480116239309</c:v>
                </c:pt>
                <c:pt idx="575">
                  <c:v>71.569408890254763</c:v>
                </c:pt>
                <c:pt idx="576">
                  <c:v>76.774724370060142</c:v>
                </c:pt>
                <c:pt idx="577">
                  <c:v>75.798778814222601</c:v>
                </c:pt>
                <c:pt idx="578">
                  <c:v>81.54142641262419</c:v>
                </c:pt>
                <c:pt idx="579">
                  <c:v>81.54142641262419</c:v>
                </c:pt>
                <c:pt idx="580">
                  <c:v>82.265363409226623</c:v>
                </c:pt>
                <c:pt idx="581">
                  <c:v>81.592727425088114</c:v>
                </c:pt>
                <c:pt idx="582">
                  <c:v>78.354427658242003</c:v>
                </c:pt>
                <c:pt idx="583">
                  <c:v>76.519241240259745</c:v>
                </c:pt>
                <c:pt idx="584">
                  <c:v>74.787883166228355</c:v>
                </c:pt>
                <c:pt idx="585">
                  <c:v>75.216890437789189</c:v>
                </c:pt>
                <c:pt idx="586">
                  <c:v>81.078695367929683</c:v>
                </c:pt>
                <c:pt idx="587">
                  <c:v>80.363955764000082</c:v>
                </c:pt>
                <c:pt idx="588">
                  <c:v>80.537479905760506</c:v>
                </c:pt>
                <c:pt idx="589">
                  <c:v>78.965543304724577</c:v>
                </c:pt>
                <c:pt idx="590">
                  <c:v>79.654325822666465</c:v>
                </c:pt>
                <c:pt idx="591">
                  <c:v>77.831811367922313</c:v>
                </c:pt>
                <c:pt idx="592">
                  <c:v>76.595068633184496</c:v>
                </c:pt>
                <c:pt idx="593">
                  <c:v>76.386798785771219</c:v>
                </c:pt>
                <c:pt idx="594">
                  <c:v>75.008620590375912</c:v>
                </c:pt>
                <c:pt idx="595">
                  <c:v>72.131676162319508</c:v>
                </c:pt>
                <c:pt idx="596">
                  <c:v>73.231479939484274</c:v>
                </c:pt>
                <c:pt idx="597">
                  <c:v>76.09840942885252</c:v>
                </c:pt>
                <c:pt idx="598">
                  <c:v>77.275062531461273</c:v>
                </c:pt>
                <c:pt idx="599">
                  <c:v>79.03360401050341</c:v>
                </c:pt>
                <c:pt idx="600">
                  <c:v>77.172460506533426</c:v>
                </c:pt>
                <c:pt idx="601">
                  <c:v>77.1759350770987</c:v>
                </c:pt>
                <c:pt idx="602">
                  <c:v>76.32037317202311</c:v>
                </c:pt>
                <c:pt idx="603">
                  <c:v>79.273962539019621</c:v>
                </c:pt>
                <c:pt idx="604">
                  <c:v>80.962808220252228</c:v>
                </c:pt>
                <c:pt idx="605">
                  <c:v>80.880440459204578</c:v>
                </c:pt>
                <c:pt idx="606">
                  <c:v>80.218228186761934</c:v>
                </c:pt>
                <c:pt idx="607">
                  <c:v>79.448508613299268</c:v>
                </c:pt>
                <c:pt idx="608">
                  <c:v>82.631624024108476</c:v>
                </c:pt>
                <c:pt idx="609">
                  <c:v>82.550073809076181</c:v>
                </c:pt>
                <c:pt idx="610">
                  <c:v>81.402034817005074</c:v>
                </c:pt>
                <c:pt idx="611">
                  <c:v>81.830224542550567</c:v>
                </c:pt>
                <c:pt idx="612">
                  <c:v>78.799990236613908</c:v>
                </c:pt>
                <c:pt idx="613">
                  <c:v>77.712245263175703</c:v>
                </c:pt>
                <c:pt idx="614">
                  <c:v>77.139554279415123</c:v>
                </c:pt>
                <c:pt idx="615">
                  <c:v>78.477672720057726</c:v>
                </c:pt>
                <c:pt idx="616">
                  <c:v>76.823572744477985</c:v>
                </c:pt>
                <c:pt idx="617">
                  <c:v>77.219265015912853</c:v>
                </c:pt>
                <c:pt idx="618">
                  <c:v>78.162917504143621</c:v>
                </c:pt>
                <c:pt idx="619">
                  <c:v>76.695831179577795</c:v>
                </c:pt>
                <c:pt idx="620">
                  <c:v>76.244137006090668</c:v>
                </c:pt>
                <c:pt idx="621">
                  <c:v>74.275281814596823</c:v>
                </c:pt>
                <c:pt idx="622">
                  <c:v>72.481790243397967</c:v>
                </c:pt>
                <c:pt idx="623">
                  <c:v>73.376389970707066</c:v>
                </c:pt>
                <c:pt idx="624">
                  <c:v>71.955290609505312</c:v>
                </c:pt>
                <c:pt idx="625">
                  <c:v>71.955290609505312</c:v>
                </c:pt>
                <c:pt idx="626">
                  <c:v>72.676366195053973</c:v>
                </c:pt>
                <c:pt idx="627">
                  <c:v>71.775226099621975</c:v>
                </c:pt>
                <c:pt idx="628">
                  <c:v>73.037108374332135</c:v>
                </c:pt>
                <c:pt idx="629">
                  <c:v>72.155589383268818</c:v>
                </c:pt>
                <c:pt idx="630">
                  <c:v>70.982410851225367</c:v>
                </c:pt>
                <c:pt idx="631">
                  <c:v>70.172427136506158</c:v>
                </c:pt>
                <c:pt idx="632">
                  <c:v>69.099602377848299</c:v>
                </c:pt>
                <c:pt idx="633">
                  <c:v>69.769785723940728</c:v>
                </c:pt>
                <c:pt idx="634">
                  <c:v>66.209781600049951</c:v>
                </c:pt>
                <c:pt idx="635">
                  <c:v>63.928215057680418</c:v>
                </c:pt>
                <c:pt idx="636">
                  <c:v>64.982440644488818</c:v>
                </c:pt>
                <c:pt idx="637">
                  <c:v>62.760146188232959</c:v>
                </c:pt>
                <c:pt idx="638">
                  <c:v>63.881410548300991</c:v>
                </c:pt>
                <c:pt idx="639">
                  <c:v>64.333309108291942</c:v>
                </c:pt>
                <c:pt idx="640">
                  <c:v>65.322948559886783</c:v>
                </c:pt>
                <c:pt idx="641">
                  <c:v>63.2104096561932</c:v>
                </c:pt>
                <c:pt idx="642">
                  <c:v>61.964469528782587</c:v>
                </c:pt>
                <c:pt idx="643">
                  <c:v>61.986747657701166</c:v>
                </c:pt>
                <c:pt idx="644">
                  <c:v>60.712806579264431</c:v>
                </c:pt>
                <c:pt idx="645">
                  <c:v>58.822231418741431</c:v>
                </c:pt>
                <c:pt idx="646">
                  <c:v>60.330808203586869</c:v>
                </c:pt>
                <c:pt idx="647">
                  <c:v>60.511894645989393</c:v>
                </c:pt>
                <c:pt idx="648">
                  <c:v>57.768005831933046</c:v>
                </c:pt>
                <c:pt idx="649">
                  <c:v>56.751796134838948</c:v>
                </c:pt>
                <c:pt idx="650">
                  <c:v>55.405297847538904</c:v>
                </c:pt>
                <c:pt idx="651">
                  <c:v>56.112475150826427</c:v>
                </c:pt>
                <c:pt idx="652">
                  <c:v>55.034540729572548</c:v>
                </c:pt>
                <c:pt idx="653">
                  <c:v>54.689331924586234</c:v>
                </c:pt>
                <c:pt idx="654">
                  <c:v>54.689331924586234</c:v>
                </c:pt>
                <c:pt idx="655">
                  <c:v>52.788537438871231</c:v>
                </c:pt>
                <c:pt idx="656">
                  <c:v>56.534124508249008</c:v>
                </c:pt>
                <c:pt idx="657">
                  <c:v>53.497349834189464</c:v>
                </c:pt>
                <c:pt idx="658">
                  <c:v>53.384324097565774</c:v>
                </c:pt>
                <c:pt idx="659">
                  <c:v>52.070323264376327</c:v>
                </c:pt>
                <c:pt idx="660">
                  <c:v>48.170015611591424</c:v>
                </c:pt>
                <c:pt idx="661">
                  <c:v>46.248986861996222</c:v>
                </c:pt>
                <c:pt idx="662">
                  <c:v>54.770677753114697</c:v>
                </c:pt>
                <c:pt idx="663">
                  <c:v>60.590379063464084</c:v>
                </c:pt>
                <c:pt idx="664">
                  <c:v>61.469445416481307</c:v>
                </c:pt>
                <c:pt idx="665">
                  <c:v>61.218458789765407</c:v>
                </c:pt>
                <c:pt idx="666">
                  <c:v>67.000961756415848</c:v>
                </c:pt>
                <c:pt idx="667">
                  <c:v>68.155541116609839</c:v>
                </c:pt>
                <c:pt idx="668">
                  <c:v>63.219402662362171</c:v>
                </c:pt>
                <c:pt idx="669">
                  <c:v>62.507933242493998</c:v>
                </c:pt>
                <c:pt idx="670">
                  <c:v>59.563950041177968</c:v>
                </c:pt>
                <c:pt idx="671">
                  <c:v>65.138183160415139</c:v>
                </c:pt>
                <c:pt idx="672">
                  <c:v>66.865862277377403</c:v>
                </c:pt>
                <c:pt idx="673">
                  <c:v>65.825943745837819</c:v>
                </c:pt>
                <c:pt idx="674">
                  <c:v>66.818648994990284</c:v>
                </c:pt>
                <c:pt idx="675">
                  <c:v>65.764014635174192</c:v>
                </c:pt>
                <c:pt idx="676">
                  <c:v>68.884179002800593</c:v>
                </c:pt>
                <c:pt idx="677">
                  <c:v>68.212769337685131</c:v>
                </c:pt>
                <c:pt idx="678">
                  <c:v>64.881473711591681</c:v>
                </c:pt>
                <c:pt idx="679">
                  <c:v>67.213932493417474</c:v>
                </c:pt>
                <c:pt idx="680">
                  <c:v>69.276396703670173</c:v>
                </c:pt>
                <c:pt idx="681">
                  <c:v>64.855516625603954</c:v>
                </c:pt>
                <c:pt idx="682">
                  <c:v>62.133292780954697</c:v>
                </c:pt>
                <c:pt idx="683">
                  <c:v>64.005677542635894</c:v>
                </c:pt>
                <c:pt idx="684">
                  <c:v>64.78336818974833</c:v>
                </c:pt>
                <c:pt idx="685">
                  <c:v>62.302116033126801</c:v>
                </c:pt>
                <c:pt idx="686">
                  <c:v>60.207767528274992</c:v>
                </c:pt>
                <c:pt idx="687">
                  <c:v>61.831209528278698</c:v>
                </c:pt>
                <c:pt idx="688">
                  <c:v>61.12750679555645</c:v>
                </c:pt>
                <c:pt idx="689">
                  <c:v>63.186905208251552</c:v>
                </c:pt>
                <c:pt idx="690">
                  <c:v>60.966245844026432</c:v>
                </c:pt>
                <c:pt idx="691">
                  <c:v>61.402611029725527</c:v>
                </c:pt>
                <c:pt idx="692">
                  <c:v>62.394294346358784</c:v>
                </c:pt>
                <c:pt idx="693">
                  <c:v>65.4472155542217</c:v>
                </c:pt>
                <c:pt idx="694">
                  <c:v>65.212579847813018</c:v>
                </c:pt>
                <c:pt idx="695">
                  <c:v>65.212579847813018</c:v>
                </c:pt>
                <c:pt idx="696">
                  <c:v>66.960084455647788</c:v>
                </c:pt>
                <c:pt idx="697">
                  <c:v>67.97731608526108</c:v>
                </c:pt>
                <c:pt idx="698">
                  <c:v>64.351090734126046</c:v>
                </c:pt>
                <c:pt idx="699">
                  <c:v>67.394201389804621</c:v>
                </c:pt>
                <c:pt idx="700">
                  <c:v>71.732304933815499</c:v>
                </c:pt>
                <c:pt idx="701">
                  <c:v>67.307541512176329</c:v>
                </c:pt>
                <c:pt idx="702">
                  <c:v>66.670264393202203</c:v>
                </c:pt>
                <c:pt idx="703">
                  <c:v>68.630330965030907</c:v>
                </c:pt>
                <c:pt idx="704">
                  <c:v>69.100011150855963</c:v>
                </c:pt>
                <c:pt idx="705">
                  <c:v>61.41650931198668</c:v>
                </c:pt>
                <c:pt idx="706">
                  <c:v>66.444826079466324</c:v>
                </c:pt>
                <c:pt idx="707">
                  <c:v>61.090104065353671</c:v>
                </c:pt>
                <c:pt idx="708">
                  <c:v>70.197157903470824</c:v>
                </c:pt>
                <c:pt idx="709">
                  <c:v>80.018746959013782</c:v>
                </c:pt>
                <c:pt idx="710">
                  <c:v>71.668740731121176</c:v>
                </c:pt>
                <c:pt idx="711">
                  <c:v>70.293015173771948</c:v>
                </c:pt>
                <c:pt idx="712">
                  <c:v>69.443584863811552</c:v>
                </c:pt>
                <c:pt idx="713">
                  <c:v>71.205600913419005</c:v>
                </c:pt>
                <c:pt idx="714">
                  <c:v>74.247076477066855</c:v>
                </c:pt>
                <c:pt idx="715">
                  <c:v>61.8246691601558</c:v>
                </c:pt>
                <c:pt idx="716">
                  <c:v>70.367820634177505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8-4D8D-B9C2-5FD9CF58B902}"/>
            </c:ext>
          </c:extLst>
        </c:ser>
        <c:ser>
          <c:idx val="6"/>
          <c:order val="6"/>
          <c:tx>
            <c:strRef>
              <c:f>'1.1.11-график'!$I$4</c:f>
              <c:strCache>
                <c:ptCount val="1"/>
                <c:pt idx="0">
                  <c:v>Dax 30 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'1.1.11-график'!$I$5:$I$721</c:f>
              <c:numCache>
                <c:formatCode>0.00</c:formatCode>
                <c:ptCount val="717"/>
                <c:pt idx="0">
                  <c:v>116.49931222812424</c:v>
                </c:pt>
                <c:pt idx="1">
                  <c:v>116.72803648781711</c:v>
                </c:pt>
                <c:pt idx="2">
                  <c:v>118.07344816118805</c:v>
                </c:pt>
                <c:pt idx="3">
                  <c:v>117.92189161901771</c:v>
                </c:pt>
                <c:pt idx="4">
                  <c:v>118.34492461895434</c:v>
                </c:pt>
                <c:pt idx="5">
                  <c:v>118.36181173719336</c:v>
                </c:pt>
                <c:pt idx="6">
                  <c:v>117.45546513803657</c:v>
                </c:pt>
                <c:pt idx="7">
                  <c:v>118.27160459925842</c:v>
                </c:pt>
                <c:pt idx="8">
                  <c:v>118.46911975435768</c:v>
                </c:pt>
                <c:pt idx="9">
                  <c:v>117.20707486722995</c:v>
                </c:pt>
                <c:pt idx="10">
                  <c:v>117.88149079183835</c:v>
                </c:pt>
                <c:pt idx="11">
                  <c:v>116.71692091631802</c:v>
                </c:pt>
                <c:pt idx="12">
                  <c:v>115.33709372349796</c:v>
                </c:pt>
                <c:pt idx="13">
                  <c:v>116.09017369256149</c:v>
                </c:pt>
                <c:pt idx="14">
                  <c:v>114.34118126937736</c:v>
                </c:pt>
                <c:pt idx="15">
                  <c:v>114.33476843966635</c:v>
                </c:pt>
                <c:pt idx="16">
                  <c:v>114.02652509155689</c:v>
                </c:pt>
                <c:pt idx="17">
                  <c:v>116.0100133211738</c:v>
                </c:pt>
                <c:pt idx="18">
                  <c:v>118.6140497058266</c:v>
                </c:pt>
                <c:pt idx="19">
                  <c:v>120.71980922193355</c:v>
                </c:pt>
                <c:pt idx="20">
                  <c:v>120.98936183078655</c:v>
                </c:pt>
                <c:pt idx="21">
                  <c:v>121.29119234918497</c:v>
                </c:pt>
                <c:pt idx="22">
                  <c:v>122.41087241672818</c:v>
                </c:pt>
                <c:pt idx="23">
                  <c:v>120.7664091178336</c:v>
                </c:pt>
                <c:pt idx="24">
                  <c:v>120.9271573825897</c:v>
                </c:pt>
                <c:pt idx="25">
                  <c:v>121.13365049928437</c:v>
                </c:pt>
                <c:pt idx="26">
                  <c:v>121.26489974736982</c:v>
                </c:pt>
                <c:pt idx="27">
                  <c:v>121.12574134264081</c:v>
                </c:pt>
                <c:pt idx="28">
                  <c:v>122.7774725152079</c:v>
                </c:pt>
                <c:pt idx="29">
                  <c:v>121.87518737486809</c:v>
                </c:pt>
                <c:pt idx="30">
                  <c:v>123.04788016802235</c:v>
                </c:pt>
                <c:pt idx="31">
                  <c:v>123.19900918821192</c:v>
                </c:pt>
                <c:pt idx="32">
                  <c:v>123.21974400427756</c:v>
                </c:pt>
                <c:pt idx="33">
                  <c:v>123.75158134831106</c:v>
                </c:pt>
                <c:pt idx="34">
                  <c:v>123.8847544453098</c:v>
                </c:pt>
                <c:pt idx="35">
                  <c:v>123.85204901378361</c:v>
                </c:pt>
                <c:pt idx="36">
                  <c:v>124.00360555595394</c:v>
                </c:pt>
                <c:pt idx="37">
                  <c:v>125.3079751191744</c:v>
                </c:pt>
                <c:pt idx="38">
                  <c:v>125.2186230252009</c:v>
                </c:pt>
                <c:pt idx="39">
                  <c:v>125.49458846376491</c:v>
                </c:pt>
                <c:pt idx="40">
                  <c:v>126.44283221703365</c:v>
                </c:pt>
                <c:pt idx="41">
                  <c:v>123.89672506077036</c:v>
                </c:pt>
                <c:pt idx="42">
                  <c:v>125.40523636979144</c:v>
                </c:pt>
                <c:pt idx="43">
                  <c:v>123.62845501785958</c:v>
                </c:pt>
                <c:pt idx="44">
                  <c:v>122.30249559461204</c:v>
                </c:pt>
                <c:pt idx="45">
                  <c:v>122.99935642320901</c:v>
                </c:pt>
                <c:pt idx="46">
                  <c:v>122.68341767944632</c:v>
                </c:pt>
                <c:pt idx="47">
                  <c:v>121.27430523094598</c:v>
                </c:pt>
                <c:pt idx="48">
                  <c:v>122.53250242024711</c:v>
                </c:pt>
                <c:pt idx="49">
                  <c:v>124.08654482021642</c:v>
                </c:pt>
                <c:pt idx="50">
                  <c:v>125.16048003582102</c:v>
                </c:pt>
                <c:pt idx="51">
                  <c:v>125.49651231267822</c:v>
                </c:pt>
                <c:pt idx="52">
                  <c:v>126.0864926460916</c:v>
                </c:pt>
                <c:pt idx="53">
                  <c:v>126.07174313775627</c:v>
                </c:pt>
                <c:pt idx="54">
                  <c:v>125.74233745160046</c:v>
                </c:pt>
                <c:pt idx="55">
                  <c:v>126.17862363293986</c:v>
                </c:pt>
                <c:pt idx="56">
                  <c:v>126.37250485120286</c:v>
                </c:pt>
                <c:pt idx="57">
                  <c:v>126.80964607650374</c:v>
                </c:pt>
                <c:pt idx="58">
                  <c:v>127.12601234224712</c:v>
                </c:pt>
                <c:pt idx="59">
                  <c:v>127.68243220017285</c:v>
                </c:pt>
                <c:pt idx="60">
                  <c:v>126.38105529081756</c:v>
                </c:pt>
                <c:pt idx="61">
                  <c:v>125.91869026865339</c:v>
                </c:pt>
                <c:pt idx="62">
                  <c:v>126.43492306039008</c:v>
                </c:pt>
                <c:pt idx="63">
                  <c:v>127.91863809452857</c:v>
                </c:pt>
                <c:pt idx="64">
                  <c:v>127.61702133712049</c:v>
                </c:pt>
                <c:pt idx="65">
                  <c:v>128.77068940213209</c:v>
                </c:pt>
                <c:pt idx="66">
                  <c:v>128.55265319195757</c:v>
                </c:pt>
                <c:pt idx="67">
                  <c:v>128.88077631217118</c:v>
                </c:pt>
                <c:pt idx="68">
                  <c:v>128.92758996906159</c:v>
                </c:pt>
                <c:pt idx="69">
                  <c:v>127.25020747765046</c:v>
                </c:pt>
                <c:pt idx="70">
                  <c:v>128.3292729570239</c:v>
                </c:pt>
                <c:pt idx="71">
                  <c:v>126.3000398754684</c:v>
                </c:pt>
                <c:pt idx="72">
                  <c:v>126.1457044404233</c:v>
                </c:pt>
                <c:pt idx="73">
                  <c:v>126.51593847573923</c:v>
                </c:pt>
                <c:pt idx="74">
                  <c:v>126.51593847573923</c:v>
                </c:pt>
                <c:pt idx="75">
                  <c:v>126.51593847573923</c:v>
                </c:pt>
                <c:pt idx="76">
                  <c:v>126.17413465214213</c:v>
                </c:pt>
                <c:pt idx="77">
                  <c:v>128.12320736230996</c:v>
                </c:pt>
                <c:pt idx="78">
                  <c:v>129.60927376734247</c:v>
                </c:pt>
                <c:pt idx="79">
                  <c:v>130.28197960402795</c:v>
                </c:pt>
                <c:pt idx="80">
                  <c:v>129.94722989311299</c:v>
                </c:pt>
                <c:pt idx="81">
                  <c:v>129.94103082439233</c:v>
                </c:pt>
                <c:pt idx="82">
                  <c:v>130.54640194911212</c:v>
                </c:pt>
                <c:pt idx="83">
                  <c:v>129.70461116904625</c:v>
                </c:pt>
                <c:pt idx="84">
                  <c:v>128.46800383977219</c:v>
                </c:pt>
                <c:pt idx="85">
                  <c:v>128.46800383977219</c:v>
                </c:pt>
                <c:pt idx="86">
                  <c:v>129.35297433989226</c:v>
                </c:pt>
                <c:pt idx="87">
                  <c:v>127.59308010619938</c:v>
                </c:pt>
                <c:pt idx="88">
                  <c:v>129.09710243442274</c:v>
                </c:pt>
                <c:pt idx="89">
                  <c:v>130.67829248016866</c:v>
                </c:pt>
                <c:pt idx="90">
                  <c:v>130.99230737501804</c:v>
                </c:pt>
                <c:pt idx="91">
                  <c:v>131.26463887674583</c:v>
                </c:pt>
                <c:pt idx="92">
                  <c:v>130.78709682426557</c:v>
                </c:pt>
                <c:pt idx="93">
                  <c:v>129.42629435958818</c:v>
                </c:pt>
                <c:pt idx="94">
                  <c:v>126.46698720894516</c:v>
                </c:pt>
                <c:pt idx="95">
                  <c:v>125.2004533410197</c:v>
                </c:pt>
                <c:pt idx="96">
                  <c:v>125.09122147494207</c:v>
                </c:pt>
                <c:pt idx="97">
                  <c:v>120.83310254682816</c:v>
                </c:pt>
                <c:pt idx="98">
                  <c:v>121.11847346896832</c:v>
                </c:pt>
                <c:pt idx="99">
                  <c:v>121.25121904398632</c:v>
                </c:pt>
                <c:pt idx="100">
                  <c:v>118.55697552139857</c:v>
                </c:pt>
                <c:pt idx="101">
                  <c:v>121.38396461900433</c:v>
                </c:pt>
                <c:pt idx="102">
                  <c:v>119.43318182091357</c:v>
                </c:pt>
                <c:pt idx="103">
                  <c:v>121.97330366944661</c:v>
                </c:pt>
                <c:pt idx="104">
                  <c:v>123.73255662016838</c:v>
                </c:pt>
                <c:pt idx="105">
                  <c:v>123.01987747828427</c:v>
                </c:pt>
                <c:pt idx="106">
                  <c:v>120.18562050700601</c:v>
                </c:pt>
                <c:pt idx="107">
                  <c:v>121.69113916216195</c:v>
                </c:pt>
                <c:pt idx="108">
                  <c:v>122.00600910097279</c:v>
                </c:pt>
                <c:pt idx="109">
                  <c:v>121.56673026576826</c:v>
                </c:pt>
                <c:pt idx="110">
                  <c:v>120.15911414420046</c:v>
                </c:pt>
                <c:pt idx="111">
                  <c:v>117.62861154023399</c:v>
                </c:pt>
                <c:pt idx="112">
                  <c:v>118.50759673262377</c:v>
                </c:pt>
                <c:pt idx="113">
                  <c:v>115.07352642237525</c:v>
                </c:pt>
                <c:pt idx="114">
                  <c:v>116.80071522454195</c:v>
                </c:pt>
                <c:pt idx="115">
                  <c:v>115.33581115755578</c:v>
                </c:pt>
                <c:pt idx="116">
                  <c:v>113.12530875616893</c:v>
                </c:pt>
                <c:pt idx="117">
                  <c:v>113.42136772782743</c:v>
                </c:pt>
                <c:pt idx="118">
                  <c:v>115.905911718865</c:v>
                </c:pt>
                <c:pt idx="119">
                  <c:v>114.91812218237834</c:v>
                </c:pt>
                <c:pt idx="120">
                  <c:v>116.26951916347954</c:v>
                </c:pt>
                <c:pt idx="121">
                  <c:v>117.43195142909617</c:v>
                </c:pt>
                <c:pt idx="122">
                  <c:v>117.64143719965601</c:v>
                </c:pt>
                <c:pt idx="123">
                  <c:v>118.28293393174786</c:v>
                </c:pt>
                <c:pt idx="124">
                  <c:v>118.20426988729275</c:v>
                </c:pt>
                <c:pt idx="125">
                  <c:v>117.88127703084797</c:v>
                </c:pt>
                <c:pt idx="126">
                  <c:v>116.69533105629093</c:v>
                </c:pt>
                <c:pt idx="127">
                  <c:v>116.64659355048721</c:v>
                </c:pt>
                <c:pt idx="128">
                  <c:v>119.31433071026945</c:v>
                </c:pt>
                <c:pt idx="129">
                  <c:v>121.48699741636131</c:v>
                </c:pt>
                <c:pt idx="130">
                  <c:v>122.11502720606002</c:v>
                </c:pt>
                <c:pt idx="131">
                  <c:v>122.46388514233925</c:v>
                </c:pt>
                <c:pt idx="132">
                  <c:v>120.25402402392351</c:v>
                </c:pt>
                <c:pt idx="133">
                  <c:v>121.74693078064777</c:v>
                </c:pt>
                <c:pt idx="134">
                  <c:v>121.45578831176771</c:v>
                </c:pt>
                <c:pt idx="135">
                  <c:v>121.97886145519614</c:v>
                </c:pt>
                <c:pt idx="136">
                  <c:v>120.0490272341614</c:v>
                </c:pt>
                <c:pt idx="137">
                  <c:v>120.51459867118106</c:v>
                </c:pt>
                <c:pt idx="138">
                  <c:v>118.15189844465279</c:v>
                </c:pt>
                <c:pt idx="139">
                  <c:v>115.905911718865</c:v>
                </c:pt>
                <c:pt idx="140">
                  <c:v>115.79347343793187</c:v>
                </c:pt>
                <c:pt idx="141">
                  <c:v>115.36360008630351</c:v>
                </c:pt>
                <c:pt idx="142">
                  <c:v>118.40841163309339</c:v>
                </c:pt>
                <c:pt idx="143">
                  <c:v>118.54799755980314</c:v>
                </c:pt>
                <c:pt idx="144">
                  <c:v>116.52132961013206</c:v>
                </c:pt>
                <c:pt idx="145">
                  <c:v>119.23694923175654</c:v>
                </c:pt>
                <c:pt idx="146">
                  <c:v>118.97423697459529</c:v>
                </c:pt>
                <c:pt idx="147">
                  <c:v>119.34489853189196</c:v>
                </c:pt>
                <c:pt idx="148">
                  <c:v>120.9688407757113</c:v>
                </c:pt>
                <c:pt idx="149">
                  <c:v>121.95962296606311</c:v>
                </c:pt>
                <c:pt idx="150">
                  <c:v>121.45835344365213</c:v>
                </c:pt>
                <c:pt idx="151">
                  <c:v>119.63646852275276</c:v>
                </c:pt>
                <c:pt idx="152">
                  <c:v>121.43377092975989</c:v>
                </c:pt>
                <c:pt idx="153">
                  <c:v>120.56183985005222</c:v>
                </c:pt>
                <c:pt idx="154">
                  <c:v>122.33605607009967</c:v>
                </c:pt>
                <c:pt idx="155">
                  <c:v>120.27625516692169</c:v>
                </c:pt>
                <c:pt idx="156">
                  <c:v>120.81600166759878</c:v>
                </c:pt>
                <c:pt idx="157">
                  <c:v>121.9038313475773</c:v>
                </c:pt>
                <c:pt idx="158">
                  <c:v>120.36795863178919</c:v>
                </c:pt>
                <c:pt idx="159">
                  <c:v>120.31259453528411</c:v>
                </c:pt>
                <c:pt idx="160">
                  <c:v>121.67275571699037</c:v>
                </c:pt>
                <c:pt idx="161">
                  <c:v>123.48544891530393</c:v>
                </c:pt>
                <c:pt idx="162">
                  <c:v>124.25798113449088</c:v>
                </c:pt>
                <c:pt idx="163">
                  <c:v>124.69768749167613</c:v>
                </c:pt>
                <c:pt idx="164">
                  <c:v>124.34519561856068</c:v>
                </c:pt>
                <c:pt idx="165">
                  <c:v>123.87085998093595</c:v>
                </c:pt>
                <c:pt idx="166">
                  <c:v>124.37490839622171</c:v>
                </c:pt>
                <c:pt idx="167">
                  <c:v>123.45851503051767</c:v>
                </c:pt>
                <c:pt idx="168">
                  <c:v>124.28234988739273</c:v>
                </c:pt>
                <c:pt idx="169">
                  <c:v>124.2265582689069</c:v>
                </c:pt>
                <c:pt idx="170">
                  <c:v>125.15684609898479</c:v>
                </c:pt>
                <c:pt idx="171">
                  <c:v>124.98647858966218</c:v>
                </c:pt>
                <c:pt idx="172">
                  <c:v>125.42490238090522</c:v>
                </c:pt>
                <c:pt idx="173">
                  <c:v>125.25474863257296</c:v>
                </c:pt>
                <c:pt idx="174">
                  <c:v>125.61750103322605</c:v>
                </c:pt>
                <c:pt idx="175">
                  <c:v>126.32675999926431</c:v>
                </c:pt>
                <c:pt idx="176">
                  <c:v>125.77846305897251</c:v>
                </c:pt>
                <c:pt idx="177">
                  <c:v>124.26054626637529</c:v>
                </c:pt>
                <c:pt idx="178">
                  <c:v>123.41961053027086</c:v>
                </c:pt>
                <c:pt idx="179">
                  <c:v>123.88005170352172</c:v>
                </c:pt>
                <c:pt idx="180">
                  <c:v>123.94845522043923</c:v>
                </c:pt>
                <c:pt idx="181">
                  <c:v>125.55999932681728</c:v>
                </c:pt>
                <c:pt idx="182">
                  <c:v>126.2498060427321</c:v>
                </c:pt>
                <c:pt idx="183">
                  <c:v>126.276526166528</c:v>
                </c:pt>
                <c:pt idx="184">
                  <c:v>126.92849718714787</c:v>
                </c:pt>
                <c:pt idx="185">
                  <c:v>126.68181700426415</c:v>
                </c:pt>
                <c:pt idx="186">
                  <c:v>125.55166264819294</c:v>
                </c:pt>
                <c:pt idx="187">
                  <c:v>127.28141658224405</c:v>
                </c:pt>
                <c:pt idx="188">
                  <c:v>127.44494373987494</c:v>
                </c:pt>
                <c:pt idx="189">
                  <c:v>125.76243098469497</c:v>
                </c:pt>
                <c:pt idx="190">
                  <c:v>126.15446864102834</c:v>
                </c:pt>
                <c:pt idx="191">
                  <c:v>127.41501720122352</c:v>
                </c:pt>
                <c:pt idx="192">
                  <c:v>128.03663416121125</c:v>
                </c:pt>
                <c:pt idx="193">
                  <c:v>128.02487730674105</c:v>
                </c:pt>
                <c:pt idx="194">
                  <c:v>128.34915272912804</c:v>
                </c:pt>
                <c:pt idx="195">
                  <c:v>128.24505112681922</c:v>
                </c:pt>
                <c:pt idx="196">
                  <c:v>128.09028816979341</c:v>
                </c:pt>
                <c:pt idx="197">
                  <c:v>129.2478039326316</c:v>
                </c:pt>
                <c:pt idx="198">
                  <c:v>129.86578695578308</c:v>
                </c:pt>
                <c:pt idx="199">
                  <c:v>130.09109103963004</c:v>
                </c:pt>
                <c:pt idx="200">
                  <c:v>130.06073697899794</c:v>
                </c:pt>
                <c:pt idx="201">
                  <c:v>130.77277483791096</c:v>
                </c:pt>
                <c:pt idx="202">
                  <c:v>130.80996925023484</c:v>
                </c:pt>
                <c:pt idx="203">
                  <c:v>131.68275537390397</c:v>
                </c:pt>
                <c:pt idx="204">
                  <c:v>131.96919510099599</c:v>
                </c:pt>
                <c:pt idx="205">
                  <c:v>132.24409173460816</c:v>
                </c:pt>
                <c:pt idx="206">
                  <c:v>130.71698321942512</c:v>
                </c:pt>
                <c:pt idx="207">
                  <c:v>132.16371760223009</c:v>
                </c:pt>
                <c:pt idx="208">
                  <c:v>132.0491417113933</c:v>
                </c:pt>
                <c:pt idx="209">
                  <c:v>132.5920946269259</c:v>
                </c:pt>
                <c:pt idx="210">
                  <c:v>133.44906243730787</c:v>
                </c:pt>
                <c:pt idx="211">
                  <c:v>133.54760625386714</c:v>
                </c:pt>
                <c:pt idx="212">
                  <c:v>133.91955037710602</c:v>
                </c:pt>
                <c:pt idx="213">
                  <c:v>134.33146780554353</c:v>
                </c:pt>
                <c:pt idx="214">
                  <c:v>133.86867526139861</c:v>
                </c:pt>
                <c:pt idx="215">
                  <c:v>133.77568923058888</c:v>
                </c:pt>
                <c:pt idx="216">
                  <c:v>134.00505477325285</c:v>
                </c:pt>
                <c:pt idx="217">
                  <c:v>134.49627752911658</c:v>
                </c:pt>
                <c:pt idx="218">
                  <c:v>133.03051841816895</c:v>
                </c:pt>
                <c:pt idx="219">
                  <c:v>133.41144050300323</c:v>
                </c:pt>
                <c:pt idx="220">
                  <c:v>135.32460136678935</c:v>
                </c:pt>
                <c:pt idx="221">
                  <c:v>135.99388702762897</c:v>
                </c:pt>
                <c:pt idx="222">
                  <c:v>135.72241056986266</c:v>
                </c:pt>
                <c:pt idx="223">
                  <c:v>135.92377342278854</c:v>
                </c:pt>
                <c:pt idx="224">
                  <c:v>135.90432117266514</c:v>
                </c:pt>
                <c:pt idx="225">
                  <c:v>136.67300569402545</c:v>
                </c:pt>
                <c:pt idx="226">
                  <c:v>136.53726746514229</c:v>
                </c:pt>
                <c:pt idx="227">
                  <c:v>137.46734153422983</c:v>
                </c:pt>
                <c:pt idx="228">
                  <c:v>137.72663361554521</c:v>
                </c:pt>
                <c:pt idx="229">
                  <c:v>137.07124241907945</c:v>
                </c:pt>
                <c:pt idx="230">
                  <c:v>137.92564509757705</c:v>
                </c:pt>
                <c:pt idx="231">
                  <c:v>138.097936455813</c:v>
                </c:pt>
                <c:pt idx="232">
                  <c:v>138.43439625465089</c:v>
                </c:pt>
                <c:pt idx="233">
                  <c:v>138.41558528749857</c:v>
                </c:pt>
                <c:pt idx="234">
                  <c:v>137.0626919794648</c:v>
                </c:pt>
                <c:pt idx="235">
                  <c:v>134.63030567007684</c:v>
                </c:pt>
                <c:pt idx="236">
                  <c:v>134.27781379696137</c:v>
                </c:pt>
                <c:pt idx="237">
                  <c:v>136.03321904985651</c:v>
                </c:pt>
                <c:pt idx="238">
                  <c:v>134.86587028146141</c:v>
                </c:pt>
                <c:pt idx="239">
                  <c:v>133.41101298102251</c:v>
                </c:pt>
                <c:pt idx="240">
                  <c:v>134.56745993890885</c:v>
                </c:pt>
                <c:pt idx="241">
                  <c:v>136.22560394118699</c:v>
                </c:pt>
                <c:pt idx="242">
                  <c:v>136.15527657535617</c:v>
                </c:pt>
                <c:pt idx="243">
                  <c:v>137.08556440543407</c:v>
                </c:pt>
                <c:pt idx="244">
                  <c:v>137.39295270958206</c:v>
                </c:pt>
                <c:pt idx="245">
                  <c:v>138.29096263011454</c:v>
                </c:pt>
                <c:pt idx="246">
                  <c:v>138.43525129861237</c:v>
                </c:pt>
                <c:pt idx="247">
                  <c:v>139.38862531564993</c:v>
                </c:pt>
                <c:pt idx="248">
                  <c:v>140.06859902600789</c:v>
                </c:pt>
                <c:pt idx="249">
                  <c:v>140.84348261608883</c:v>
                </c:pt>
                <c:pt idx="250">
                  <c:v>141.02346936997802</c:v>
                </c:pt>
                <c:pt idx="251">
                  <c:v>140.08847879811202</c:v>
                </c:pt>
                <c:pt idx="252">
                  <c:v>140.80244050593836</c:v>
                </c:pt>
                <c:pt idx="253">
                  <c:v>140.52562002341287</c:v>
                </c:pt>
                <c:pt idx="254">
                  <c:v>139.01155092864224</c:v>
                </c:pt>
                <c:pt idx="255">
                  <c:v>139.01155092864224</c:v>
                </c:pt>
                <c:pt idx="256">
                  <c:v>139.01155092864224</c:v>
                </c:pt>
                <c:pt idx="257">
                  <c:v>141.27164587979425</c:v>
                </c:pt>
                <c:pt idx="258">
                  <c:v>141.33470537195259</c:v>
                </c:pt>
                <c:pt idx="259">
                  <c:v>141.0164152572959</c:v>
                </c:pt>
                <c:pt idx="260">
                  <c:v>141.0164152572959</c:v>
                </c:pt>
                <c:pt idx="261">
                  <c:v>142.8164965571778</c:v>
                </c:pt>
                <c:pt idx="262">
                  <c:v>143.03431900636193</c:v>
                </c:pt>
                <c:pt idx="263">
                  <c:v>142.67263541066066</c:v>
                </c:pt>
                <c:pt idx="264">
                  <c:v>140.93454479798527</c:v>
                </c:pt>
                <c:pt idx="265">
                  <c:v>141.24449823401767</c:v>
                </c:pt>
                <c:pt idx="266">
                  <c:v>141.38942818548659</c:v>
                </c:pt>
                <c:pt idx="267">
                  <c:v>140.3674368905412</c:v>
                </c:pt>
                <c:pt idx="268">
                  <c:v>142.94838708823431</c:v>
                </c:pt>
                <c:pt idx="269">
                  <c:v>143.33037797802044</c:v>
                </c:pt>
                <c:pt idx="270">
                  <c:v>143.89834092942598</c:v>
                </c:pt>
                <c:pt idx="271">
                  <c:v>143.57940953179818</c:v>
                </c:pt>
                <c:pt idx="272">
                  <c:v>143.25620291436303</c:v>
                </c:pt>
                <c:pt idx="273">
                  <c:v>142.99797963799949</c:v>
                </c:pt>
                <c:pt idx="274">
                  <c:v>144.22817413756255</c:v>
                </c:pt>
                <c:pt idx="275">
                  <c:v>142.9486008492247</c:v>
                </c:pt>
                <c:pt idx="276">
                  <c:v>142.769469139297</c:v>
                </c:pt>
                <c:pt idx="277">
                  <c:v>144.25382545640659</c:v>
                </c:pt>
                <c:pt idx="278">
                  <c:v>143.63840756513952</c:v>
                </c:pt>
                <c:pt idx="279">
                  <c:v>143.01337042930592</c:v>
                </c:pt>
                <c:pt idx="280">
                  <c:v>143.7758558819456</c:v>
                </c:pt>
                <c:pt idx="281">
                  <c:v>145.10587676401011</c:v>
                </c:pt>
                <c:pt idx="282">
                  <c:v>145.12468773116242</c:v>
                </c:pt>
                <c:pt idx="283">
                  <c:v>146.45363980827508</c:v>
                </c:pt>
                <c:pt idx="284">
                  <c:v>147.19068770306109</c:v>
                </c:pt>
                <c:pt idx="285">
                  <c:v>146.9405873443315</c:v>
                </c:pt>
                <c:pt idx="286">
                  <c:v>146.9756441467517</c:v>
                </c:pt>
                <c:pt idx="287">
                  <c:v>147.82769545435522</c:v>
                </c:pt>
                <c:pt idx="288">
                  <c:v>146.99766152875952</c:v>
                </c:pt>
                <c:pt idx="289">
                  <c:v>147.73257181364184</c:v>
                </c:pt>
                <c:pt idx="290">
                  <c:v>146.62828253740506</c:v>
                </c:pt>
                <c:pt idx="291">
                  <c:v>147.39547073183283</c:v>
                </c:pt>
                <c:pt idx="292">
                  <c:v>148.80287309241024</c:v>
                </c:pt>
                <c:pt idx="293">
                  <c:v>148.74815027887624</c:v>
                </c:pt>
                <c:pt idx="294">
                  <c:v>148.71501732536933</c:v>
                </c:pt>
                <c:pt idx="295">
                  <c:v>149.3565140574612</c:v>
                </c:pt>
                <c:pt idx="296">
                  <c:v>149.26737572447809</c:v>
                </c:pt>
                <c:pt idx="297">
                  <c:v>148.38561163921352</c:v>
                </c:pt>
                <c:pt idx="298">
                  <c:v>149.07114313532102</c:v>
                </c:pt>
                <c:pt idx="299">
                  <c:v>149.47408260216312</c:v>
                </c:pt>
                <c:pt idx="300">
                  <c:v>150.22245982943858</c:v>
                </c:pt>
                <c:pt idx="301">
                  <c:v>145.77751379574374</c:v>
                </c:pt>
                <c:pt idx="302">
                  <c:v>143.54991051512752</c:v>
                </c:pt>
                <c:pt idx="303">
                  <c:v>141.94242786756644</c:v>
                </c:pt>
                <c:pt idx="304">
                  <c:v>141.15322229113085</c:v>
                </c:pt>
                <c:pt idx="305">
                  <c:v>139.6836154823566</c:v>
                </c:pt>
                <c:pt idx="306">
                  <c:v>140.97537314714538</c:v>
                </c:pt>
                <c:pt idx="307">
                  <c:v>141.46167940023068</c:v>
                </c:pt>
                <c:pt idx="308">
                  <c:v>143.50266933625636</c:v>
                </c:pt>
                <c:pt idx="309">
                  <c:v>143.57299670208718</c:v>
                </c:pt>
                <c:pt idx="310">
                  <c:v>143.55097932007934</c:v>
                </c:pt>
                <c:pt idx="311">
                  <c:v>141.59506625821979</c:v>
                </c:pt>
                <c:pt idx="312">
                  <c:v>137.82667375903702</c:v>
                </c:pt>
                <c:pt idx="313">
                  <c:v>140.77165892332548</c:v>
                </c:pt>
                <c:pt idx="314">
                  <c:v>140.65195276871987</c:v>
                </c:pt>
                <c:pt idx="315">
                  <c:v>142.60872087454089</c:v>
                </c:pt>
                <c:pt idx="316">
                  <c:v>143.22606261472126</c:v>
                </c:pt>
                <c:pt idx="317">
                  <c:v>143.47765930038344</c:v>
                </c:pt>
                <c:pt idx="318">
                  <c:v>146.57505605080365</c:v>
                </c:pt>
                <c:pt idx="319">
                  <c:v>147.47498982024942</c:v>
                </c:pt>
                <c:pt idx="320">
                  <c:v>145.97353262391044</c:v>
                </c:pt>
                <c:pt idx="321">
                  <c:v>146.60455506747431</c:v>
                </c:pt>
                <c:pt idx="322">
                  <c:v>145.71851576240243</c:v>
                </c:pt>
                <c:pt idx="323">
                  <c:v>147.43266514415672</c:v>
                </c:pt>
                <c:pt idx="324">
                  <c:v>147.8591183199392</c:v>
                </c:pt>
                <c:pt idx="325">
                  <c:v>148.28963295453866</c:v>
                </c:pt>
                <c:pt idx="326">
                  <c:v>150.60658832912839</c:v>
                </c:pt>
                <c:pt idx="327">
                  <c:v>151.21260073681927</c:v>
                </c:pt>
                <c:pt idx="328">
                  <c:v>151.76837931177391</c:v>
                </c:pt>
                <c:pt idx="329">
                  <c:v>151.76837931177391</c:v>
                </c:pt>
                <c:pt idx="330">
                  <c:v>151.76837931177391</c:v>
                </c:pt>
                <c:pt idx="331">
                  <c:v>153.19544768346512</c:v>
                </c:pt>
                <c:pt idx="332">
                  <c:v>152.89960247279694</c:v>
                </c:pt>
                <c:pt idx="333">
                  <c:v>152.6884066143142</c:v>
                </c:pt>
                <c:pt idx="334">
                  <c:v>154.16592257973204</c:v>
                </c:pt>
                <c:pt idx="335">
                  <c:v>156.85909729736795</c:v>
                </c:pt>
                <c:pt idx="336">
                  <c:v>157.08931788399337</c:v>
                </c:pt>
                <c:pt idx="337">
                  <c:v>155.6680210590421</c:v>
                </c:pt>
                <c:pt idx="338">
                  <c:v>154.82131377619777</c:v>
                </c:pt>
                <c:pt idx="339">
                  <c:v>156.95486222105245</c:v>
                </c:pt>
                <c:pt idx="340">
                  <c:v>156.80693961571836</c:v>
                </c:pt>
                <c:pt idx="341">
                  <c:v>155.41108034862077</c:v>
                </c:pt>
                <c:pt idx="342">
                  <c:v>156.96640531453227</c:v>
                </c:pt>
                <c:pt idx="343">
                  <c:v>157.9056711062056</c:v>
                </c:pt>
                <c:pt idx="344">
                  <c:v>157.71542382477881</c:v>
                </c:pt>
                <c:pt idx="345">
                  <c:v>158.37273887015786</c:v>
                </c:pt>
                <c:pt idx="346">
                  <c:v>158.37273887015786</c:v>
                </c:pt>
                <c:pt idx="347">
                  <c:v>159.37869809082574</c:v>
                </c:pt>
                <c:pt idx="348">
                  <c:v>159.82246590682797</c:v>
                </c:pt>
                <c:pt idx="349">
                  <c:v>160.67900619522919</c:v>
                </c:pt>
                <c:pt idx="350">
                  <c:v>160.86989475962707</c:v>
                </c:pt>
                <c:pt idx="351">
                  <c:v>159.08520425105161</c:v>
                </c:pt>
                <c:pt idx="352">
                  <c:v>159.80750263750224</c:v>
                </c:pt>
                <c:pt idx="353">
                  <c:v>158.51082846993503</c:v>
                </c:pt>
                <c:pt idx="354">
                  <c:v>159.87911256927526</c:v>
                </c:pt>
                <c:pt idx="355">
                  <c:v>159.45736213528085</c:v>
                </c:pt>
                <c:pt idx="356">
                  <c:v>160.43510490522027</c:v>
                </c:pt>
                <c:pt idx="357">
                  <c:v>159.9199409184354</c:v>
                </c:pt>
                <c:pt idx="358">
                  <c:v>160.31005472585548</c:v>
                </c:pt>
                <c:pt idx="359">
                  <c:v>162.61952846578231</c:v>
                </c:pt>
                <c:pt idx="360">
                  <c:v>162.87112515144449</c:v>
                </c:pt>
                <c:pt idx="361">
                  <c:v>163.72787920083607</c:v>
                </c:pt>
                <c:pt idx="362">
                  <c:v>165.36293701615452</c:v>
                </c:pt>
                <c:pt idx="363">
                  <c:v>164.53995720324093</c:v>
                </c:pt>
                <c:pt idx="364">
                  <c:v>165.43390566495643</c:v>
                </c:pt>
                <c:pt idx="365">
                  <c:v>165.43390566495643</c:v>
                </c:pt>
                <c:pt idx="366">
                  <c:v>166.32828164865262</c:v>
                </c:pt>
                <c:pt idx="367">
                  <c:v>165.98476773713259</c:v>
                </c:pt>
                <c:pt idx="368">
                  <c:v>168.50864375039771</c:v>
                </c:pt>
                <c:pt idx="369">
                  <c:v>170.74907269043598</c:v>
                </c:pt>
                <c:pt idx="370">
                  <c:v>170.5126530350899</c:v>
                </c:pt>
                <c:pt idx="371">
                  <c:v>169.29507043395853</c:v>
                </c:pt>
                <c:pt idx="372">
                  <c:v>165.23831435877045</c:v>
                </c:pt>
                <c:pt idx="373">
                  <c:v>162.85616188211876</c:v>
                </c:pt>
                <c:pt idx="374">
                  <c:v>162.25527973819666</c:v>
                </c:pt>
                <c:pt idx="375">
                  <c:v>164.72635678684111</c:v>
                </c:pt>
                <c:pt idx="376">
                  <c:v>164.1312461896589</c:v>
                </c:pt>
                <c:pt idx="377">
                  <c:v>164.18468643725072</c:v>
                </c:pt>
                <c:pt idx="378">
                  <c:v>167.78442151503376</c:v>
                </c:pt>
                <c:pt idx="379">
                  <c:v>171.66375596821709</c:v>
                </c:pt>
                <c:pt idx="380">
                  <c:v>171.78089699093829</c:v>
                </c:pt>
                <c:pt idx="381">
                  <c:v>171.72531913344281</c:v>
                </c:pt>
                <c:pt idx="382">
                  <c:v>172.94311549556457</c:v>
                </c:pt>
                <c:pt idx="383">
                  <c:v>170.25442975872636</c:v>
                </c:pt>
                <c:pt idx="384">
                  <c:v>169.93207818525266</c:v>
                </c:pt>
                <c:pt idx="385">
                  <c:v>169.52550478157431</c:v>
                </c:pt>
                <c:pt idx="386">
                  <c:v>168.02725400009086</c:v>
                </c:pt>
                <c:pt idx="387">
                  <c:v>166.75986508820392</c:v>
                </c:pt>
                <c:pt idx="388">
                  <c:v>169.32777586548468</c:v>
                </c:pt>
                <c:pt idx="389">
                  <c:v>171.16526533868083</c:v>
                </c:pt>
                <c:pt idx="390">
                  <c:v>170.11612639795879</c:v>
                </c:pt>
                <c:pt idx="391">
                  <c:v>172.09213299291289</c:v>
                </c:pt>
                <c:pt idx="392">
                  <c:v>172.61755750723538</c:v>
                </c:pt>
                <c:pt idx="393">
                  <c:v>170.73368189912955</c:v>
                </c:pt>
                <c:pt idx="394">
                  <c:v>172.04168539918624</c:v>
                </c:pt>
                <c:pt idx="395">
                  <c:v>172.66308859818358</c:v>
                </c:pt>
                <c:pt idx="396">
                  <c:v>170.25549856367817</c:v>
                </c:pt>
                <c:pt idx="397">
                  <c:v>168.83997328546684</c:v>
                </c:pt>
                <c:pt idx="398">
                  <c:v>172.15091726526387</c:v>
                </c:pt>
                <c:pt idx="399">
                  <c:v>172.99185300136827</c:v>
                </c:pt>
                <c:pt idx="400">
                  <c:v>173.26803220092265</c:v>
                </c:pt>
                <c:pt idx="401">
                  <c:v>171.82557303792504</c:v>
                </c:pt>
                <c:pt idx="402">
                  <c:v>168.73458911721582</c:v>
                </c:pt>
                <c:pt idx="403">
                  <c:v>170.82089638319934</c:v>
                </c:pt>
                <c:pt idx="404">
                  <c:v>168.33357349928701</c:v>
                </c:pt>
                <c:pt idx="405">
                  <c:v>169.81621972847367</c:v>
                </c:pt>
                <c:pt idx="406">
                  <c:v>166.87871619884808</c:v>
                </c:pt>
                <c:pt idx="407">
                  <c:v>164.43671064489359</c:v>
                </c:pt>
                <c:pt idx="408">
                  <c:v>160.51227262274281</c:v>
                </c:pt>
                <c:pt idx="409">
                  <c:v>159.28784966991969</c:v>
                </c:pt>
                <c:pt idx="410">
                  <c:v>159.38682100845969</c:v>
                </c:pt>
                <c:pt idx="411">
                  <c:v>162.11932774832317</c:v>
                </c:pt>
                <c:pt idx="412">
                  <c:v>159.76346787348663</c:v>
                </c:pt>
                <c:pt idx="413">
                  <c:v>161.05030903549698</c:v>
                </c:pt>
                <c:pt idx="414">
                  <c:v>158.94561832434186</c:v>
                </c:pt>
                <c:pt idx="415">
                  <c:v>159.13330047388422</c:v>
                </c:pt>
                <c:pt idx="416">
                  <c:v>160.61274028821538</c:v>
                </c:pt>
                <c:pt idx="417">
                  <c:v>162.58532670732359</c:v>
                </c:pt>
                <c:pt idx="418">
                  <c:v>159.3286780190798</c:v>
                </c:pt>
                <c:pt idx="419">
                  <c:v>156.97025301235891</c:v>
                </c:pt>
                <c:pt idx="420">
                  <c:v>159.77201831310131</c:v>
                </c:pt>
                <c:pt idx="421">
                  <c:v>158.71903167455267</c:v>
                </c:pt>
                <c:pt idx="422">
                  <c:v>159.16429581748744</c:v>
                </c:pt>
                <c:pt idx="423">
                  <c:v>155.40573632386159</c:v>
                </c:pt>
                <c:pt idx="424">
                  <c:v>157.71905776161506</c:v>
                </c:pt>
                <c:pt idx="425">
                  <c:v>158.34409489744866</c:v>
                </c:pt>
                <c:pt idx="426">
                  <c:v>158.71219132286092</c:v>
                </c:pt>
                <c:pt idx="427">
                  <c:v>160.33100330291143</c:v>
                </c:pt>
                <c:pt idx="428">
                  <c:v>160.57640091985294</c:v>
                </c:pt>
                <c:pt idx="429">
                  <c:v>160.47614701537077</c:v>
                </c:pt>
                <c:pt idx="430">
                  <c:v>160.02126362786942</c:v>
                </c:pt>
                <c:pt idx="431">
                  <c:v>158.82954610657248</c:v>
                </c:pt>
                <c:pt idx="432">
                  <c:v>159.02064843196072</c:v>
                </c:pt>
                <c:pt idx="433">
                  <c:v>160.74698219016594</c:v>
                </c:pt>
                <c:pt idx="434">
                  <c:v>163.27427837927695</c:v>
                </c:pt>
                <c:pt idx="435">
                  <c:v>163.49680357024917</c:v>
                </c:pt>
                <c:pt idx="436">
                  <c:v>165.06132025874643</c:v>
                </c:pt>
                <c:pt idx="437">
                  <c:v>162.20248077357599</c:v>
                </c:pt>
                <c:pt idx="438">
                  <c:v>162.92264155012296</c:v>
                </c:pt>
                <c:pt idx="439">
                  <c:v>158.96613937941711</c:v>
                </c:pt>
                <c:pt idx="440">
                  <c:v>157.65813587936043</c:v>
                </c:pt>
                <c:pt idx="441">
                  <c:v>159.42080900592805</c:v>
                </c:pt>
                <c:pt idx="442">
                  <c:v>159.74337434039211</c:v>
                </c:pt>
                <c:pt idx="443">
                  <c:v>161.08964105772452</c:v>
                </c:pt>
                <c:pt idx="444">
                  <c:v>160.27243279155084</c:v>
                </c:pt>
                <c:pt idx="445">
                  <c:v>159.89001437978402</c:v>
                </c:pt>
                <c:pt idx="446">
                  <c:v>161.92843918392526</c:v>
                </c:pt>
                <c:pt idx="447">
                  <c:v>165.6827234577438</c:v>
                </c:pt>
                <c:pt idx="448">
                  <c:v>165.34604989791549</c:v>
                </c:pt>
                <c:pt idx="449">
                  <c:v>166.61450761475427</c:v>
                </c:pt>
                <c:pt idx="450">
                  <c:v>166.47534921002526</c:v>
                </c:pt>
                <c:pt idx="451">
                  <c:v>166.08031889982669</c:v>
                </c:pt>
                <c:pt idx="452">
                  <c:v>166.82228329739115</c:v>
                </c:pt>
                <c:pt idx="453">
                  <c:v>167.88339285357375</c:v>
                </c:pt>
                <c:pt idx="454">
                  <c:v>168.0484163381372</c:v>
                </c:pt>
                <c:pt idx="455">
                  <c:v>169.35043453046362</c:v>
                </c:pt>
                <c:pt idx="456">
                  <c:v>169.87137006398839</c:v>
                </c:pt>
                <c:pt idx="457">
                  <c:v>170.05328066679087</c:v>
                </c:pt>
                <c:pt idx="458">
                  <c:v>169.8328930857223</c:v>
                </c:pt>
                <c:pt idx="459">
                  <c:v>171.05539218963213</c:v>
                </c:pt>
                <c:pt idx="460">
                  <c:v>170.46092287542103</c:v>
                </c:pt>
                <c:pt idx="461">
                  <c:v>170.59067579657389</c:v>
                </c:pt>
                <c:pt idx="462">
                  <c:v>170.72171128366898</c:v>
                </c:pt>
                <c:pt idx="463">
                  <c:v>171.72895307027903</c:v>
                </c:pt>
                <c:pt idx="464">
                  <c:v>171.89077013998701</c:v>
                </c:pt>
                <c:pt idx="465">
                  <c:v>170.35617999014113</c:v>
                </c:pt>
                <c:pt idx="466">
                  <c:v>170.21018123372036</c:v>
                </c:pt>
                <c:pt idx="467">
                  <c:v>170.69691500878639</c:v>
                </c:pt>
                <c:pt idx="468">
                  <c:v>169.32863090944616</c:v>
                </c:pt>
                <c:pt idx="469">
                  <c:v>168.53172993735737</c:v>
                </c:pt>
                <c:pt idx="470">
                  <c:v>166.62540942526297</c:v>
                </c:pt>
                <c:pt idx="471">
                  <c:v>167.64825576416987</c:v>
                </c:pt>
                <c:pt idx="472">
                  <c:v>167.35262431449209</c:v>
                </c:pt>
                <c:pt idx="473">
                  <c:v>169.56462304281149</c:v>
                </c:pt>
                <c:pt idx="474">
                  <c:v>169.92224517969578</c:v>
                </c:pt>
                <c:pt idx="475">
                  <c:v>171.21549917141715</c:v>
                </c:pt>
                <c:pt idx="476">
                  <c:v>170.5372355489821</c:v>
                </c:pt>
                <c:pt idx="477">
                  <c:v>171.41964091721778</c:v>
                </c:pt>
                <c:pt idx="478">
                  <c:v>168.46183009350733</c:v>
                </c:pt>
                <c:pt idx="479">
                  <c:v>167.79147562771587</c:v>
                </c:pt>
                <c:pt idx="480">
                  <c:v>166.89496203411599</c:v>
                </c:pt>
                <c:pt idx="481">
                  <c:v>167.31478861919709</c:v>
                </c:pt>
                <c:pt idx="482">
                  <c:v>166.72544956875484</c:v>
                </c:pt>
                <c:pt idx="483">
                  <c:v>167.14976513463367</c:v>
                </c:pt>
                <c:pt idx="484">
                  <c:v>166.99863611444405</c:v>
                </c:pt>
                <c:pt idx="485">
                  <c:v>166.87978500379992</c:v>
                </c:pt>
                <c:pt idx="486">
                  <c:v>166.25389282400488</c:v>
                </c:pt>
                <c:pt idx="487">
                  <c:v>166.37253017365862</c:v>
                </c:pt>
                <c:pt idx="488">
                  <c:v>163.89119259747659</c:v>
                </c:pt>
                <c:pt idx="489">
                  <c:v>162.72042365323563</c:v>
                </c:pt>
                <c:pt idx="490">
                  <c:v>160.57661468084333</c:v>
                </c:pt>
                <c:pt idx="491">
                  <c:v>163.10626224084837</c:v>
                </c:pt>
                <c:pt idx="492">
                  <c:v>160.71449051963015</c:v>
                </c:pt>
                <c:pt idx="493">
                  <c:v>161.64819852555391</c:v>
                </c:pt>
                <c:pt idx="494">
                  <c:v>162.64988252641444</c:v>
                </c:pt>
                <c:pt idx="495">
                  <c:v>161.76063680648704</c:v>
                </c:pt>
                <c:pt idx="496">
                  <c:v>160.99088348017489</c:v>
                </c:pt>
                <c:pt idx="497">
                  <c:v>165.10172108592585</c:v>
                </c:pt>
                <c:pt idx="498">
                  <c:v>165.98947047892068</c:v>
                </c:pt>
                <c:pt idx="499">
                  <c:v>168.24101499045804</c:v>
                </c:pt>
                <c:pt idx="500">
                  <c:v>167.53004593649686</c:v>
                </c:pt>
                <c:pt idx="501">
                  <c:v>166.92467481177701</c:v>
                </c:pt>
                <c:pt idx="502">
                  <c:v>169.82819034393424</c:v>
                </c:pt>
                <c:pt idx="503">
                  <c:v>169.7386244889704</c:v>
                </c:pt>
                <c:pt idx="504">
                  <c:v>170.88203202644434</c:v>
                </c:pt>
                <c:pt idx="505">
                  <c:v>171.72189895759692</c:v>
                </c:pt>
                <c:pt idx="506">
                  <c:v>171.21015514665797</c:v>
                </c:pt>
                <c:pt idx="507">
                  <c:v>172.63594095240694</c:v>
                </c:pt>
                <c:pt idx="508">
                  <c:v>169.47633975378989</c:v>
                </c:pt>
                <c:pt idx="509">
                  <c:v>169.90493053947603</c:v>
                </c:pt>
                <c:pt idx="510">
                  <c:v>167.27738044588284</c:v>
                </c:pt>
                <c:pt idx="511">
                  <c:v>167.81819575151178</c:v>
                </c:pt>
                <c:pt idx="512">
                  <c:v>167.53132850243904</c:v>
                </c:pt>
                <c:pt idx="513">
                  <c:v>168.2125847787392</c:v>
                </c:pt>
                <c:pt idx="514">
                  <c:v>171.0658664781601</c:v>
                </c:pt>
                <c:pt idx="515">
                  <c:v>171.0658664781601</c:v>
                </c:pt>
                <c:pt idx="516">
                  <c:v>171.0658664781601</c:v>
                </c:pt>
                <c:pt idx="517">
                  <c:v>171.0658664781601</c:v>
                </c:pt>
                <c:pt idx="518">
                  <c:v>171.83390971654936</c:v>
                </c:pt>
                <c:pt idx="519">
                  <c:v>172.44783128088383</c:v>
                </c:pt>
                <c:pt idx="520">
                  <c:v>172.44783128088383</c:v>
                </c:pt>
                <c:pt idx="521">
                  <c:v>172.44783128088383</c:v>
                </c:pt>
                <c:pt idx="522">
                  <c:v>169.92096261375357</c:v>
                </c:pt>
                <c:pt idx="523">
                  <c:v>169.05095538295922</c:v>
                </c:pt>
                <c:pt idx="524">
                  <c:v>166.91933078701783</c:v>
                </c:pt>
                <c:pt idx="525">
                  <c:v>167.10060010684919</c:v>
                </c:pt>
                <c:pt idx="526">
                  <c:v>167.80216367723423</c:v>
                </c:pt>
                <c:pt idx="527">
                  <c:v>166.36397973404397</c:v>
                </c:pt>
                <c:pt idx="528">
                  <c:v>164.87577571910774</c:v>
                </c:pt>
                <c:pt idx="529">
                  <c:v>164.97966356042619</c:v>
                </c:pt>
                <c:pt idx="530">
                  <c:v>165.28042527387282</c:v>
                </c:pt>
                <c:pt idx="531">
                  <c:v>161.73968822943107</c:v>
                </c:pt>
                <c:pt idx="532">
                  <c:v>159.71302027975997</c:v>
                </c:pt>
                <c:pt idx="533">
                  <c:v>158.47235149166895</c:v>
                </c:pt>
                <c:pt idx="534">
                  <c:v>156.34842229138079</c:v>
                </c:pt>
                <c:pt idx="535">
                  <c:v>145.14777391812208</c:v>
                </c:pt>
                <c:pt idx="536">
                  <c:v>144.70486114608133</c:v>
                </c:pt>
                <c:pt idx="537">
                  <c:v>137.64519067821533</c:v>
                </c:pt>
                <c:pt idx="538">
                  <c:v>145.80786785637588</c:v>
                </c:pt>
                <c:pt idx="539">
                  <c:v>145.71530934754691</c:v>
                </c:pt>
                <c:pt idx="540">
                  <c:v>145.76041291651438</c:v>
                </c:pt>
                <c:pt idx="541">
                  <c:v>147.34459561612542</c:v>
                </c:pt>
                <c:pt idx="542">
                  <c:v>146.96816251208887</c:v>
                </c:pt>
                <c:pt idx="543">
                  <c:v>146.46368657482233</c:v>
                </c:pt>
                <c:pt idx="544">
                  <c:v>148.96298007419523</c:v>
                </c:pt>
                <c:pt idx="545">
                  <c:v>149.64316754554358</c:v>
                </c:pt>
                <c:pt idx="546">
                  <c:v>144.61465400814637</c:v>
                </c:pt>
                <c:pt idx="547">
                  <c:v>146.37305191490668</c:v>
                </c:pt>
                <c:pt idx="548">
                  <c:v>143.94066560551869</c:v>
                </c:pt>
                <c:pt idx="549">
                  <c:v>144.65804748919092</c:v>
                </c:pt>
                <c:pt idx="550">
                  <c:v>144.15057889805925</c:v>
                </c:pt>
                <c:pt idx="551">
                  <c:v>148.94523791199475</c:v>
                </c:pt>
                <c:pt idx="552">
                  <c:v>149.06986056937882</c:v>
                </c:pt>
                <c:pt idx="553">
                  <c:v>148.82638680135062</c:v>
                </c:pt>
                <c:pt idx="554">
                  <c:v>146.05070034143299</c:v>
                </c:pt>
                <c:pt idx="555">
                  <c:v>148.93903884327412</c:v>
                </c:pt>
                <c:pt idx="556">
                  <c:v>149.68164452380967</c:v>
                </c:pt>
                <c:pt idx="557">
                  <c:v>147.48824300165217</c:v>
                </c:pt>
                <c:pt idx="558">
                  <c:v>147.59875743367201</c:v>
                </c:pt>
                <c:pt idx="559">
                  <c:v>145.49192911261321</c:v>
                </c:pt>
                <c:pt idx="560">
                  <c:v>147.12228418614359</c:v>
                </c:pt>
                <c:pt idx="561">
                  <c:v>149.33278658753045</c:v>
                </c:pt>
                <c:pt idx="562">
                  <c:v>149.58673464408665</c:v>
                </c:pt>
                <c:pt idx="563">
                  <c:v>146.69390716144778</c:v>
                </c:pt>
                <c:pt idx="564">
                  <c:v>144.2486951926378</c:v>
                </c:pt>
                <c:pt idx="565">
                  <c:v>143.0050337506816</c:v>
                </c:pt>
                <c:pt idx="566">
                  <c:v>139.90742323927103</c:v>
                </c:pt>
                <c:pt idx="567">
                  <c:v>142.87164689269252</c:v>
                </c:pt>
                <c:pt idx="568">
                  <c:v>140.8964953416999</c:v>
                </c:pt>
                <c:pt idx="569">
                  <c:v>139.24369536418098</c:v>
                </c:pt>
                <c:pt idx="570">
                  <c:v>137.834796676671</c:v>
                </c:pt>
                <c:pt idx="571">
                  <c:v>139.46985449198942</c:v>
                </c:pt>
                <c:pt idx="572">
                  <c:v>141.06878669993583</c:v>
                </c:pt>
                <c:pt idx="573">
                  <c:v>138.95661435411787</c:v>
                </c:pt>
                <c:pt idx="574">
                  <c:v>137.91645337499125</c:v>
                </c:pt>
                <c:pt idx="575">
                  <c:v>132.15345707469248</c:v>
                </c:pt>
                <c:pt idx="576">
                  <c:v>136.66573782035297</c:v>
                </c:pt>
                <c:pt idx="577">
                  <c:v>135.97806871434182</c:v>
                </c:pt>
                <c:pt idx="578">
                  <c:v>135.09673215105798</c:v>
                </c:pt>
                <c:pt idx="579">
                  <c:v>135.09673215105798</c:v>
                </c:pt>
                <c:pt idx="580">
                  <c:v>135.09673215105798</c:v>
                </c:pt>
                <c:pt idx="581">
                  <c:v>139.47284714585459</c:v>
                </c:pt>
                <c:pt idx="582">
                  <c:v>138.715064435003</c:v>
                </c:pt>
                <c:pt idx="583">
                  <c:v>140.61326202946341</c:v>
                </c:pt>
                <c:pt idx="584">
                  <c:v>140.22507207095663</c:v>
                </c:pt>
                <c:pt idx="585">
                  <c:v>139.69216592197128</c:v>
                </c:pt>
                <c:pt idx="586">
                  <c:v>143.65443963941706</c:v>
                </c:pt>
                <c:pt idx="587">
                  <c:v>144.87522865540393</c:v>
                </c:pt>
                <c:pt idx="588">
                  <c:v>144.11167439781244</c:v>
                </c:pt>
                <c:pt idx="589">
                  <c:v>144.57489446393808</c:v>
                </c:pt>
                <c:pt idx="590">
                  <c:v>145.80701281241443</c:v>
                </c:pt>
                <c:pt idx="591">
                  <c:v>144.75851515466346</c:v>
                </c:pt>
                <c:pt idx="592">
                  <c:v>143.67645702142488</c:v>
                </c:pt>
                <c:pt idx="593">
                  <c:v>143.31220829383923</c:v>
                </c:pt>
                <c:pt idx="594">
                  <c:v>141.15856631589003</c:v>
                </c:pt>
                <c:pt idx="595">
                  <c:v>140.109427375168</c:v>
                </c:pt>
                <c:pt idx="596">
                  <c:v>140.76268096173007</c:v>
                </c:pt>
                <c:pt idx="597">
                  <c:v>143.28057166726489</c:v>
                </c:pt>
                <c:pt idx="598">
                  <c:v>142.83103230452275</c:v>
                </c:pt>
                <c:pt idx="599">
                  <c:v>146.278355796174</c:v>
                </c:pt>
                <c:pt idx="600">
                  <c:v>145.06996491762845</c:v>
                </c:pt>
                <c:pt idx="601">
                  <c:v>143.82480714873969</c:v>
                </c:pt>
                <c:pt idx="602">
                  <c:v>145.25123423745978</c:v>
                </c:pt>
                <c:pt idx="603">
                  <c:v>145.81321188113506</c:v>
                </c:pt>
                <c:pt idx="604">
                  <c:v>147.42197709463835</c:v>
                </c:pt>
                <c:pt idx="605">
                  <c:v>148.03653994194394</c:v>
                </c:pt>
                <c:pt idx="606">
                  <c:v>147.18170974146565</c:v>
                </c:pt>
                <c:pt idx="607">
                  <c:v>148.5386645083164</c:v>
                </c:pt>
                <c:pt idx="608">
                  <c:v>148.5386645083164</c:v>
                </c:pt>
                <c:pt idx="609">
                  <c:v>150.55678201837281</c:v>
                </c:pt>
                <c:pt idx="610">
                  <c:v>150.74596049484776</c:v>
                </c:pt>
                <c:pt idx="611">
                  <c:v>149.99822455054343</c:v>
                </c:pt>
                <c:pt idx="612">
                  <c:v>151.2626208085652</c:v>
                </c:pt>
                <c:pt idx="613">
                  <c:v>151.1696347777555</c:v>
                </c:pt>
                <c:pt idx="614">
                  <c:v>149.70045549096196</c:v>
                </c:pt>
                <c:pt idx="615">
                  <c:v>150.40116401738553</c:v>
                </c:pt>
                <c:pt idx="616">
                  <c:v>150.91932065803553</c:v>
                </c:pt>
                <c:pt idx="617">
                  <c:v>151.41203974083183</c:v>
                </c:pt>
                <c:pt idx="618">
                  <c:v>151.36522608394145</c:v>
                </c:pt>
                <c:pt idx="619">
                  <c:v>152.97912156121353</c:v>
                </c:pt>
                <c:pt idx="620">
                  <c:v>154.4624090733713</c:v>
                </c:pt>
                <c:pt idx="621">
                  <c:v>152.16576099286647</c:v>
                </c:pt>
                <c:pt idx="622">
                  <c:v>150.5054793806847</c:v>
                </c:pt>
                <c:pt idx="623">
                  <c:v>151.13607430226784</c:v>
                </c:pt>
                <c:pt idx="624">
                  <c:v>148.4367005159113</c:v>
                </c:pt>
                <c:pt idx="625">
                  <c:v>148.64597252548072</c:v>
                </c:pt>
                <c:pt idx="626">
                  <c:v>148.74900532283769</c:v>
                </c:pt>
                <c:pt idx="627">
                  <c:v>150.35606044841808</c:v>
                </c:pt>
                <c:pt idx="628">
                  <c:v>150.80901998700605</c:v>
                </c:pt>
                <c:pt idx="629">
                  <c:v>151.70168588277937</c:v>
                </c:pt>
                <c:pt idx="630">
                  <c:v>149.82016164556759</c:v>
                </c:pt>
                <c:pt idx="631">
                  <c:v>150.04161803158794</c:v>
                </c:pt>
                <c:pt idx="632">
                  <c:v>148.89372151331628</c:v>
                </c:pt>
                <c:pt idx="633">
                  <c:v>148.38924557604977</c:v>
                </c:pt>
                <c:pt idx="634">
                  <c:v>145.43891638700217</c:v>
                </c:pt>
                <c:pt idx="635">
                  <c:v>145.69158187761616</c:v>
                </c:pt>
                <c:pt idx="636">
                  <c:v>144.73970418751117</c:v>
                </c:pt>
                <c:pt idx="637">
                  <c:v>142.15661637991434</c:v>
                </c:pt>
                <c:pt idx="638">
                  <c:v>143.53024450401375</c:v>
                </c:pt>
                <c:pt idx="639">
                  <c:v>144.61615033507894</c:v>
                </c:pt>
                <c:pt idx="640">
                  <c:v>143.85858138521772</c:v>
                </c:pt>
                <c:pt idx="641">
                  <c:v>145.27538922937126</c:v>
                </c:pt>
                <c:pt idx="642">
                  <c:v>143.83784656915208</c:v>
                </c:pt>
                <c:pt idx="643">
                  <c:v>143.6723955626079</c:v>
                </c:pt>
                <c:pt idx="644">
                  <c:v>140.62138494709734</c:v>
                </c:pt>
                <c:pt idx="645">
                  <c:v>140.85694955848197</c:v>
                </c:pt>
                <c:pt idx="646">
                  <c:v>139.71546586992133</c:v>
                </c:pt>
                <c:pt idx="647">
                  <c:v>141.463603249144</c:v>
                </c:pt>
                <c:pt idx="648">
                  <c:v>138.08104933757397</c:v>
                </c:pt>
                <c:pt idx="649">
                  <c:v>137.27538416488011</c:v>
                </c:pt>
                <c:pt idx="650">
                  <c:v>137.19864396933829</c:v>
                </c:pt>
                <c:pt idx="651">
                  <c:v>135.01015894995928</c:v>
                </c:pt>
                <c:pt idx="652">
                  <c:v>134.78528238809301</c:v>
                </c:pt>
                <c:pt idx="653">
                  <c:v>135.81817549354716</c:v>
                </c:pt>
                <c:pt idx="654">
                  <c:v>134.07538213908364</c:v>
                </c:pt>
                <c:pt idx="655">
                  <c:v>136.7161854140796</c:v>
                </c:pt>
                <c:pt idx="656">
                  <c:v>134.76369252806592</c:v>
                </c:pt>
                <c:pt idx="657">
                  <c:v>136.51760145402852</c:v>
                </c:pt>
                <c:pt idx="658">
                  <c:v>134.7763044264976</c:v>
                </c:pt>
                <c:pt idx="659">
                  <c:v>131.53355020262771</c:v>
                </c:pt>
                <c:pt idx="660">
                  <c:v>132.53715805240154</c:v>
                </c:pt>
                <c:pt idx="661">
                  <c:v>130.0030215115988</c:v>
                </c:pt>
                <c:pt idx="662">
                  <c:v>131.57779872763371</c:v>
                </c:pt>
                <c:pt idx="663">
                  <c:v>134.05528860598918</c:v>
                </c:pt>
                <c:pt idx="664">
                  <c:v>136.43615851669864</c:v>
                </c:pt>
                <c:pt idx="665">
                  <c:v>137.33801613505773</c:v>
                </c:pt>
                <c:pt idx="666">
                  <c:v>137.72171711276678</c:v>
                </c:pt>
                <c:pt idx="667">
                  <c:v>139.71610715289242</c:v>
                </c:pt>
                <c:pt idx="668">
                  <c:v>137.67704106578003</c:v>
                </c:pt>
                <c:pt idx="669">
                  <c:v>137.59175043062353</c:v>
                </c:pt>
                <c:pt idx="670">
                  <c:v>135.76281139704204</c:v>
                </c:pt>
                <c:pt idx="671">
                  <c:v>136.7813825161416</c:v>
                </c:pt>
                <c:pt idx="672">
                  <c:v>138.09216490907306</c:v>
                </c:pt>
                <c:pt idx="673">
                  <c:v>138.50771627434685</c:v>
                </c:pt>
                <c:pt idx="674">
                  <c:v>136.7313624443957</c:v>
                </c:pt>
                <c:pt idx="675">
                  <c:v>135.73416742433287</c:v>
                </c:pt>
                <c:pt idx="676">
                  <c:v>139.34437679064391</c:v>
                </c:pt>
                <c:pt idx="677">
                  <c:v>140.25692245852136</c:v>
                </c:pt>
                <c:pt idx="678">
                  <c:v>139.87429028576409</c:v>
                </c:pt>
                <c:pt idx="679">
                  <c:v>140.26248024427088</c:v>
                </c:pt>
                <c:pt idx="680">
                  <c:v>141.28810547605255</c:v>
                </c:pt>
                <c:pt idx="681">
                  <c:v>140.78020936294016</c:v>
                </c:pt>
                <c:pt idx="682">
                  <c:v>137.28136947261041</c:v>
                </c:pt>
                <c:pt idx="683">
                  <c:v>137.70931897532549</c:v>
                </c:pt>
                <c:pt idx="684">
                  <c:v>137.79076191265537</c:v>
                </c:pt>
                <c:pt idx="685">
                  <c:v>137.5098799713129</c:v>
                </c:pt>
                <c:pt idx="686">
                  <c:v>134.29384587123891</c:v>
                </c:pt>
                <c:pt idx="687">
                  <c:v>135.04991849416757</c:v>
                </c:pt>
                <c:pt idx="688">
                  <c:v>133.3218746480394</c:v>
                </c:pt>
                <c:pt idx="689">
                  <c:v>135.57619805245153</c:v>
                </c:pt>
                <c:pt idx="690">
                  <c:v>134.60422682925201</c:v>
                </c:pt>
                <c:pt idx="691">
                  <c:v>135.53558346428179</c:v>
                </c:pt>
                <c:pt idx="692">
                  <c:v>135.11896329405616</c:v>
                </c:pt>
                <c:pt idx="693">
                  <c:v>137.24609890919984</c:v>
                </c:pt>
                <c:pt idx="694">
                  <c:v>137.28372084350445</c:v>
                </c:pt>
                <c:pt idx="695">
                  <c:v>137.27303279398609</c:v>
                </c:pt>
                <c:pt idx="696">
                  <c:v>139.33946028786548</c:v>
                </c:pt>
                <c:pt idx="697">
                  <c:v>138.24970675897364</c:v>
                </c:pt>
                <c:pt idx="698">
                  <c:v>134.23271022799389</c:v>
                </c:pt>
                <c:pt idx="699">
                  <c:v>130.9807642815382</c:v>
                </c:pt>
                <c:pt idx="700">
                  <c:v>133.89432658024268</c:v>
                </c:pt>
                <c:pt idx="701">
                  <c:v>133.24598949645906</c:v>
                </c:pt>
                <c:pt idx="702">
                  <c:v>132.75241536970128</c:v>
                </c:pt>
                <c:pt idx="703">
                  <c:v>132.08077833796764</c:v>
                </c:pt>
                <c:pt idx="704">
                  <c:v>133.2776261230334</c:v>
                </c:pt>
                <c:pt idx="705">
                  <c:v>129.62808473449479</c:v>
                </c:pt>
                <c:pt idx="706">
                  <c:v>127.51206469085024</c:v>
                </c:pt>
                <c:pt idx="707">
                  <c:v>125.28488893221473</c:v>
                </c:pt>
                <c:pt idx="708">
                  <c:v>125.33704661386432</c:v>
                </c:pt>
                <c:pt idx="709">
                  <c:v>132.30800627072793</c:v>
                </c:pt>
                <c:pt idx="710">
                  <c:v>130.55986889150526</c:v>
                </c:pt>
                <c:pt idx="711">
                  <c:v>129.72149828728524</c:v>
                </c:pt>
                <c:pt idx="712">
                  <c:v>129.38674857637028</c:v>
                </c:pt>
                <c:pt idx="713">
                  <c:v>131.9553006366221</c:v>
                </c:pt>
                <c:pt idx="714">
                  <c:v>129.61397650913057</c:v>
                </c:pt>
                <c:pt idx="715">
                  <c:v>124.13271719413569</c:v>
                </c:pt>
                <c:pt idx="716">
                  <c:v>124.64446100507472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28-4D8D-B9C2-5FD9CF58B902}"/>
            </c:ext>
          </c:extLst>
        </c:ser>
        <c:ser>
          <c:idx val="7"/>
          <c:order val="7"/>
          <c:tx>
            <c:strRef>
              <c:f>'1.1.11-график'!$J$4</c:f>
              <c:strCache>
                <c:ptCount val="1"/>
                <c:pt idx="0">
                  <c:v>Hang seng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'1.1.11-график'!$J$5:$J$721</c:f>
              <c:numCache>
                <c:formatCode>0.00</c:formatCode>
                <c:ptCount val="717"/>
                <c:pt idx="0">
                  <c:v>103.7085055400477</c:v>
                </c:pt>
                <c:pt idx="1">
                  <c:v>104.184926245056</c:v>
                </c:pt>
                <c:pt idx="2">
                  <c:v>105.96463712860256</c:v>
                </c:pt>
                <c:pt idx="3">
                  <c:v>106.46008956502253</c:v>
                </c:pt>
                <c:pt idx="4">
                  <c:v>106.97115778106235</c:v>
                </c:pt>
                <c:pt idx="5">
                  <c:v>108.38626809580683</c:v>
                </c:pt>
                <c:pt idx="6">
                  <c:v>108.54298359842002</c:v>
                </c:pt>
                <c:pt idx="7">
                  <c:v>109.10745220369546</c:v>
                </c:pt>
                <c:pt idx="8">
                  <c:v>109.5849186082319</c:v>
                </c:pt>
                <c:pt idx="9">
                  <c:v>110.06315185908895</c:v>
                </c:pt>
                <c:pt idx="10">
                  <c:v>109.99169572466786</c:v>
                </c:pt>
                <c:pt idx="11">
                  <c:v>108.58683326529892</c:v>
                </c:pt>
                <c:pt idx="12">
                  <c:v>107.92462661079583</c:v>
                </c:pt>
                <c:pt idx="13">
                  <c:v>109.24367199555766</c:v>
                </c:pt>
                <c:pt idx="14">
                  <c:v>109.18553110179458</c:v>
                </c:pt>
                <c:pt idx="15">
                  <c:v>107.81001794251466</c:v>
                </c:pt>
                <c:pt idx="16">
                  <c:v>108.26873146884691</c:v>
                </c:pt>
                <c:pt idx="17">
                  <c:v>108.19776332753896</c:v>
                </c:pt>
                <c:pt idx="18">
                  <c:v>108.19553250187899</c:v>
                </c:pt>
                <c:pt idx="19">
                  <c:v>109.82034042866108</c:v>
                </c:pt>
                <c:pt idx="20">
                  <c:v>109.82034042866108</c:v>
                </c:pt>
                <c:pt idx="21">
                  <c:v>109.82034042866108</c:v>
                </c:pt>
                <c:pt idx="22">
                  <c:v>109.74477120942944</c:v>
                </c:pt>
                <c:pt idx="23">
                  <c:v>109.3919521886441</c:v>
                </c:pt>
                <c:pt idx="24">
                  <c:v>107.56574253274742</c:v>
                </c:pt>
                <c:pt idx="25">
                  <c:v>108.39066003382489</c:v>
                </c:pt>
                <c:pt idx="26">
                  <c:v>108.17420023150549</c:v>
                </c:pt>
                <c:pt idx="27">
                  <c:v>107.17332635649754</c:v>
                </c:pt>
                <c:pt idx="28">
                  <c:v>107.45210985069249</c:v>
                </c:pt>
                <c:pt idx="29">
                  <c:v>107.53939090463898</c:v>
                </c:pt>
                <c:pt idx="30">
                  <c:v>106.74563524949929</c:v>
                </c:pt>
                <c:pt idx="31">
                  <c:v>107.50014231568382</c:v>
                </c:pt>
                <c:pt idx="32">
                  <c:v>107.52063802643481</c:v>
                </c:pt>
                <c:pt idx="33">
                  <c:v>107.71318616621137</c:v>
                </c:pt>
                <c:pt idx="34">
                  <c:v>107.88614486816128</c:v>
                </c:pt>
                <c:pt idx="35">
                  <c:v>108.74347905461023</c:v>
                </c:pt>
                <c:pt idx="36">
                  <c:v>108.94264995806483</c:v>
                </c:pt>
                <c:pt idx="37">
                  <c:v>109.00176683805418</c:v>
                </c:pt>
                <c:pt idx="38">
                  <c:v>110.234367728492</c:v>
                </c:pt>
                <c:pt idx="39">
                  <c:v>110.53776001824853</c:v>
                </c:pt>
                <c:pt idx="40">
                  <c:v>111.19194964303607</c:v>
                </c:pt>
                <c:pt idx="41">
                  <c:v>110.97298016184918</c:v>
                </c:pt>
                <c:pt idx="42">
                  <c:v>110.27312832433405</c:v>
                </c:pt>
                <c:pt idx="43">
                  <c:v>110.72180313519644</c:v>
                </c:pt>
                <c:pt idx="44">
                  <c:v>110.16095962161845</c:v>
                </c:pt>
                <c:pt idx="45">
                  <c:v>110.22948779736079</c:v>
                </c:pt>
                <c:pt idx="46">
                  <c:v>108.76920326300183</c:v>
                </c:pt>
                <c:pt idx="47">
                  <c:v>108.00744601342241</c:v>
                </c:pt>
                <c:pt idx="48">
                  <c:v>108.12623747981603</c:v>
                </c:pt>
                <c:pt idx="49">
                  <c:v>107.67254331121872</c:v>
                </c:pt>
                <c:pt idx="50">
                  <c:v>108.34890176600224</c:v>
                </c:pt>
                <c:pt idx="51">
                  <c:v>108.19337138952091</c:v>
                </c:pt>
                <c:pt idx="52">
                  <c:v>109.59182022511744</c:v>
                </c:pt>
                <c:pt idx="53">
                  <c:v>109.65233137114426</c:v>
                </c:pt>
                <c:pt idx="54">
                  <c:v>110.15858936935471</c:v>
                </c:pt>
                <c:pt idx="55">
                  <c:v>111.05294131909891</c:v>
                </c:pt>
                <c:pt idx="56">
                  <c:v>111.00274774174947</c:v>
                </c:pt>
                <c:pt idx="57">
                  <c:v>109.051193569083</c:v>
                </c:pt>
                <c:pt idx="58">
                  <c:v>109.94603351194027</c:v>
                </c:pt>
                <c:pt idx="59">
                  <c:v>109.56463203738649</c:v>
                </c:pt>
                <c:pt idx="60">
                  <c:v>110.25765197131798</c:v>
                </c:pt>
                <c:pt idx="61">
                  <c:v>110.54145482324786</c:v>
                </c:pt>
                <c:pt idx="62">
                  <c:v>109.7643606472561</c:v>
                </c:pt>
                <c:pt idx="63">
                  <c:v>110.70953359406657</c:v>
                </c:pt>
                <c:pt idx="64">
                  <c:v>110.18215246538823</c:v>
                </c:pt>
                <c:pt idx="65">
                  <c:v>111.98570529817577</c:v>
                </c:pt>
                <c:pt idx="66">
                  <c:v>112.23904343718662</c:v>
                </c:pt>
                <c:pt idx="67">
                  <c:v>112.23904343718662</c:v>
                </c:pt>
                <c:pt idx="68">
                  <c:v>114.40740597868191</c:v>
                </c:pt>
                <c:pt idx="69">
                  <c:v>114.83021715454893</c:v>
                </c:pt>
                <c:pt idx="70">
                  <c:v>115.17745911118436</c:v>
                </c:pt>
                <c:pt idx="71">
                  <c:v>114.85831161520426</c:v>
                </c:pt>
                <c:pt idx="72">
                  <c:v>113.70769356777051</c:v>
                </c:pt>
                <c:pt idx="73">
                  <c:v>114.53512074771544</c:v>
                </c:pt>
                <c:pt idx="74">
                  <c:v>114.53512074771544</c:v>
                </c:pt>
                <c:pt idx="75">
                  <c:v>114.53512074771544</c:v>
                </c:pt>
                <c:pt idx="76">
                  <c:v>115.98571513311389</c:v>
                </c:pt>
                <c:pt idx="77">
                  <c:v>117.33055443956917</c:v>
                </c:pt>
                <c:pt idx="78">
                  <c:v>118.12458894791638</c:v>
                </c:pt>
                <c:pt idx="79">
                  <c:v>117.90018182918331</c:v>
                </c:pt>
                <c:pt idx="80">
                  <c:v>116.4607415720847</c:v>
                </c:pt>
                <c:pt idx="81">
                  <c:v>115.56910844111363</c:v>
                </c:pt>
                <c:pt idx="82">
                  <c:v>116.23061796259798</c:v>
                </c:pt>
                <c:pt idx="83">
                  <c:v>116.719935628453</c:v>
                </c:pt>
                <c:pt idx="84">
                  <c:v>116.15142365166886</c:v>
                </c:pt>
                <c:pt idx="85">
                  <c:v>116.15142365166886</c:v>
                </c:pt>
                <c:pt idx="86">
                  <c:v>117.5926764546162</c:v>
                </c:pt>
                <c:pt idx="87">
                  <c:v>118.70069967460479</c:v>
                </c:pt>
                <c:pt idx="88">
                  <c:v>118.60972381565895</c:v>
                </c:pt>
                <c:pt idx="89">
                  <c:v>118.60972381565895</c:v>
                </c:pt>
                <c:pt idx="90">
                  <c:v>120.61649092340983</c:v>
                </c:pt>
                <c:pt idx="91">
                  <c:v>119.44670171796068</c:v>
                </c:pt>
                <c:pt idx="92">
                  <c:v>119.07443268595242</c:v>
                </c:pt>
                <c:pt idx="93">
                  <c:v>119.49403704993324</c:v>
                </c:pt>
                <c:pt idx="94">
                  <c:v>117.82837712825287</c:v>
                </c:pt>
                <c:pt idx="95">
                  <c:v>114.99097602867086</c:v>
                </c:pt>
                <c:pt idx="96">
                  <c:v>114.28178260870459</c:v>
                </c:pt>
                <c:pt idx="97">
                  <c:v>115.83248529559438</c:v>
                </c:pt>
                <c:pt idx="98">
                  <c:v>113.39928192027901</c:v>
                </c:pt>
                <c:pt idx="99">
                  <c:v>113.7258190262578</c:v>
                </c:pt>
                <c:pt idx="100">
                  <c:v>110.18549870387817</c:v>
                </c:pt>
                <c:pt idx="101">
                  <c:v>110.59708603814346</c:v>
                </c:pt>
                <c:pt idx="102">
                  <c:v>110.30484787668682</c:v>
                </c:pt>
                <c:pt idx="103">
                  <c:v>109.42820310561869</c:v>
                </c:pt>
                <c:pt idx="104">
                  <c:v>110.8099904620673</c:v>
                </c:pt>
                <c:pt idx="105">
                  <c:v>111.28871170603747</c:v>
                </c:pt>
                <c:pt idx="106">
                  <c:v>110.55058726579338</c:v>
                </c:pt>
                <c:pt idx="107">
                  <c:v>110.55058726579338</c:v>
                </c:pt>
                <c:pt idx="108">
                  <c:v>109.06834304134405</c:v>
                </c:pt>
                <c:pt idx="109">
                  <c:v>110.93275558666778</c:v>
                </c:pt>
                <c:pt idx="110">
                  <c:v>111.65442768766954</c:v>
                </c:pt>
                <c:pt idx="111">
                  <c:v>111.35382392998798</c:v>
                </c:pt>
                <c:pt idx="112">
                  <c:v>110.26239247584542</c:v>
                </c:pt>
                <c:pt idx="113">
                  <c:v>107.70781824196706</c:v>
                </c:pt>
                <c:pt idx="114">
                  <c:v>108.95275838683662</c:v>
                </c:pt>
                <c:pt idx="115">
                  <c:v>108.90221624297783</c:v>
                </c:pt>
                <c:pt idx="116">
                  <c:v>106.20417203384234</c:v>
                </c:pt>
                <c:pt idx="117">
                  <c:v>106.2982849913725</c:v>
                </c:pt>
                <c:pt idx="118">
                  <c:v>107.60303914925014</c:v>
                </c:pt>
                <c:pt idx="119">
                  <c:v>110.44434419373709</c:v>
                </c:pt>
                <c:pt idx="120">
                  <c:v>109.92992973920734</c:v>
                </c:pt>
                <c:pt idx="121">
                  <c:v>108.81528375554068</c:v>
                </c:pt>
                <c:pt idx="122">
                  <c:v>109.16656908368481</c:v>
                </c:pt>
                <c:pt idx="123">
                  <c:v>110.33315147724774</c:v>
                </c:pt>
                <c:pt idx="124">
                  <c:v>110.20843438019479</c:v>
                </c:pt>
                <c:pt idx="125">
                  <c:v>110.1805490594451</c:v>
                </c:pt>
                <c:pt idx="126">
                  <c:v>109.97064230750189</c:v>
                </c:pt>
                <c:pt idx="127">
                  <c:v>109.74728088829693</c:v>
                </c:pt>
                <c:pt idx="128">
                  <c:v>110.60168711606717</c:v>
                </c:pt>
                <c:pt idx="129">
                  <c:v>113.40695038348518</c:v>
                </c:pt>
                <c:pt idx="130">
                  <c:v>113.81853771775047</c:v>
                </c:pt>
                <c:pt idx="131">
                  <c:v>114.11356441128211</c:v>
                </c:pt>
                <c:pt idx="132">
                  <c:v>113.40388299820272</c:v>
                </c:pt>
                <c:pt idx="133">
                  <c:v>114.61556989807829</c:v>
                </c:pt>
                <c:pt idx="134">
                  <c:v>114.74656119229989</c:v>
                </c:pt>
                <c:pt idx="135">
                  <c:v>115.75064187919408</c:v>
                </c:pt>
                <c:pt idx="136">
                  <c:v>114.95814106348811</c:v>
                </c:pt>
                <c:pt idx="137">
                  <c:v>115.18178133590055</c:v>
                </c:pt>
                <c:pt idx="138">
                  <c:v>113.67088494438092</c:v>
                </c:pt>
                <c:pt idx="139">
                  <c:v>112.48736221846254</c:v>
                </c:pt>
                <c:pt idx="140">
                  <c:v>111.99316462147631</c:v>
                </c:pt>
                <c:pt idx="141">
                  <c:v>111.84760324716297</c:v>
                </c:pt>
                <c:pt idx="142">
                  <c:v>112.22126654520869</c:v>
                </c:pt>
                <c:pt idx="143">
                  <c:v>114.83607307190637</c:v>
                </c:pt>
                <c:pt idx="144">
                  <c:v>114.77723504512456</c:v>
                </c:pt>
                <c:pt idx="145">
                  <c:v>114.89163457350011</c:v>
                </c:pt>
                <c:pt idx="146">
                  <c:v>115.61156384195503</c:v>
                </c:pt>
                <c:pt idx="147">
                  <c:v>115.84426684361114</c:v>
                </c:pt>
                <c:pt idx="148">
                  <c:v>117.93238937464918</c:v>
                </c:pt>
                <c:pt idx="149">
                  <c:v>118.19918218092178</c:v>
                </c:pt>
                <c:pt idx="150">
                  <c:v>118.31281486297671</c:v>
                </c:pt>
                <c:pt idx="151">
                  <c:v>117.8947441916371</c:v>
                </c:pt>
                <c:pt idx="152">
                  <c:v>118.74092424978622</c:v>
                </c:pt>
                <c:pt idx="153">
                  <c:v>118.85016499382309</c:v>
                </c:pt>
                <c:pt idx="154">
                  <c:v>117.73042993911962</c:v>
                </c:pt>
                <c:pt idx="155">
                  <c:v>118.18879489894249</c:v>
                </c:pt>
                <c:pt idx="156">
                  <c:v>118.84863130118187</c:v>
                </c:pt>
                <c:pt idx="157">
                  <c:v>120.9287368025044</c:v>
                </c:pt>
                <c:pt idx="158">
                  <c:v>120.06122447398178</c:v>
                </c:pt>
                <c:pt idx="159">
                  <c:v>120.25509716649394</c:v>
                </c:pt>
                <c:pt idx="160">
                  <c:v>120.53436865380201</c:v>
                </c:pt>
                <c:pt idx="161">
                  <c:v>120.42324565061453</c:v>
                </c:pt>
                <c:pt idx="162">
                  <c:v>121.65689224058045</c:v>
                </c:pt>
                <c:pt idx="163">
                  <c:v>121.11326791256541</c:v>
                </c:pt>
                <c:pt idx="164">
                  <c:v>120.81803207912816</c:v>
                </c:pt>
                <c:pt idx="165">
                  <c:v>118.56754726802508</c:v>
                </c:pt>
                <c:pt idx="166">
                  <c:v>119.55656988171441</c:v>
                </c:pt>
                <c:pt idx="167">
                  <c:v>119.12880906141427</c:v>
                </c:pt>
                <c:pt idx="168">
                  <c:v>117.69724640742749</c:v>
                </c:pt>
                <c:pt idx="169">
                  <c:v>118.20204042629861</c:v>
                </c:pt>
                <c:pt idx="170">
                  <c:v>117.97087111728375</c:v>
                </c:pt>
                <c:pt idx="171">
                  <c:v>119.09318556415656</c:v>
                </c:pt>
                <c:pt idx="172">
                  <c:v>120.49742060380868</c:v>
                </c:pt>
                <c:pt idx="173">
                  <c:v>121.24725687876763</c:v>
                </c:pt>
                <c:pt idx="174">
                  <c:v>121.46650521316201</c:v>
                </c:pt>
                <c:pt idx="175">
                  <c:v>122.09504034285983</c:v>
                </c:pt>
                <c:pt idx="176">
                  <c:v>121.57163287238831</c:v>
                </c:pt>
                <c:pt idx="177">
                  <c:v>120.31477175289824</c:v>
                </c:pt>
                <c:pt idx="178">
                  <c:v>119.18492826942301</c:v>
                </c:pt>
                <c:pt idx="179">
                  <c:v>119.52875427426659</c:v>
                </c:pt>
                <c:pt idx="180">
                  <c:v>118.15421710121289</c:v>
                </c:pt>
                <c:pt idx="181">
                  <c:v>119.0382514822797</c:v>
                </c:pt>
                <c:pt idx="182">
                  <c:v>119.97687137871399</c:v>
                </c:pt>
                <c:pt idx="183">
                  <c:v>119.79150370903049</c:v>
                </c:pt>
                <c:pt idx="184">
                  <c:v>120.16934980518867</c:v>
                </c:pt>
                <c:pt idx="185">
                  <c:v>121.21198194801927</c:v>
                </c:pt>
                <c:pt idx="186">
                  <c:v>120.92957336212689</c:v>
                </c:pt>
                <c:pt idx="187">
                  <c:v>122.0886267190874</c:v>
                </c:pt>
                <c:pt idx="188">
                  <c:v>122.83462876244326</c:v>
                </c:pt>
                <c:pt idx="189">
                  <c:v>122.6999426632223</c:v>
                </c:pt>
                <c:pt idx="190">
                  <c:v>122.31923832168728</c:v>
                </c:pt>
                <c:pt idx="191">
                  <c:v>120.6603405902887</c:v>
                </c:pt>
                <c:pt idx="192">
                  <c:v>122.14823159218983</c:v>
                </c:pt>
                <c:pt idx="193">
                  <c:v>122.21139184368788</c:v>
                </c:pt>
                <c:pt idx="194">
                  <c:v>122.29839404442689</c:v>
                </c:pt>
                <c:pt idx="195">
                  <c:v>122.29839404442689</c:v>
                </c:pt>
                <c:pt idx="196">
                  <c:v>122.74093408472433</c:v>
                </c:pt>
                <c:pt idx="197">
                  <c:v>122.89904385337502</c:v>
                </c:pt>
                <c:pt idx="198">
                  <c:v>124.84028045736413</c:v>
                </c:pt>
                <c:pt idx="199">
                  <c:v>124.81044316416197</c:v>
                </c:pt>
                <c:pt idx="200">
                  <c:v>123.219934181902</c:v>
                </c:pt>
                <c:pt idx="201">
                  <c:v>124.25489786152643</c:v>
                </c:pt>
                <c:pt idx="202">
                  <c:v>124.52740715855271</c:v>
                </c:pt>
                <c:pt idx="203">
                  <c:v>124.59921185948315</c:v>
                </c:pt>
                <c:pt idx="204">
                  <c:v>125.40628275528081</c:v>
                </c:pt>
                <c:pt idx="205">
                  <c:v>125.55505094148036</c:v>
                </c:pt>
                <c:pt idx="206">
                  <c:v>125.58739791355001</c:v>
                </c:pt>
                <c:pt idx="207">
                  <c:v>125.81919464228173</c:v>
                </c:pt>
                <c:pt idx="208">
                  <c:v>125.39310694122659</c:v>
                </c:pt>
                <c:pt idx="209">
                  <c:v>126.27553791635026</c:v>
                </c:pt>
                <c:pt idx="210">
                  <c:v>126.11031739090839</c:v>
                </c:pt>
                <c:pt idx="211">
                  <c:v>126.55341513762085</c:v>
                </c:pt>
                <c:pt idx="212">
                  <c:v>126.58499526336986</c:v>
                </c:pt>
                <c:pt idx="213">
                  <c:v>127.94998171406679</c:v>
                </c:pt>
                <c:pt idx="214">
                  <c:v>127.55826267083563</c:v>
                </c:pt>
                <c:pt idx="215">
                  <c:v>127.55826267083563</c:v>
                </c:pt>
                <c:pt idx="216">
                  <c:v>127.7450943198585</c:v>
                </c:pt>
                <c:pt idx="217">
                  <c:v>128.646487313092</c:v>
                </c:pt>
                <c:pt idx="218">
                  <c:v>130.46691076493309</c:v>
                </c:pt>
                <c:pt idx="219">
                  <c:v>130.71027990177592</c:v>
                </c:pt>
                <c:pt idx="220">
                  <c:v>132.0129426605973</c:v>
                </c:pt>
                <c:pt idx="221">
                  <c:v>132.03218353191463</c:v>
                </c:pt>
                <c:pt idx="222">
                  <c:v>131.13936527481167</c:v>
                </c:pt>
                <c:pt idx="223">
                  <c:v>132.12664505595416</c:v>
                </c:pt>
                <c:pt idx="224">
                  <c:v>131.69637455678657</c:v>
                </c:pt>
                <c:pt idx="225">
                  <c:v>131.53882249455086</c:v>
                </c:pt>
                <c:pt idx="226">
                  <c:v>131.60769923680255</c:v>
                </c:pt>
                <c:pt idx="227">
                  <c:v>133.10360726841927</c:v>
                </c:pt>
                <c:pt idx="228">
                  <c:v>133.52934640296502</c:v>
                </c:pt>
                <c:pt idx="229">
                  <c:v>133.72900529953276</c:v>
                </c:pt>
                <c:pt idx="230">
                  <c:v>132.13898431038589</c:v>
                </c:pt>
                <c:pt idx="231">
                  <c:v>132.51313560154475</c:v>
                </c:pt>
                <c:pt idx="232">
                  <c:v>134.20361345869233</c:v>
                </c:pt>
                <c:pt idx="233">
                  <c:v>134.30490688631556</c:v>
                </c:pt>
                <c:pt idx="234">
                  <c:v>134.26991080877471</c:v>
                </c:pt>
                <c:pt idx="235">
                  <c:v>133.87749463252479</c:v>
                </c:pt>
                <c:pt idx="236">
                  <c:v>129.94231816832968</c:v>
                </c:pt>
                <c:pt idx="237">
                  <c:v>130.92806425683094</c:v>
                </c:pt>
                <c:pt idx="238">
                  <c:v>132.17976659198229</c:v>
                </c:pt>
                <c:pt idx="239">
                  <c:v>130.29987769364249</c:v>
                </c:pt>
                <c:pt idx="240">
                  <c:v>130.38290623617465</c:v>
                </c:pt>
                <c:pt idx="241">
                  <c:v>132.0662036232292</c:v>
                </c:pt>
                <c:pt idx="242">
                  <c:v>132.63903782472957</c:v>
                </c:pt>
                <c:pt idx="243">
                  <c:v>131.36070500826227</c:v>
                </c:pt>
                <c:pt idx="244">
                  <c:v>130.64265799895796</c:v>
                </c:pt>
                <c:pt idx="245">
                  <c:v>131.93005354466888</c:v>
                </c:pt>
                <c:pt idx="246">
                  <c:v>131.80812497969089</c:v>
                </c:pt>
                <c:pt idx="247">
                  <c:v>130.4906830008722</c:v>
                </c:pt>
                <c:pt idx="248">
                  <c:v>131.89338434788306</c:v>
                </c:pt>
                <c:pt idx="249">
                  <c:v>133.22665124622722</c:v>
                </c:pt>
                <c:pt idx="250">
                  <c:v>133.80011286744445</c:v>
                </c:pt>
                <c:pt idx="251">
                  <c:v>132.20813990584509</c:v>
                </c:pt>
                <c:pt idx="252">
                  <c:v>134.12922936559255</c:v>
                </c:pt>
                <c:pt idx="253">
                  <c:v>134.00876477995394</c:v>
                </c:pt>
                <c:pt idx="254">
                  <c:v>134.68972431266118</c:v>
                </c:pt>
                <c:pt idx="255">
                  <c:v>134.68972431266118</c:v>
                </c:pt>
                <c:pt idx="256">
                  <c:v>134.68972431266118</c:v>
                </c:pt>
                <c:pt idx="257">
                  <c:v>137.51457701790582</c:v>
                </c:pt>
                <c:pt idx="258">
                  <c:v>139.43991898906759</c:v>
                </c:pt>
                <c:pt idx="259">
                  <c:v>139.18065521939744</c:v>
                </c:pt>
                <c:pt idx="260">
                  <c:v>139.18065521939744</c:v>
                </c:pt>
                <c:pt idx="261">
                  <c:v>141.58897094594371</c:v>
                </c:pt>
                <c:pt idx="262">
                  <c:v>142.30848193458738</c:v>
                </c:pt>
                <c:pt idx="263">
                  <c:v>139.60493037460387</c:v>
                </c:pt>
                <c:pt idx="264">
                  <c:v>140.89950639040782</c:v>
                </c:pt>
                <c:pt idx="265">
                  <c:v>139.63337340176852</c:v>
                </c:pt>
                <c:pt idx="266">
                  <c:v>138.71608577570777</c:v>
                </c:pt>
                <c:pt idx="267">
                  <c:v>136.41735935970772</c:v>
                </c:pt>
                <c:pt idx="268">
                  <c:v>135.14181507531538</c:v>
                </c:pt>
                <c:pt idx="269">
                  <c:v>136.73155721125477</c:v>
                </c:pt>
                <c:pt idx="270">
                  <c:v>139.9045581460592</c:v>
                </c:pt>
                <c:pt idx="271">
                  <c:v>139.62145242714806</c:v>
                </c:pt>
                <c:pt idx="272">
                  <c:v>139.87674253861138</c:v>
                </c:pt>
                <c:pt idx="273">
                  <c:v>141.36121758872068</c:v>
                </c:pt>
                <c:pt idx="274">
                  <c:v>141.71124807743107</c:v>
                </c:pt>
                <c:pt idx="275">
                  <c:v>144.81000434573949</c:v>
                </c:pt>
                <c:pt idx="276">
                  <c:v>144.79243659366719</c:v>
                </c:pt>
                <c:pt idx="277">
                  <c:v>145.15041439879121</c:v>
                </c:pt>
                <c:pt idx="278">
                  <c:v>144.09620984784951</c:v>
                </c:pt>
                <c:pt idx="279">
                  <c:v>141.38645380399916</c:v>
                </c:pt>
                <c:pt idx="280">
                  <c:v>141.07657817716833</c:v>
                </c:pt>
                <c:pt idx="281">
                  <c:v>142.63662244650928</c:v>
                </c:pt>
                <c:pt idx="282">
                  <c:v>140.16849270695491</c:v>
                </c:pt>
                <c:pt idx="283">
                  <c:v>142.42539114183043</c:v>
                </c:pt>
                <c:pt idx="284">
                  <c:v>143.3562031484548</c:v>
                </c:pt>
                <c:pt idx="285">
                  <c:v>142.60288120840215</c:v>
                </c:pt>
                <c:pt idx="286">
                  <c:v>143.99421928720756</c:v>
                </c:pt>
                <c:pt idx="287">
                  <c:v>144.16494716349746</c:v>
                </c:pt>
                <c:pt idx="288">
                  <c:v>144.55088000267307</c:v>
                </c:pt>
                <c:pt idx="289">
                  <c:v>144.15079536321699</c:v>
                </c:pt>
                <c:pt idx="290">
                  <c:v>143.56346079492684</c:v>
                </c:pt>
                <c:pt idx="291">
                  <c:v>140.34856216569599</c:v>
                </c:pt>
                <c:pt idx="292">
                  <c:v>140.88995566805107</c:v>
                </c:pt>
                <c:pt idx="293">
                  <c:v>143.18010734792054</c:v>
                </c:pt>
                <c:pt idx="294">
                  <c:v>143.38569187514761</c:v>
                </c:pt>
                <c:pt idx="295">
                  <c:v>143.38569187514761</c:v>
                </c:pt>
                <c:pt idx="296">
                  <c:v>143.38569187514761</c:v>
                </c:pt>
                <c:pt idx="297">
                  <c:v>143.96786765909908</c:v>
                </c:pt>
                <c:pt idx="298">
                  <c:v>145.06801327597591</c:v>
                </c:pt>
                <c:pt idx="299">
                  <c:v>144.38775087628744</c:v>
                </c:pt>
                <c:pt idx="300">
                  <c:v>142.96769091710988</c:v>
                </c:pt>
                <c:pt idx="301">
                  <c:v>140.4574543432235</c:v>
                </c:pt>
                <c:pt idx="302">
                  <c:v>136.99716489139547</c:v>
                </c:pt>
                <c:pt idx="303">
                  <c:v>134.8715366039491</c:v>
                </c:pt>
                <c:pt idx="304">
                  <c:v>135.53660150382899</c:v>
                </c:pt>
                <c:pt idx="305">
                  <c:v>130.11904138858083</c:v>
                </c:pt>
                <c:pt idx="306">
                  <c:v>132.86351465676452</c:v>
                </c:pt>
                <c:pt idx="307">
                  <c:v>131.88808613694064</c:v>
                </c:pt>
                <c:pt idx="308">
                  <c:v>133.67644146991958</c:v>
                </c:pt>
                <c:pt idx="309">
                  <c:v>133.39556657666844</c:v>
                </c:pt>
                <c:pt idx="310">
                  <c:v>135.53952946250772</c:v>
                </c:pt>
                <c:pt idx="311">
                  <c:v>134.77770249962643</c:v>
                </c:pt>
                <c:pt idx="312">
                  <c:v>131.3184587473265</c:v>
                </c:pt>
                <c:pt idx="313">
                  <c:v>132.24222971046157</c:v>
                </c:pt>
                <c:pt idx="314">
                  <c:v>132.13110670727411</c:v>
                </c:pt>
                <c:pt idx="315">
                  <c:v>134.3148061751817</c:v>
                </c:pt>
                <c:pt idx="316">
                  <c:v>134.94334130487954</c:v>
                </c:pt>
                <c:pt idx="317">
                  <c:v>136.05533818307495</c:v>
                </c:pt>
                <c:pt idx="318">
                  <c:v>137.26723422285613</c:v>
                </c:pt>
                <c:pt idx="319">
                  <c:v>137.28389570200409</c:v>
                </c:pt>
                <c:pt idx="320">
                  <c:v>137.79426678502512</c:v>
                </c:pt>
                <c:pt idx="321">
                  <c:v>137.38254002415607</c:v>
                </c:pt>
                <c:pt idx="322">
                  <c:v>136.31648421189573</c:v>
                </c:pt>
                <c:pt idx="323">
                  <c:v>138.18417328240756</c:v>
                </c:pt>
                <c:pt idx="324">
                  <c:v>138.03882104799985</c:v>
                </c:pt>
                <c:pt idx="325">
                  <c:v>138.09995961374352</c:v>
                </c:pt>
                <c:pt idx="326">
                  <c:v>139.44542633991568</c:v>
                </c:pt>
                <c:pt idx="327">
                  <c:v>140.88856140201358</c:v>
                </c:pt>
                <c:pt idx="328">
                  <c:v>140.88856140201358</c:v>
                </c:pt>
                <c:pt idx="329">
                  <c:v>140.88856140201358</c:v>
                </c:pt>
                <c:pt idx="330">
                  <c:v>140.88856140201358</c:v>
                </c:pt>
                <c:pt idx="331">
                  <c:v>141.8517203807076</c:v>
                </c:pt>
                <c:pt idx="332">
                  <c:v>142.55972867454204</c:v>
                </c:pt>
                <c:pt idx="333">
                  <c:v>142.07717319896878</c:v>
                </c:pt>
                <c:pt idx="334">
                  <c:v>141.80361820241441</c:v>
                </c:pt>
                <c:pt idx="335">
                  <c:v>144.70759550528626</c:v>
                </c:pt>
                <c:pt idx="336">
                  <c:v>144.92426444751129</c:v>
                </c:pt>
                <c:pt idx="337">
                  <c:v>144.84395472375223</c:v>
                </c:pt>
                <c:pt idx="338">
                  <c:v>141.51598111888143</c:v>
                </c:pt>
                <c:pt idx="339">
                  <c:v>143.37648971930022</c:v>
                </c:pt>
                <c:pt idx="340">
                  <c:v>143.30663699082226</c:v>
                </c:pt>
                <c:pt idx="341">
                  <c:v>143.41978167976407</c:v>
                </c:pt>
                <c:pt idx="342">
                  <c:v>143.16867436641317</c:v>
                </c:pt>
                <c:pt idx="343">
                  <c:v>144.07850266917345</c:v>
                </c:pt>
                <c:pt idx="344">
                  <c:v>143.09700909208652</c:v>
                </c:pt>
                <c:pt idx="345">
                  <c:v>141.65031865159301</c:v>
                </c:pt>
                <c:pt idx="346">
                  <c:v>141.65031865159301</c:v>
                </c:pt>
                <c:pt idx="347">
                  <c:v>142.13489581292063</c:v>
                </c:pt>
                <c:pt idx="348">
                  <c:v>144.17812297755171</c:v>
                </c:pt>
                <c:pt idx="349">
                  <c:v>145.29005014244527</c:v>
                </c:pt>
                <c:pt idx="350">
                  <c:v>145.67737724765831</c:v>
                </c:pt>
                <c:pt idx="351">
                  <c:v>144.35080282629409</c:v>
                </c:pt>
                <c:pt idx="352">
                  <c:v>145.3158440641387</c:v>
                </c:pt>
                <c:pt idx="353">
                  <c:v>144.62909832737591</c:v>
                </c:pt>
                <c:pt idx="354">
                  <c:v>142.69065025546178</c:v>
                </c:pt>
                <c:pt idx="355">
                  <c:v>146.25320912113929</c:v>
                </c:pt>
                <c:pt idx="356">
                  <c:v>145.47876405061874</c:v>
                </c:pt>
                <c:pt idx="357">
                  <c:v>145.96055267987134</c:v>
                </c:pt>
                <c:pt idx="358">
                  <c:v>146.36035846611992</c:v>
                </c:pt>
                <c:pt idx="359">
                  <c:v>145.73454215519519</c:v>
                </c:pt>
                <c:pt idx="360">
                  <c:v>145.89425532978899</c:v>
                </c:pt>
                <c:pt idx="361">
                  <c:v>145.30984872017751</c:v>
                </c:pt>
                <c:pt idx="362">
                  <c:v>144.996487428253</c:v>
                </c:pt>
                <c:pt idx="363">
                  <c:v>144.996487428253</c:v>
                </c:pt>
                <c:pt idx="364">
                  <c:v>143.05629652379199</c:v>
                </c:pt>
                <c:pt idx="365">
                  <c:v>143.11973562849749</c:v>
                </c:pt>
                <c:pt idx="366">
                  <c:v>142.70027069112041</c:v>
                </c:pt>
                <c:pt idx="367">
                  <c:v>141.47450170426629</c:v>
                </c:pt>
                <c:pt idx="368">
                  <c:v>143.8497036124223</c:v>
                </c:pt>
                <c:pt idx="369">
                  <c:v>143.6294095784998</c:v>
                </c:pt>
                <c:pt idx="370">
                  <c:v>144.51281653984975</c:v>
                </c:pt>
                <c:pt idx="371">
                  <c:v>145.2975094657458</c:v>
                </c:pt>
                <c:pt idx="372">
                  <c:v>145.1334043531339</c:v>
                </c:pt>
                <c:pt idx="373">
                  <c:v>145.004783311176</c:v>
                </c:pt>
                <c:pt idx="374">
                  <c:v>142.97605651333478</c:v>
                </c:pt>
                <c:pt idx="375">
                  <c:v>143.71738776546508</c:v>
                </c:pt>
                <c:pt idx="376">
                  <c:v>143.86308856638215</c:v>
                </c:pt>
                <c:pt idx="377">
                  <c:v>143.46126109437924</c:v>
                </c:pt>
                <c:pt idx="378">
                  <c:v>145.47255956675193</c:v>
                </c:pt>
                <c:pt idx="379">
                  <c:v>146.51679511552561</c:v>
                </c:pt>
                <c:pt idx="380">
                  <c:v>150.46145258877564</c:v>
                </c:pt>
                <c:pt idx="381">
                  <c:v>150.46145258877564</c:v>
                </c:pt>
                <c:pt idx="382">
                  <c:v>151.17099457525129</c:v>
                </c:pt>
                <c:pt idx="383">
                  <c:v>153.0532537258548</c:v>
                </c:pt>
                <c:pt idx="384">
                  <c:v>153.36863670353372</c:v>
                </c:pt>
                <c:pt idx="385">
                  <c:v>152.13080731545534</c:v>
                </c:pt>
                <c:pt idx="386">
                  <c:v>151.99988573453561</c:v>
                </c:pt>
                <c:pt idx="387">
                  <c:v>151.31662566286653</c:v>
                </c:pt>
                <c:pt idx="388">
                  <c:v>152.93857534427178</c:v>
                </c:pt>
                <c:pt idx="389">
                  <c:v>151.78488991155555</c:v>
                </c:pt>
                <c:pt idx="390">
                  <c:v>151.78488991155555</c:v>
                </c:pt>
                <c:pt idx="391">
                  <c:v>154.42291096777734</c:v>
                </c:pt>
                <c:pt idx="392">
                  <c:v>154.89284833571134</c:v>
                </c:pt>
                <c:pt idx="393">
                  <c:v>155.13294094736611</c:v>
                </c:pt>
                <c:pt idx="394">
                  <c:v>157.07619923710959</c:v>
                </c:pt>
                <c:pt idx="395">
                  <c:v>159.06783855835374</c:v>
                </c:pt>
                <c:pt idx="396">
                  <c:v>159.54474725647515</c:v>
                </c:pt>
                <c:pt idx="397">
                  <c:v>157.60100097361857</c:v>
                </c:pt>
                <c:pt idx="398">
                  <c:v>159.00920967147752</c:v>
                </c:pt>
                <c:pt idx="399">
                  <c:v>161.03277768498009</c:v>
                </c:pt>
                <c:pt idx="400">
                  <c:v>160.01949484223849</c:v>
                </c:pt>
                <c:pt idx="401">
                  <c:v>160.74005153041026</c:v>
                </c:pt>
                <c:pt idx="402">
                  <c:v>159.23856643464364</c:v>
                </c:pt>
                <c:pt idx="403">
                  <c:v>160.45352985970729</c:v>
                </c:pt>
                <c:pt idx="404">
                  <c:v>162.37552559237912</c:v>
                </c:pt>
                <c:pt idx="405">
                  <c:v>162.88903377398452</c:v>
                </c:pt>
                <c:pt idx="406">
                  <c:v>163.63719692969849</c:v>
                </c:pt>
                <c:pt idx="407">
                  <c:v>162.86547067795104</c:v>
                </c:pt>
                <c:pt idx="408">
                  <c:v>161.81635519804612</c:v>
                </c:pt>
                <c:pt idx="409">
                  <c:v>157.34578057545713</c:v>
                </c:pt>
                <c:pt idx="410">
                  <c:v>158.527351328923</c:v>
                </c:pt>
                <c:pt idx="411">
                  <c:v>161.62987211553261</c:v>
                </c:pt>
                <c:pt idx="412">
                  <c:v>156.5437290373944</c:v>
                </c:pt>
                <c:pt idx="413">
                  <c:v>156.45930622882474</c:v>
                </c:pt>
                <c:pt idx="414">
                  <c:v>157.12290714936529</c:v>
                </c:pt>
                <c:pt idx="415">
                  <c:v>152.92818806229249</c:v>
                </c:pt>
                <c:pt idx="416">
                  <c:v>152.72783203270606</c:v>
                </c:pt>
                <c:pt idx="417">
                  <c:v>157.11056789493355</c:v>
                </c:pt>
                <c:pt idx="418">
                  <c:v>156.43218775439567</c:v>
                </c:pt>
                <c:pt idx="419">
                  <c:v>151.92417708870022</c:v>
                </c:pt>
                <c:pt idx="420">
                  <c:v>152.61008626584049</c:v>
                </c:pt>
                <c:pt idx="421">
                  <c:v>153.42029426022253</c:v>
                </c:pt>
                <c:pt idx="422">
                  <c:v>149.01720211384776</c:v>
                </c:pt>
                <c:pt idx="423">
                  <c:v>144.11405645312928</c:v>
                </c:pt>
                <c:pt idx="424">
                  <c:v>142.12541480386574</c:v>
                </c:pt>
                <c:pt idx="425">
                  <c:v>150.55026733536337</c:v>
                </c:pt>
                <c:pt idx="426">
                  <c:v>151.48247360802523</c:v>
                </c:pt>
                <c:pt idx="427">
                  <c:v>155.78747913866303</c:v>
                </c:pt>
                <c:pt idx="428">
                  <c:v>160.11033127458057</c:v>
                </c:pt>
                <c:pt idx="429">
                  <c:v>159.79606370973167</c:v>
                </c:pt>
                <c:pt idx="430">
                  <c:v>164.36814089984952</c:v>
                </c:pt>
                <c:pt idx="431">
                  <c:v>162.87648537964714</c:v>
                </c:pt>
                <c:pt idx="432">
                  <c:v>160.48420371253195</c:v>
                </c:pt>
                <c:pt idx="433">
                  <c:v>163.7184826396838</c:v>
                </c:pt>
                <c:pt idx="434">
                  <c:v>167.20135920131906</c:v>
                </c:pt>
                <c:pt idx="435">
                  <c:v>166.64330421981606</c:v>
                </c:pt>
                <c:pt idx="436">
                  <c:v>166.51768084983877</c:v>
                </c:pt>
                <c:pt idx="437">
                  <c:v>167.79413140715542</c:v>
                </c:pt>
                <c:pt idx="438">
                  <c:v>167.66327953953757</c:v>
                </c:pt>
                <c:pt idx="439">
                  <c:v>167.19069306613233</c:v>
                </c:pt>
                <c:pt idx="440">
                  <c:v>167.30983309903533</c:v>
                </c:pt>
                <c:pt idx="441">
                  <c:v>166.97897376834035</c:v>
                </c:pt>
                <c:pt idx="442">
                  <c:v>169.47401284241815</c:v>
                </c:pt>
                <c:pt idx="443">
                  <c:v>171.05566823534011</c:v>
                </c:pt>
                <c:pt idx="444">
                  <c:v>173.57294585271578</c:v>
                </c:pt>
                <c:pt idx="445">
                  <c:v>171.49012153262015</c:v>
                </c:pt>
                <c:pt idx="446">
                  <c:v>171.33333631670507</c:v>
                </c:pt>
                <c:pt idx="447">
                  <c:v>178.14983326066294</c:v>
                </c:pt>
                <c:pt idx="448">
                  <c:v>179.17106341981815</c:v>
                </c:pt>
                <c:pt idx="449">
                  <c:v>180.16552367105371</c:v>
                </c:pt>
                <c:pt idx="450">
                  <c:v>185.10234085657737</c:v>
                </c:pt>
                <c:pt idx="451">
                  <c:v>184.25427853927769</c:v>
                </c:pt>
                <c:pt idx="452">
                  <c:v>184.25427853927769</c:v>
                </c:pt>
                <c:pt idx="453">
                  <c:v>188.68009722206347</c:v>
                </c:pt>
                <c:pt idx="454">
                  <c:v>189.2191204721548</c:v>
                </c:pt>
                <c:pt idx="455">
                  <c:v>189.2191204721548</c:v>
                </c:pt>
                <c:pt idx="456">
                  <c:v>196.58976845271073</c:v>
                </c:pt>
                <c:pt idx="457">
                  <c:v>191.57173527050361</c:v>
                </c:pt>
                <c:pt idx="458">
                  <c:v>188.04452104887633</c:v>
                </c:pt>
                <c:pt idx="459">
                  <c:v>194.0227155377969</c:v>
                </c:pt>
                <c:pt idx="460">
                  <c:v>193.59586099042113</c:v>
                </c:pt>
                <c:pt idx="461">
                  <c:v>196.78698738371284</c:v>
                </c:pt>
                <c:pt idx="462">
                  <c:v>199.1662326633776</c:v>
                </c:pt>
                <c:pt idx="463">
                  <c:v>203.09590177672465</c:v>
                </c:pt>
                <c:pt idx="464">
                  <c:v>201.04179933700118</c:v>
                </c:pt>
                <c:pt idx="465">
                  <c:v>205.9385313739472</c:v>
                </c:pt>
                <c:pt idx="466">
                  <c:v>201.85172847817569</c:v>
                </c:pt>
                <c:pt idx="467">
                  <c:v>204.25098147547834</c:v>
                </c:pt>
                <c:pt idx="468">
                  <c:v>205.41059253885385</c:v>
                </c:pt>
                <c:pt idx="469">
                  <c:v>205.41059253885385</c:v>
                </c:pt>
                <c:pt idx="470">
                  <c:v>197.80194334569941</c:v>
                </c:pt>
                <c:pt idx="471">
                  <c:v>204.79579092962527</c:v>
                </c:pt>
                <c:pt idx="472">
                  <c:v>204.49372319260434</c:v>
                </c:pt>
                <c:pt idx="473">
                  <c:v>208.1255073670429</c:v>
                </c:pt>
                <c:pt idx="474">
                  <c:v>211.96482804116096</c:v>
                </c:pt>
                <c:pt idx="475">
                  <c:v>220.20270949703203</c:v>
                </c:pt>
                <c:pt idx="476">
                  <c:v>220.56047816225046</c:v>
                </c:pt>
                <c:pt idx="477">
                  <c:v>218.56918740751564</c:v>
                </c:pt>
                <c:pt idx="478">
                  <c:v>219.54726503281074</c:v>
                </c:pt>
                <c:pt idx="479">
                  <c:v>212.40485840259095</c:v>
                </c:pt>
                <c:pt idx="480">
                  <c:v>201.76646910998355</c:v>
                </c:pt>
                <c:pt idx="481">
                  <c:v>205.22292433020851</c:v>
                </c:pt>
                <c:pt idx="482">
                  <c:v>207.11076054496198</c:v>
                </c:pt>
                <c:pt idx="483">
                  <c:v>200.49698988285431</c:v>
                </c:pt>
                <c:pt idx="484">
                  <c:v>200.65865502990059</c:v>
                </c:pt>
                <c:pt idx="485">
                  <c:v>192.86693870602446</c:v>
                </c:pt>
                <c:pt idx="486">
                  <c:v>193.82633316641724</c:v>
                </c:pt>
                <c:pt idx="487">
                  <c:v>203.32588595960766</c:v>
                </c:pt>
                <c:pt idx="488">
                  <c:v>200.43417819786561</c:v>
                </c:pt>
                <c:pt idx="489">
                  <c:v>192.50930946740979</c:v>
                </c:pt>
                <c:pt idx="490">
                  <c:v>191.43391207269829</c:v>
                </c:pt>
                <c:pt idx="491">
                  <c:v>193.60227461419356</c:v>
                </c:pt>
                <c:pt idx="492">
                  <c:v>185.56419148149399</c:v>
                </c:pt>
                <c:pt idx="493">
                  <c:v>181.28888381745463</c:v>
                </c:pt>
                <c:pt idx="494">
                  <c:v>185.02670192404386</c:v>
                </c:pt>
                <c:pt idx="495">
                  <c:v>192.59428998239443</c:v>
                </c:pt>
                <c:pt idx="496">
                  <c:v>189.69135837905066</c:v>
                </c:pt>
                <c:pt idx="497">
                  <c:v>190.81395167913101</c:v>
                </c:pt>
                <c:pt idx="498">
                  <c:v>198.56119091641139</c:v>
                </c:pt>
                <c:pt idx="499">
                  <c:v>199.68406306969919</c:v>
                </c:pt>
                <c:pt idx="500">
                  <c:v>199.78730846977487</c:v>
                </c:pt>
                <c:pt idx="501">
                  <c:v>201.32915756732666</c:v>
                </c:pt>
                <c:pt idx="502">
                  <c:v>204.57682144843838</c:v>
                </c:pt>
                <c:pt idx="503">
                  <c:v>206.064991303547</c:v>
                </c:pt>
                <c:pt idx="504">
                  <c:v>201.0703817907696</c:v>
                </c:pt>
                <c:pt idx="505">
                  <c:v>198.69057880468986</c:v>
                </c:pt>
                <c:pt idx="506">
                  <c:v>203.74995197490841</c:v>
                </c:pt>
                <c:pt idx="507">
                  <c:v>198.82972655523082</c:v>
                </c:pt>
                <c:pt idx="508">
                  <c:v>193.41572181837819</c:v>
                </c:pt>
                <c:pt idx="509">
                  <c:v>192.15523560719069</c:v>
                </c:pt>
                <c:pt idx="510">
                  <c:v>185.41354103614384</c:v>
                </c:pt>
                <c:pt idx="511">
                  <c:v>186.36366362738735</c:v>
                </c:pt>
                <c:pt idx="512">
                  <c:v>188.42989618163693</c:v>
                </c:pt>
                <c:pt idx="513">
                  <c:v>188.34505509325604</c:v>
                </c:pt>
                <c:pt idx="514">
                  <c:v>192.59638138145064</c:v>
                </c:pt>
                <c:pt idx="515">
                  <c:v>196.09515257591323</c:v>
                </c:pt>
                <c:pt idx="516">
                  <c:v>196.09515257591323</c:v>
                </c:pt>
                <c:pt idx="517">
                  <c:v>196.09515257591323</c:v>
                </c:pt>
                <c:pt idx="518">
                  <c:v>194.10225841523535</c:v>
                </c:pt>
                <c:pt idx="519">
                  <c:v>190.80949002781102</c:v>
                </c:pt>
                <c:pt idx="520">
                  <c:v>193.89116653716027</c:v>
                </c:pt>
                <c:pt idx="521">
                  <c:v>193.89116653716027</c:v>
                </c:pt>
                <c:pt idx="522">
                  <c:v>192.13348505700594</c:v>
                </c:pt>
                <c:pt idx="523">
                  <c:v>187.44010672162696</c:v>
                </c:pt>
                <c:pt idx="524">
                  <c:v>191.84884564545354</c:v>
                </c:pt>
                <c:pt idx="525">
                  <c:v>189.47719911569311</c:v>
                </c:pt>
                <c:pt idx="526">
                  <c:v>189.0129782385128</c:v>
                </c:pt>
                <c:pt idx="527">
                  <c:v>192.5192087562759</c:v>
                </c:pt>
                <c:pt idx="528">
                  <c:v>189.8353163474209</c:v>
                </c:pt>
                <c:pt idx="529">
                  <c:v>187.29879785872794</c:v>
                </c:pt>
                <c:pt idx="530">
                  <c:v>184.51807367356969</c:v>
                </c:pt>
                <c:pt idx="531">
                  <c:v>180.12369568992915</c:v>
                </c:pt>
                <c:pt idx="532">
                  <c:v>170.45494871309009</c:v>
                </c:pt>
                <c:pt idx="533">
                  <c:v>175.08481823046165</c:v>
                </c:pt>
                <c:pt idx="534">
                  <c:v>175.6905571104466</c:v>
                </c:pt>
                <c:pt idx="535">
                  <c:v>166.04913774794221</c:v>
                </c:pt>
                <c:pt idx="536">
                  <c:v>151.67962282572552</c:v>
                </c:pt>
                <c:pt idx="537">
                  <c:v>167.94052934109123</c:v>
                </c:pt>
                <c:pt idx="538">
                  <c:v>164.10002354084133</c:v>
                </c:pt>
                <c:pt idx="539">
                  <c:v>175.13633636054669</c:v>
                </c:pt>
                <c:pt idx="540">
                  <c:v>167.68565750943918</c:v>
                </c:pt>
                <c:pt idx="541">
                  <c:v>169.34615864678085</c:v>
                </c:pt>
                <c:pt idx="542">
                  <c:v>164.89768314088599</c:v>
                </c:pt>
                <c:pt idx="543">
                  <c:v>163.5177083302861</c:v>
                </c:pt>
                <c:pt idx="544">
                  <c:v>168.173441482653</c:v>
                </c:pt>
                <c:pt idx="545">
                  <c:v>174.50689495792452</c:v>
                </c:pt>
                <c:pt idx="546">
                  <c:v>172.94963922065853</c:v>
                </c:pt>
                <c:pt idx="547">
                  <c:v>163.6133549804575</c:v>
                </c:pt>
                <c:pt idx="548">
                  <c:v>163.6133549804575</c:v>
                </c:pt>
                <c:pt idx="549">
                  <c:v>163.6133549804575</c:v>
                </c:pt>
                <c:pt idx="550">
                  <c:v>157.66437036502222</c:v>
                </c:pt>
                <c:pt idx="551">
                  <c:v>159.79453001709044</c:v>
                </c:pt>
                <c:pt idx="552">
                  <c:v>161.52258334394821</c:v>
                </c:pt>
                <c:pt idx="553">
                  <c:v>167.46306293655485</c:v>
                </c:pt>
                <c:pt idx="554">
                  <c:v>168.34667903781039</c:v>
                </c:pt>
                <c:pt idx="555">
                  <c:v>165.63357675547007</c:v>
                </c:pt>
                <c:pt idx="556">
                  <c:v>168.17058323727613</c:v>
                </c:pt>
                <c:pt idx="557">
                  <c:v>164.45772249275788</c:v>
                </c:pt>
                <c:pt idx="558">
                  <c:v>164.68373301743404</c:v>
                </c:pt>
                <c:pt idx="559">
                  <c:v>162.46712887104181</c:v>
                </c:pt>
                <c:pt idx="560">
                  <c:v>162.21685811731342</c:v>
                </c:pt>
                <c:pt idx="561">
                  <c:v>165.32335256212986</c:v>
                </c:pt>
                <c:pt idx="562">
                  <c:v>170.68493289597308</c:v>
                </c:pt>
                <c:pt idx="563">
                  <c:v>171.43679085668637</c:v>
                </c:pt>
                <c:pt idx="564">
                  <c:v>169.62410558135329</c:v>
                </c:pt>
                <c:pt idx="565">
                  <c:v>164.41861333040643</c:v>
                </c:pt>
                <c:pt idx="566">
                  <c:v>161.17624766023718</c:v>
                </c:pt>
                <c:pt idx="567">
                  <c:v>161.13769620430074</c:v>
                </c:pt>
                <c:pt idx="568">
                  <c:v>162.7298783058057</c:v>
                </c:pt>
                <c:pt idx="569">
                  <c:v>156.86420108611011</c:v>
                </c:pt>
                <c:pt idx="570">
                  <c:v>158.28440047189142</c:v>
                </c:pt>
                <c:pt idx="571">
                  <c:v>160.30817762529955</c:v>
                </c:pt>
                <c:pt idx="572">
                  <c:v>163.28779386070497</c:v>
                </c:pt>
                <c:pt idx="573">
                  <c:v>155.47209616098411</c:v>
                </c:pt>
                <c:pt idx="574">
                  <c:v>155.02223622398986</c:v>
                </c:pt>
                <c:pt idx="575">
                  <c:v>146.98777818298777</c:v>
                </c:pt>
                <c:pt idx="576">
                  <c:v>149.07917723921392</c:v>
                </c:pt>
                <c:pt idx="577">
                  <c:v>152.44165892851242</c:v>
                </c:pt>
                <c:pt idx="578">
                  <c:v>147.15237128871277</c:v>
                </c:pt>
                <c:pt idx="579">
                  <c:v>147.15237128871277</c:v>
                </c:pt>
                <c:pt idx="580">
                  <c:v>147.15237128871277</c:v>
                </c:pt>
                <c:pt idx="581">
                  <c:v>156.60758642191118</c:v>
                </c:pt>
                <c:pt idx="582">
                  <c:v>157.67064456219092</c:v>
                </c:pt>
                <c:pt idx="583">
                  <c:v>157.99976106033904</c:v>
                </c:pt>
                <c:pt idx="584">
                  <c:v>162.33404617776398</c:v>
                </c:pt>
                <c:pt idx="585">
                  <c:v>159.28931771840809</c:v>
                </c:pt>
                <c:pt idx="586">
                  <c:v>161.29887335823389</c:v>
                </c:pt>
                <c:pt idx="587">
                  <c:v>166.42259190608232</c:v>
                </c:pt>
                <c:pt idx="588">
                  <c:v>169.15674760558866</c:v>
                </c:pt>
                <c:pt idx="589">
                  <c:v>169.15674760558866</c:v>
                </c:pt>
                <c:pt idx="590">
                  <c:v>171.34665155736303</c:v>
                </c:pt>
                <c:pt idx="591">
                  <c:v>169.48481840420862</c:v>
                </c:pt>
                <c:pt idx="592">
                  <c:v>167.20435687329967</c:v>
                </c:pt>
                <c:pt idx="593">
                  <c:v>168.61626037615792</c:v>
                </c:pt>
                <c:pt idx="594">
                  <c:v>171.96730908394909</c:v>
                </c:pt>
                <c:pt idx="595">
                  <c:v>165.99573735870658</c:v>
                </c:pt>
                <c:pt idx="596">
                  <c:v>166.62406334849879</c:v>
                </c:pt>
                <c:pt idx="597">
                  <c:v>166.46386218079186</c:v>
                </c:pt>
                <c:pt idx="598">
                  <c:v>169.11722016342597</c:v>
                </c:pt>
                <c:pt idx="599">
                  <c:v>168.69071418255959</c:v>
                </c:pt>
                <c:pt idx="600">
                  <c:v>172.34292435444729</c:v>
                </c:pt>
                <c:pt idx="601">
                  <c:v>173.8590492436075</c:v>
                </c:pt>
                <c:pt idx="602">
                  <c:v>176.29964222892156</c:v>
                </c:pt>
                <c:pt idx="603">
                  <c:v>179.02919685050415</c:v>
                </c:pt>
                <c:pt idx="604">
                  <c:v>177.88589869976718</c:v>
                </c:pt>
                <c:pt idx="605">
                  <c:v>178.92818227608845</c:v>
                </c:pt>
                <c:pt idx="606">
                  <c:v>180.65609617634249</c:v>
                </c:pt>
                <c:pt idx="607">
                  <c:v>179.5490489425801</c:v>
                </c:pt>
                <c:pt idx="608">
                  <c:v>179.5490489425801</c:v>
                </c:pt>
                <c:pt idx="609">
                  <c:v>182.93481487470461</c:v>
                </c:pt>
                <c:pt idx="610">
                  <c:v>182.53696106090854</c:v>
                </c:pt>
                <c:pt idx="611">
                  <c:v>183.08197965496106</c:v>
                </c:pt>
                <c:pt idx="612">
                  <c:v>178.5372300791779</c:v>
                </c:pt>
                <c:pt idx="613">
                  <c:v>177.41888929051191</c:v>
                </c:pt>
                <c:pt idx="614">
                  <c:v>174.72363361345137</c:v>
                </c:pt>
                <c:pt idx="615">
                  <c:v>174.72363361345137</c:v>
                </c:pt>
                <c:pt idx="616">
                  <c:v>178.13679687321246</c:v>
                </c:pt>
                <c:pt idx="617">
                  <c:v>178.00231991389711</c:v>
                </c:pt>
                <c:pt idx="618">
                  <c:v>177.86449671609182</c:v>
                </c:pt>
                <c:pt idx="619">
                  <c:v>178.59753208529909</c:v>
                </c:pt>
                <c:pt idx="620">
                  <c:v>179.45758509052115</c:v>
                </c:pt>
                <c:pt idx="621">
                  <c:v>175.4646162990723</c:v>
                </c:pt>
                <c:pt idx="622">
                  <c:v>177.49208825747982</c:v>
                </c:pt>
                <c:pt idx="623">
                  <c:v>174.58385844319361</c:v>
                </c:pt>
                <c:pt idx="624">
                  <c:v>172.2899422450229</c:v>
                </c:pt>
                <c:pt idx="625">
                  <c:v>168.19944454425206</c:v>
                </c:pt>
                <c:pt idx="626">
                  <c:v>169.27811846415165</c:v>
                </c:pt>
                <c:pt idx="627">
                  <c:v>169.05134109315483</c:v>
                </c:pt>
                <c:pt idx="628">
                  <c:v>169.98884557675916</c:v>
                </c:pt>
                <c:pt idx="629">
                  <c:v>171.02848004760915</c:v>
                </c:pt>
                <c:pt idx="630">
                  <c:v>173.10760956270545</c:v>
                </c:pt>
                <c:pt idx="631">
                  <c:v>169.93147152931667</c:v>
                </c:pt>
                <c:pt idx="632">
                  <c:v>168.17114094369114</c:v>
                </c:pt>
                <c:pt idx="633">
                  <c:v>169.09163538163813</c:v>
                </c:pt>
                <c:pt idx="634">
                  <c:v>170.11565407286832</c:v>
                </c:pt>
                <c:pt idx="635">
                  <c:v>170.11565407286832</c:v>
                </c:pt>
                <c:pt idx="636">
                  <c:v>162.95846822265122</c:v>
                </c:pt>
                <c:pt idx="637">
                  <c:v>162.62440208007004</c:v>
                </c:pt>
                <c:pt idx="638">
                  <c:v>160.50693024894292</c:v>
                </c:pt>
                <c:pt idx="639">
                  <c:v>157.49838299325975</c:v>
                </c:pt>
                <c:pt idx="640">
                  <c:v>160.5475731039356</c:v>
                </c:pt>
                <c:pt idx="641">
                  <c:v>160.7448617482396</c:v>
                </c:pt>
                <c:pt idx="642">
                  <c:v>162.61185368573268</c:v>
                </c:pt>
                <c:pt idx="643">
                  <c:v>158.92966679403906</c:v>
                </c:pt>
                <c:pt idx="644">
                  <c:v>158.56708791099129</c:v>
                </c:pt>
                <c:pt idx="645">
                  <c:v>158.35348635404873</c:v>
                </c:pt>
                <c:pt idx="646">
                  <c:v>156.54833011531809</c:v>
                </c:pt>
                <c:pt idx="647">
                  <c:v>157.79717420509257</c:v>
                </c:pt>
                <c:pt idx="648">
                  <c:v>156.54589014975249</c:v>
                </c:pt>
                <c:pt idx="649">
                  <c:v>153.66449995668785</c:v>
                </c:pt>
                <c:pt idx="650">
                  <c:v>154.08040951566934</c:v>
                </c:pt>
                <c:pt idx="651">
                  <c:v>154.08040951566934</c:v>
                </c:pt>
                <c:pt idx="652">
                  <c:v>151.30888748635849</c:v>
                </c:pt>
                <c:pt idx="653">
                  <c:v>148.09043347873205</c:v>
                </c:pt>
                <c:pt idx="654">
                  <c:v>149.35252309586267</c:v>
                </c:pt>
                <c:pt idx="655">
                  <c:v>152.76317667675627</c:v>
                </c:pt>
                <c:pt idx="656">
                  <c:v>147.93727335451445</c:v>
                </c:pt>
                <c:pt idx="657">
                  <c:v>152.0155015141554</c:v>
                </c:pt>
                <c:pt idx="658">
                  <c:v>152.12683365724851</c:v>
                </c:pt>
                <c:pt idx="659">
                  <c:v>154.65582310933905</c:v>
                </c:pt>
                <c:pt idx="660">
                  <c:v>153.4700695577607</c:v>
                </c:pt>
                <c:pt idx="661">
                  <c:v>147.61631331268558</c:v>
                </c:pt>
                <c:pt idx="662">
                  <c:v>147.95602623271859</c:v>
                </c:pt>
                <c:pt idx="663">
                  <c:v>151.51990965113171</c:v>
                </c:pt>
                <c:pt idx="664">
                  <c:v>152.49220107237122</c:v>
                </c:pt>
                <c:pt idx="665">
                  <c:v>157.08428598012699</c:v>
                </c:pt>
                <c:pt idx="666">
                  <c:v>157.04650137051115</c:v>
                </c:pt>
                <c:pt idx="667">
                  <c:v>161.27858678738852</c:v>
                </c:pt>
                <c:pt idx="668">
                  <c:v>160.95211939471162</c:v>
                </c:pt>
                <c:pt idx="669">
                  <c:v>158.53299810637483</c:v>
                </c:pt>
                <c:pt idx="670">
                  <c:v>158.16003194134782</c:v>
                </c:pt>
                <c:pt idx="671">
                  <c:v>155.16786731160508</c:v>
                </c:pt>
                <c:pt idx="672">
                  <c:v>158.18366475068316</c:v>
                </c:pt>
                <c:pt idx="673">
                  <c:v>158.46600362327371</c:v>
                </c:pt>
                <c:pt idx="674">
                  <c:v>159.38273354291951</c:v>
                </c:pt>
                <c:pt idx="675">
                  <c:v>156.95894146335715</c:v>
                </c:pt>
                <c:pt idx="676">
                  <c:v>153.01895478133272</c:v>
                </c:pt>
                <c:pt idx="677">
                  <c:v>153.01895478133272</c:v>
                </c:pt>
                <c:pt idx="678">
                  <c:v>154.09567672877981</c:v>
                </c:pt>
                <c:pt idx="679">
                  <c:v>152.5690251310366</c:v>
                </c:pt>
                <c:pt idx="680">
                  <c:v>152.38867681908803</c:v>
                </c:pt>
                <c:pt idx="681">
                  <c:v>150.865789739646</c:v>
                </c:pt>
                <c:pt idx="682">
                  <c:v>148.4427645064043</c:v>
                </c:pt>
                <c:pt idx="683">
                  <c:v>149.13564501373199</c:v>
                </c:pt>
                <c:pt idx="684">
                  <c:v>147.51739013732612</c:v>
                </c:pt>
                <c:pt idx="685">
                  <c:v>145.91461161393624</c:v>
                </c:pt>
                <c:pt idx="686">
                  <c:v>142.80330695129049</c:v>
                </c:pt>
                <c:pt idx="687">
                  <c:v>145.91872469874681</c:v>
                </c:pt>
                <c:pt idx="688">
                  <c:v>142.15978346168973</c:v>
                </c:pt>
                <c:pt idx="689">
                  <c:v>142.15978346168973</c:v>
                </c:pt>
                <c:pt idx="690">
                  <c:v>147.12845962616993</c:v>
                </c:pt>
                <c:pt idx="691">
                  <c:v>146.79292950424937</c:v>
                </c:pt>
                <c:pt idx="692">
                  <c:v>149.63765050052817</c:v>
                </c:pt>
                <c:pt idx="693">
                  <c:v>146.20475837633671</c:v>
                </c:pt>
                <c:pt idx="694">
                  <c:v>148.22365559861365</c:v>
                </c:pt>
                <c:pt idx="695">
                  <c:v>145.74479001057071</c:v>
                </c:pt>
                <c:pt idx="696">
                  <c:v>146.69393661558797</c:v>
                </c:pt>
                <c:pt idx="697">
                  <c:v>143.50525018786186</c:v>
                </c:pt>
                <c:pt idx="698">
                  <c:v>142.14179742980616</c:v>
                </c:pt>
                <c:pt idx="699">
                  <c:v>138.96147659830493</c:v>
                </c:pt>
                <c:pt idx="700">
                  <c:v>144.9637221763721</c:v>
                </c:pt>
                <c:pt idx="701">
                  <c:v>142.8502937167537</c:v>
                </c:pt>
                <c:pt idx="702">
                  <c:v>139.42507005576837</c:v>
                </c:pt>
                <c:pt idx="703">
                  <c:v>135.16516903144324</c:v>
                </c:pt>
                <c:pt idx="704">
                  <c:v>134.91545598412986</c:v>
                </c:pt>
                <c:pt idx="705">
                  <c:v>134.91545598412986</c:v>
                </c:pt>
                <c:pt idx="706">
                  <c:v>127.57959494120914</c:v>
                </c:pt>
                <c:pt idx="707">
                  <c:v>122.95467506827065</c:v>
                </c:pt>
                <c:pt idx="708">
                  <c:v>122.92170067648414</c:v>
                </c:pt>
                <c:pt idx="709">
                  <c:v>134.73998760331247</c:v>
                </c:pt>
                <c:pt idx="710">
                  <c:v>136.86254850547638</c:v>
                </c:pt>
                <c:pt idx="711">
                  <c:v>131.56886892765863</c:v>
                </c:pt>
                <c:pt idx="712">
                  <c:v>132.19029330056532</c:v>
                </c:pt>
                <c:pt idx="713">
                  <c:v>131.9981634406</c:v>
                </c:pt>
                <c:pt idx="714">
                  <c:v>130.23901798110631</c:v>
                </c:pt>
                <c:pt idx="715">
                  <c:v>124.65212425560566</c:v>
                </c:pt>
                <c:pt idx="716">
                  <c:v>125.59694863590676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28-4D8D-B9C2-5FD9CF58B902}"/>
            </c:ext>
          </c:extLst>
        </c:ser>
        <c:ser>
          <c:idx val="8"/>
          <c:order val="8"/>
          <c:tx>
            <c:strRef>
              <c:f>'1.1.11-график'!$K$4</c:f>
              <c:strCache>
                <c:ptCount val="1"/>
                <c:pt idx="0">
                  <c:v>Hang seng finance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'1.1.11-график'!$K$5:$K$721</c:f>
              <c:numCache>
                <c:formatCode>0.00</c:formatCode>
                <c:ptCount val="717"/>
                <c:pt idx="0">
                  <c:v>98.861109325529526</c:v>
                </c:pt>
                <c:pt idx="1">
                  <c:v>99.187398692751216</c:v>
                </c:pt>
                <c:pt idx="2">
                  <c:v>100.39984005729082</c:v>
                </c:pt>
                <c:pt idx="3">
                  <c:v>100.70172458454614</c:v>
                </c:pt>
                <c:pt idx="4">
                  <c:v>101.34531401720585</c:v>
                </c:pt>
                <c:pt idx="5">
                  <c:v>102.87356961217793</c:v>
                </c:pt>
                <c:pt idx="6">
                  <c:v>103.52603690899589</c:v>
                </c:pt>
                <c:pt idx="7">
                  <c:v>103.64260066518231</c:v>
                </c:pt>
                <c:pt idx="8">
                  <c:v>103.84675439494673</c:v>
                </c:pt>
                <c:pt idx="9">
                  <c:v>103.88219155982938</c:v>
                </c:pt>
                <c:pt idx="10">
                  <c:v>103.90076449739894</c:v>
                </c:pt>
                <c:pt idx="11">
                  <c:v>102.86729195927941</c:v>
                </c:pt>
                <c:pt idx="12">
                  <c:v>102.34758402020854</c:v>
                </c:pt>
                <c:pt idx="13">
                  <c:v>103.12954183776132</c:v>
                </c:pt>
                <c:pt idx="14">
                  <c:v>102.81989382260195</c:v>
                </c:pt>
                <c:pt idx="15">
                  <c:v>101.84284586881871</c:v>
                </c:pt>
                <c:pt idx="16">
                  <c:v>101.88853529523978</c:v>
                </c:pt>
                <c:pt idx="17">
                  <c:v>101.62041636848589</c:v>
                </c:pt>
                <c:pt idx="18">
                  <c:v>101.91349732333323</c:v>
                </c:pt>
                <c:pt idx="19">
                  <c:v>102.7804820490794</c:v>
                </c:pt>
                <c:pt idx="20">
                  <c:v>102.7804820490794</c:v>
                </c:pt>
                <c:pt idx="21">
                  <c:v>102.7804820490794</c:v>
                </c:pt>
                <c:pt idx="22">
                  <c:v>102.09068314774666</c:v>
                </c:pt>
                <c:pt idx="23">
                  <c:v>102.14837069183764</c:v>
                </c:pt>
                <c:pt idx="24">
                  <c:v>101.38305422634717</c:v>
                </c:pt>
                <c:pt idx="25">
                  <c:v>101.70132008453881</c:v>
                </c:pt>
                <c:pt idx="26">
                  <c:v>101.41425676146399</c:v>
                </c:pt>
                <c:pt idx="27">
                  <c:v>101.21879516648214</c:v>
                </c:pt>
                <c:pt idx="28">
                  <c:v>101.4807107320878</c:v>
                </c:pt>
                <c:pt idx="29">
                  <c:v>101.58672505973473</c:v>
                </c:pt>
                <c:pt idx="30">
                  <c:v>101.30727664106342</c:v>
                </c:pt>
                <c:pt idx="31">
                  <c:v>102.04945122634228</c:v>
                </c:pt>
                <c:pt idx="32">
                  <c:v>102.23009161714363</c:v>
                </c:pt>
                <c:pt idx="33">
                  <c:v>102.1781616836992</c:v>
                </c:pt>
                <c:pt idx="34">
                  <c:v>102.51284601870232</c:v>
                </c:pt>
                <c:pt idx="35">
                  <c:v>102.66272962488851</c:v>
                </c:pt>
                <c:pt idx="36">
                  <c:v>102.6962723501391</c:v>
                </c:pt>
                <c:pt idx="37">
                  <c:v>102.71064780381791</c:v>
                </c:pt>
                <c:pt idx="38">
                  <c:v>103.50902409818219</c:v>
                </c:pt>
                <c:pt idx="39">
                  <c:v>104.30324005453089</c:v>
                </c:pt>
                <c:pt idx="40">
                  <c:v>105.08341487007699</c:v>
                </c:pt>
                <c:pt idx="41">
                  <c:v>105.5200646323369</c:v>
                </c:pt>
                <c:pt idx="42">
                  <c:v>104.88360720770389</c:v>
                </c:pt>
                <c:pt idx="43">
                  <c:v>105.01246624856135</c:v>
                </c:pt>
                <c:pt idx="44">
                  <c:v>104.41326613669284</c:v>
                </c:pt>
                <c:pt idx="45">
                  <c:v>104.56144103262264</c:v>
                </c:pt>
                <c:pt idx="46">
                  <c:v>104.49680720988064</c:v>
                </c:pt>
                <c:pt idx="47">
                  <c:v>104.19551701662755</c:v>
                </c:pt>
                <c:pt idx="48">
                  <c:v>104.32214730497668</c:v>
                </c:pt>
                <c:pt idx="49">
                  <c:v>104.20781230129859</c:v>
                </c:pt>
                <c:pt idx="50">
                  <c:v>104.60895060692552</c:v>
                </c:pt>
                <c:pt idx="51">
                  <c:v>104.40104514377208</c:v>
                </c:pt>
                <c:pt idx="52">
                  <c:v>105.11190575630869</c:v>
                </c:pt>
                <c:pt idx="53">
                  <c:v>104.91232096918641</c:v>
                </c:pt>
                <c:pt idx="54">
                  <c:v>104.94263200329989</c:v>
                </c:pt>
                <c:pt idx="55">
                  <c:v>105.48771057509076</c:v>
                </c:pt>
                <c:pt idx="56">
                  <c:v>105.24834255569453</c:v>
                </c:pt>
                <c:pt idx="57">
                  <c:v>103.38744564885198</c:v>
                </c:pt>
                <c:pt idx="58">
                  <c:v>103.86335860113387</c:v>
                </c:pt>
                <c:pt idx="59">
                  <c:v>103.06706247577739</c:v>
                </c:pt>
                <c:pt idx="60">
                  <c:v>103.23789635554203</c:v>
                </c:pt>
                <c:pt idx="61">
                  <c:v>102.96331404651396</c:v>
                </c:pt>
                <c:pt idx="62">
                  <c:v>102.34360941156866</c:v>
                </c:pt>
                <c:pt idx="63">
                  <c:v>102.57848278007306</c:v>
                </c:pt>
                <c:pt idx="64">
                  <c:v>102.88512197934618</c:v>
                </c:pt>
                <c:pt idx="65">
                  <c:v>103.73063638926195</c:v>
                </c:pt>
                <c:pt idx="66">
                  <c:v>103.85693236473482</c:v>
                </c:pt>
                <c:pt idx="67">
                  <c:v>103.85693236473482</c:v>
                </c:pt>
                <c:pt idx="68">
                  <c:v>105.00990318317676</c:v>
                </c:pt>
                <c:pt idx="69">
                  <c:v>104.79739163150607</c:v>
                </c:pt>
                <c:pt idx="70">
                  <c:v>104.76392319800578</c:v>
                </c:pt>
                <c:pt idx="71">
                  <c:v>104.51835181746129</c:v>
                </c:pt>
                <c:pt idx="72">
                  <c:v>103.95938068836841</c:v>
                </c:pt>
                <c:pt idx="73">
                  <c:v>104.6163426360782</c:v>
                </c:pt>
                <c:pt idx="74">
                  <c:v>104.6163426360782</c:v>
                </c:pt>
                <c:pt idx="75">
                  <c:v>104.6163426360782</c:v>
                </c:pt>
                <c:pt idx="76">
                  <c:v>105.22976961812498</c:v>
                </c:pt>
                <c:pt idx="77">
                  <c:v>105.66645652626001</c:v>
                </c:pt>
                <c:pt idx="78">
                  <c:v>106.25677877397031</c:v>
                </c:pt>
                <c:pt idx="79">
                  <c:v>106.02431988734993</c:v>
                </c:pt>
                <c:pt idx="80">
                  <c:v>104.70051518914336</c:v>
                </c:pt>
                <c:pt idx="81">
                  <c:v>104.50501644828638</c:v>
                </c:pt>
                <c:pt idx="82">
                  <c:v>104.66916407052598</c:v>
                </c:pt>
                <c:pt idx="83">
                  <c:v>104.97966644081356</c:v>
                </c:pt>
                <c:pt idx="84">
                  <c:v>104.96038773161638</c:v>
                </c:pt>
                <c:pt idx="85">
                  <c:v>104.96038773161638</c:v>
                </c:pt>
                <c:pt idx="86">
                  <c:v>107.37862134904567</c:v>
                </c:pt>
                <c:pt idx="87">
                  <c:v>108.4324498267414</c:v>
                </c:pt>
                <c:pt idx="88">
                  <c:v>108.37624811765598</c:v>
                </c:pt>
                <c:pt idx="89">
                  <c:v>108.37624811765598</c:v>
                </c:pt>
                <c:pt idx="90">
                  <c:v>110.6820411710393</c:v>
                </c:pt>
                <c:pt idx="91">
                  <c:v>110.10152543436575</c:v>
                </c:pt>
                <c:pt idx="92">
                  <c:v>111.30442030899461</c:v>
                </c:pt>
                <c:pt idx="93">
                  <c:v>111.5160775055371</c:v>
                </c:pt>
                <c:pt idx="94">
                  <c:v>110.64682688140746</c:v>
                </c:pt>
                <c:pt idx="95">
                  <c:v>108.37387078164708</c:v>
                </c:pt>
                <c:pt idx="96">
                  <c:v>107.95820843884078</c:v>
                </c:pt>
                <c:pt idx="97">
                  <c:v>109.86646633648564</c:v>
                </c:pt>
                <c:pt idx="98">
                  <c:v>108.14572081654286</c:v>
                </c:pt>
                <c:pt idx="99">
                  <c:v>108.24865203655325</c:v>
                </c:pt>
                <c:pt idx="100">
                  <c:v>105.10321362152615</c:v>
                </c:pt>
                <c:pt idx="101">
                  <c:v>105.52236767659554</c:v>
                </c:pt>
                <c:pt idx="102">
                  <c:v>105.65631570234706</c:v>
                </c:pt>
                <c:pt idx="103">
                  <c:v>104.87725526305509</c:v>
                </c:pt>
                <c:pt idx="104">
                  <c:v>105.70129935714047</c:v>
                </c:pt>
                <c:pt idx="105">
                  <c:v>106.05359083695953</c:v>
                </c:pt>
                <c:pt idx="106">
                  <c:v>106.13988070490761</c:v>
                </c:pt>
                <c:pt idx="107">
                  <c:v>106.13988070490761</c:v>
                </c:pt>
                <c:pt idx="108">
                  <c:v>104.69583480887583</c:v>
                </c:pt>
                <c:pt idx="109">
                  <c:v>105.74401711355041</c:v>
                </c:pt>
                <c:pt idx="110">
                  <c:v>105.78060580056243</c:v>
                </c:pt>
                <c:pt idx="111">
                  <c:v>105.34689056243852</c:v>
                </c:pt>
                <c:pt idx="112">
                  <c:v>104.8034092632786</c:v>
                </c:pt>
                <c:pt idx="113">
                  <c:v>103.63171692376658</c:v>
                </c:pt>
                <c:pt idx="114">
                  <c:v>104.80716099666768</c:v>
                </c:pt>
                <c:pt idx="115">
                  <c:v>104.66589523351372</c:v>
                </c:pt>
                <c:pt idx="116">
                  <c:v>103.19432424400389</c:v>
                </c:pt>
                <c:pt idx="117">
                  <c:v>103.2545005617292</c:v>
                </c:pt>
                <c:pt idx="118">
                  <c:v>104.01387368719743</c:v>
                </c:pt>
                <c:pt idx="119">
                  <c:v>105.86444404075132</c:v>
                </c:pt>
                <c:pt idx="120">
                  <c:v>105.61214925680669</c:v>
                </c:pt>
                <c:pt idx="121">
                  <c:v>104.84887581444883</c:v>
                </c:pt>
                <c:pt idx="122">
                  <c:v>104.65831747498535</c:v>
                </c:pt>
                <c:pt idx="123">
                  <c:v>105.50684070078739</c:v>
                </c:pt>
                <c:pt idx="124">
                  <c:v>105.44324696254928</c:v>
                </c:pt>
                <c:pt idx="125">
                  <c:v>105.00433130190589</c:v>
                </c:pt>
                <c:pt idx="126">
                  <c:v>104.67703899605547</c:v>
                </c:pt>
                <c:pt idx="127">
                  <c:v>104.30156849014962</c:v>
                </c:pt>
                <c:pt idx="128">
                  <c:v>104.84118661829507</c:v>
                </c:pt>
                <c:pt idx="129">
                  <c:v>106.68871101008752</c:v>
                </c:pt>
                <c:pt idx="130">
                  <c:v>106.59978378500456</c:v>
                </c:pt>
                <c:pt idx="131">
                  <c:v>106.71705331281865</c:v>
                </c:pt>
                <c:pt idx="132">
                  <c:v>106.43325882675607</c:v>
                </c:pt>
                <c:pt idx="133">
                  <c:v>107.03468769113293</c:v>
                </c:pt>
                <c:pt idx="134">
                  <c:v>107.59945357674752</c:v>
                </c:pt>
                <c:pt idx="135">
                  <c:v>108.93269332723943</c:v>
                </c:pt>
                <c:pt idx="136">
                  <c:v>108.38958348683092</c:v>
                </c:pt>
                <c:pt idx="137">
                  <c:v>108.37149344563819</c:v>
                </c:pt>
                <c:pt idx="138">
                  <c:v>107.19749806186753</c:v>
                </c:pt>
                <c:pt idx="139">
                  <c:v>106.32308416109355</c:v>
                </c:pt>
                <c:pt idx="140">
                  <c:v>105.80969102079632</c:v>
                </c:pt>
                <c:pt idx="141">
                  <c:v>105.74509434392945</c:v>
                </c:pt>
                <c:pt idx="142">
                  <c:v>106.15421901271129</c:v>
                </c:pt>
                <c:pt idx="143">
                  <c:v>107.8112965026657</c:v>
                </c:pt>
                <c:pt idx="144">
                  <c:v>107.51918134057196</c:v>
                </c:pt>
                <c:pt idx="145">
                  <c:v>107.65792118421645</c:v>
                </c:pt>
                <c:pt idx="146">
                  <c:v>108.43883891726533</c:v>
                </c:pt>
                <c:pt idx="147">
                  <c:v>108.71420128967135</c:v>
                </c:pt>
                <c:pt idx="148">
                  <c:v>109.68798040644236</c:v>
                </c:pt>
                <c:pt idx="149">
                  <c:v>109.38475862768205</c:v>
                </c:pt>
                <c:pt idx="150">
                  <c:v>109.62850986034469</c:v>
                </c:pt>
                <c:pt idx="151">
                  <c:v>109.55284371268638</c:v>
                </c:pt>
                <c:pt idx="152">
                  <c:v>110.01159527065403</c:v>
                </c:pt>
                <c:pt idx="153">
                  <c:v>110.32729806346109</c:v>
                </c:pt>
                <c:pt idx="154">
                  <c:v>109.88295910504739</c:v>
                </c:pt>
                <c:pt idx="155">
                  <c:v>110.02879381084342</c:v>
                </c:pt>
                <c:pt idx="156">
                  <c:v>110.39341772120865</c:v>
                </c:pt>
                <c:pt idx="157">
                  <c:v>111.27797244589559</c:v>
                </c:pt>
                <c:pt idx="158">
                  <c:v>110.38309116791997</c:v>
                </c:pt>
                <c:pt idx="159">
                  <c:v>110.49040560119678</c:v>
                </c:pt>
                <c:pt idx="160">
                  <c:v>110.335284426616</c:v>
                </c:pt>
                <c:pt idx="161">
                  <c:v>110.22704134646071</c:v>
                </c:pt>
                <c:pt idx="162">
                  <c:v>110.60039453748361</c:v>
                </c:pt>
                <c:pt idx="163">
                  <c:v>110.3837597936725</c:v>
                </c:pt>
                <c:pt idx="164">
                  <c:v>110.05253002505731</c:v>
                </c:pt>
                <c:pt idx="165">
                  <c:v>108.69529403922556</c:v>
                </c:pt>
                <c:pt idx="166">
                  <c:v>109.27681271452786</c:v>
                </c:pt>
                <c:pt idx="167">
                  <c:v>108.97043353638074</c:v>
                </c:pt>
                <c:pt idx="168">
                  <c:v>108.38731758844744</c:v>
                </c:pt>
                <c:pt idx="169">
                  <c:v>109.00687363989216</c:v>
                </c:pt>
                <c:pt idx="170">
                  <c:v>109.06708710349263</c:v>
                </c:pt>
                <c:pt idx="171">
                  <c:v>109.86728354573872</c:v>
                </c:pt>
                <c:pt idx="172">
                  <c:v>110.58605622967991</c:v>
                </c:pt>
                <c:pt idx="173">
                  <c:v>111.16575475710042</c:v>
                </c:pt>
                <c:pt idx="174">
                  <c:v>111.07541598876219</c:v>
                </c:pt>
                <c:pt idx="175">
                  <c:v>111.54356545314002</c:v>
                </c:pt>
                <c:pt idx="176">
                  <c:v>111.48832953680821</c:v>
                </c:pt>
                <c:pt idx="177">
                  <c:v>110.64604681802955</c:v>
                </c:pt>
                <c:pt idx="178">
                  <c:v>109.81903105393303</c:v>
                </c:pt>
                <c:pt idx="179">
                  <c:v>109.40028560349018</c:v>
                </c:pt>
                <c:pt idx="180">
                  <c:v>108.88455227305917</c:v>
                </c:pt>
                <c:pt idx="181">
                  <c:v>109.28086161491804</c:v>
                </c:pt>
                <c:pt idx="182">
                  <c:v>110.05160137817882</c:v>
                </c:pt>
                <c:pt idx="183">
                  <c:v>110.14962934267085</c:v>
                </c:pt>
                <c:pt idx="184">
                  <c:v>110.42023704305907</c:v>
                </c:pt>
                <c:pt idx="185">
                  <c:v>110.70466300899902</c:v>
                </c:pt>
                <c:pt idx="186">
                  <c:v>110.54475001652526</c:v>
                </c:pt>
                <c:pt idx="187">
                  <c:v>111.16549473597446</c:v>
                </c:pt>
                <c:pt idx="188">
                  <c:v>111.40567996462376</c:v>
                </c:pt>
                <c:pt idx="189">
                  <c:v>111.50563951462303</c:v>
                </c:pt>
                <c:pt idx="190">
                  <c:v>111.14175852176058</c:v>
                </c:pt>
                <c:pt idx="191">
                  <c:v>110.30653351925834</c:v>
                </c:pt>
                <c:pt idx="192">
                  <c:v>111.62773800620518</c:v>
                </c:pt>
                <c:pt idx="193">
                  <c:v>111.67279595274888</c:v>
                </c:pt>
                <c:pt idx="194">
                  <c:v>111.83646067861166</c:v>
                </c:pt>
                <c:pt idx="195">
                  <c:v>111.83646067861166</c:v>
                </c:pt>
                <c:pt idx="196">
                  <c:v>111.9858985342962</c:v>
                </c:pt>
                <c:pt idx="197">
                  <c:v>112.16360440096156</c:v>
                </c:pt>
                <c:pt idx="198">
                  <c:v>114.31650503227242</c:v>
                </c:pt>
                <c:pt idx="199">
                  <c:v>114.77911976125455</c:v>
                </c:pt>
                <c:pt idx="200">
                  <c:v>113.24302638662812</c:v>
                </c:pt>
                <c:pt idx="201">
                  <c:v>114.4011604817144</c:v>
                </c:pt>
                <c:pt idx="202">
                  <c:v>114.52121595016391</c:v>
                </c:pt>
                <c:pt idx="203">
                  <c:v>114.65921287630559</c:v>
                </c:pt>
                <c:pt idx="204">
                  <c:v>115.37601682886442</c:v>
                </c:pt>
                <c:pt idx="205">
                  <c:v>115.25692715316853</c:v>
                </c:pt>
                <c:pt idx="206">
                  <c:v>115.3327418843274</c:v>
                </c:pt>
                <c:pt idx="207">
                  <c:v>115.56423497819415</c:v>
                </c:pt>
                <c:pt idx="208">
                  <c:v>115.33927955835188</c:v>
                </c:pt>
                <c:pt idx="209">
                  <c:v>116.05638067791185</c:v>
                </c:pt>
                <c:pt idx="210">
                  <c:v>115.95296656152465</c:v>
                </c:pt>
                <c:pt idx="211">
                  <c:v>115.86032474892778</c:v>
                </c:pt>
                <c:pt idx="212">
                  <c:v>115.9395197547243</c:v>
                </c:pt>
                <c:pt idx="213">
                  <c:v>116.05745790829087</c:v>
                </c:pt>
                <c:pt idx="214">
                  <c:v>115.37222794960024</c:v>
                </c:pt>
                <c:pt idx="215">
                  <c:v>115.37222794960024</c:v>
                </c:pt>
                <c:pt idx="216">
                  <c:v>115.09976295545511</c:v>
                </c:pt>
                <c:pt idx="217">
                  <c:v>116.31881628576946</c:v>
                </c:pt>
                <c:pt idx="218">
                  <c:v>117.41978287901669</c:v>
                </c:pt>
                <c:pt idx="219">
                  <c:v>117.2239126794083</c:v>
                </c:pt>
                <c:pt idx="220">
                  <c:v>117.56743773269453</c:v>
                </c:pt>
                <c:pt idx="221">
                  <c:v>117.97827111173275</c:v>
                </c:pt>
                <c:pt idx="222">
                  <c:v>117.80093670381879</c:v>
                </c:pt>
                <c:pt idx="223">
                  <c:v>118.34048054021396</c:v>
                </c:pt>
                <c:pt idx="224">
                  <c:v>118.0476967523677</c:v>
                </c:pt>
                <c:pt idx="225">
                  <c:v>118.30077159969025</c:v>
                </c:pt>
                <c:pt idx="226">
                  <c:v>117.26507030906241</c:v>
                </c:pt>
                <c:pt idx="227">
                  <c:v>117.70008565281617</c:v>
                </c:pt>
                <c:pt idx="228">
                  <c:v>117.22863020555097</c:v>
                </c:pt>
                <c:pt idx="229">
                  <c:v>117.92693551229054</c:v>
                </c:pt>
                <c:pt idx="230">
                  <c:v>117.25500377689973</c:v>
                </c:pt>
                <c:pt idx="231">
                  <c:v>117.8985560636843</c:v>
                </c:pt>
                <c:pt idx="232">
                  <c:v>118.56060699628814</c:v>
                </c:pt>
                <c:pt idx="233">
                  <c:v>118.11563655799708</c:v>
                </c:pt>
                <c:pt idx="234">
                  <c:v>118.47086256195212</c:v>
                </c:pt>
                <c:pt idx="235">
                  <c:v>117.66524282193571</c:v>
                </c:pt>
                <c:pt idx="236">
                  <c:v>115.10124879046064</c:v>
                </c:pt>
                <c:pt idx="237">
                  <c:v>116.2430015546106</c:v>
                </c:pt>
                <c:pt idx="238">
                  <c:v>116.98785064289943</c:v>
                </c:pt>
                <c:pt idx="239">
                  <c:v>116.32446245879061</c:v>
                </c:pt>
                <c:pt idx="240">
                  <c:v>116.23252641782138</c:v>
                </c:pt>
                <c:pt idx="241">
                  <c:v>117.27528542472565</c:v>
                </c:pt>
                <c:pt idx="242">
                  <c:v>116.13304976419892</c:v>
                </c:pt>
                <c:pt idx="243">
                  <c:v>115.27044825171917</c:v>
                </c:pt>
                <c:pt idx="244">
                  <c:v>114.99790896582371</c:v>
                </c:pt>
                <c:pt idx="245">
                  <c:v>115.04129534798618</c:v>
                </c:pt>
                <c:pt idx="246">
                  <c:v>115.25406692078282</c:v>
                </c:pt>
                <c:pt idx="247">
                  <c:v>114.82098316253628</c:v>
                </c:pt>
                <c:pt idx="248">
                  <c:v>115.31970368215359</c:v>
                </c:pt>
                <c:pt idx="249">
                  <c:v>116.01039408448966</c:v>
                </c:pt>
                <c:pt idx="250">
                  <c:v>116.52397295416259</c:v>
                </c:pt>
                <c:pt idx="251">
                  <c:v>116.00894539535925</c:v>
                </c:pt>
                <c:pt idx="252">
                  <c:v>117.48556822388798</c:v>
                </c:pt>
                <c:pt idx="253">
                  <c:v>117.3906233670325</c:v>
                </c:pt>
                <c:pt idx="254">
                  <c:v>117.32078912177101</c:v>
                </c:pt>
                <c:pt idx="255">
                  <c:v>117.32078912177101</c:v>
                </c:pt>
                <c:pt idx="256">
                  <c:v>117.32078912177101</c:v>
                </c:pt>
                <c:pt idx="257">
                  <c:v>118.9351488553155</c:v>
                </c:pt>
                <c:pt idx="258">
                  <c:v>120.46455597241687</c:v>
                </c:pt>
                <c:pt idx="259">
                  <c:v>120.45913267464657</c:v>
                </c:pt>
                <c:pt idx="260">
                  <c:v>120.45913267464657</c:v>
                </c:pt>
                <c:pt idx="261">
                  <c:v>121.75596946750218</c:v>
                </c:pt>
                <c:pt idx="262">
                  <c:v>122.52414616537837</c:v>
                </c:pt>
                <c:pt idx="263">
                  <c:v>120.6869854727497</c:v>
                </c:pt>
                <c:pt idx="264">
                  <c:v>120.40671984482533</c:v>
                </c:pt>
                <c:pt idx="265">
                  <c:v>119.34119041646079</c:v>
                </c:pt>
                <c:pt idx="266">
                  <c:v>118.90535786345396</c:v>
                </c:pt>
                <c:pt idx="267">
                  <c:v>117.66539140543628</c:v>
                </c:pt>
                <c:pt idx="268">
                  <c:v>117.1002540610703</c:v>
                </c:pt>
                <c:pt idx="269">
                  <c:v>117.84142570772038</c:v>
                </c:pt>
                <c:pt idx="270">
                  <c:v>119.82813569365899</c:v>
                </c:pt>
                <c:pt idx="271">
                  <c:v>120.07530434683444</c:v>
                </c:pt>
                <c:pt idx="272">
                  <c:v>119.84269687671352</c:v>
                </c:pt>
                <c:pt idx="273">
                  <c:v>120.38840692838177</c:v>
                </c:pt>
                <c:pt idx="274">
                  <c:v>121.16780168054997</c:v>
                </c:pt>
                <c:pt idx="275">
                  <c:v>122.93824838142883</c:v>
                </c:pt>
                <c:pt idx="276">
                  <c:v>121.95507135824766</c:v>
                </c:pt>
                <c:pt idx="277">
                  <c:v>121.47484948444962</c:v>
                </c:pt>
                <c:pt idx="278">
                  <c:v>121.11449734972537</c:v>
                </c:pt>
                <c:pt idx="279">
                  <c:v>120.14799882448163</c:v>
                </c:pt>
                <c:pt idx="280">
                  <c:v>119.66168502716079</c:v>
                </c:pt>
                <c:pt idx="281">
                  <c:v>120.22340495101396</c:v>
                </c:pt>
                <c:pt idx="282">
                  <c:v>119.10590844332984</c:v>
                </c:pt>
                <c:pt idx="283">
                  <c:v>119.5625798322897</c:v>
                </c:pt>
                <c:pt idx="284">
                  <c:v>120.26523120642057</c:v>
                </c:pt>
                <c:pt idx="285">
                  <c:v>119.68530980374923</c:v>
                </c:pt>
                <c:pt idx="286">
                  <c:v>120.48621201762295</c:v>
                </c:pt>
                <c:pt idx="287">
                  <c:v>120.98950147988236</c:v>
                </c:pt>
                <c:pt idx="288">
                  <c:v>119.6500212223671</c:v>
                </c:pt>
                <c:pt idx="289">
                  <c:v>119.49359994215645</c:v>
                </c:pt>
                <c:pt idx="290">
                  <c:v>119.26697295793289</c:v>
                </c:pt>
                <c:pt idx="291">
                  <c:v>117.96553007656006</c:v>
                </c:pt>
                <c:pt idx="292">
                  <c:v>118.32695944166332</c:v>
                </c:pt>
                <c:pt idx="293">
                  <c:v>119.36652390330565</c:v>
                </c:pt>
                <c:pt idx="294">
                  <c:v>119.20895110096565</c:v>
                </c:pt>
                <c:pt idx="295">
                  <c:v>119.20895110096565</c:v>
                </c:pt>
                <c:pt idx="296">
                  <c:v>119.20895110096565</c:v>
                </c:pt>
                <c:pt idx="297">
                  <c:v>118.48906404077026</c:v>
                </c:pt>
                <c:pt idx="298">
                  <c:v>118.20352369857613</c:v>
                </c:pt>
                <c:pt idx="299">
                  <c:v>117.50618418459018</c:v>
                </c:pt>
                <c:pt idx="300">
                  <c:v>117.20987153860574</c:v>
                </c:pt>
                <c:pt idx="301">
                  <c:v>116.14675659212523</c:v>
                </c:pt>
                <c:pt idx="302">
                  <c:v>114.33890399498128</c:v>
                </c:pt>
                <c:pt idx="303">
                  <c:v>113.29480773657201</c:v>
                </c:pt>
                <c:pt idx="304">
                  <c:v>113.43830225223425</c:v>
                </c:pt>
                <c:pt idx="305">
                  <c:v>110.12173279044141</c:v>
                </c:pt>
                <c:pt idx="306">
                  <c:v>113.16405425608242</c:v>
                </c:pt>
                <c:pt idx="307">
                  <c:v>112.91959725179214</c:v>
                </c:pt>
                <c:pt idx="308">
                  <c:v>113.99753340245313</c:v>
                </c:pt>
                <c:pt idx="309">
                  <c:v>114.65167226365236</c:v>
                </c:pt>
                <c:pt idx="310">
                  <c:v>115.55405700840605</c:v>
                </c:pt>
                <c:pt idx="311">
                  <c:v>114.72395813667301</c:v>
                </c:pt>
                <c:pt idx="312">
                  <c:v>112.06899385698233</c:v>
                </c:pt>
                <c:pt idx="313">
                  <c:v>112.22771818145161</c:v>
                </c:pt>
                <c:pt idx="314">
                  <c:v>111.93411718435232</c:v>
                </c:pt>
                <c:pt idx="315">
                  <c:v>113.32285287230202</c:v>
                </c:pt>
                <c:pt idx="316">
                  <c:v>113.57098731823108</c:v>
                </c:pt>
                <c:pt idx="317">
                  <c:v>113.77762982162977</c:v>
                </c:pt>
                <c:pt idx="318">
                  <c:v>115.35057190439417</c:v>
                </c:pt>
                <c:pt idx="319">
                  <c:v>115.58072774675591</c:v>
                </c:pt>
                <c:pt idx="320">
                  <c:v>115.6820245482602</c:v>
                </c:pt>
                <c:pt idx="321">
                  <c:v>115.3499404245168</c:v>
                </c:pt>
                <c:pt idx="322">
                  <c:v>114.14440819275306</c:v>
                </c:pt>
                <c:pt idx="323">
                  <c:v>115.14846119776243</c:v>
                </c:pt>
                <c:pt idx="324">
                  <c:v>114.95741996192213</c:v>
                </c:pt>
                <c:pt idx="325">
                  <c:v>115.23151937457341</c:v>
                </c:pt>
                <c:pt idx="326">
                  <c:v>115.93587945896067</c:v>
                </c:pt>
                <c:pt idx="327">
                  <c:v>116.37449795260292</c:v>
                </c:pt>
                <c:pt idx="328">
                  <c:v>116.37449795260292</c:v>
                </c:pt>
                <c:pt idx="329">
                  <c:v>116.37449795260292</c:v>
                </c:pt>
                <c:pt idx="330">
                  <c:v>116.37449795260292</c:v>
                </c:pt>
                <c:pt idx="331">
                  <c:v>117.54448158185858</c:v>
                </c:pt>
                <c:pt idx="332">
                  <c:v>118.44701491011283</c:v>
                </c:pt>
                <c:pt idx="333">
                  <c:v>118.93414591668675</c:v>
                </c:pt>
                <c:pt idx="334">
                  <c:v>119.27302773558057</c:v>
                </c:pt>
                <c:pt idx="335">
                  <c:v>120.85800508189001</c:v>
                </c:pt>
                <c:pt idx="336">
                  <c:v>121.15740083551103</c:v>
                </c:pt>
                <c:pt idx="337">
                  <c:v>121.84318798232871</c:v>
                </c:pt>
                <c:pt idx="338">
                  <c:v>119.81754911924436</c:v>
                </c:pt>
                <c:pt idx="339">
                  <c:v>121.24220486845354</c:v>
                </c:pt>
                <c:pt idx="340">
                  <c:v>121.66358767603127</c:v>
                </c:pt>
                <c:pt idx="341">
                  <c:v>121.31278203121781</c:v>
                </c:pt>
                <c:pt idx="342">
                  <c:v>121.09042682263524</c:v>
                </c:pt>
                <c:pt idx="343">
                  <c:v>121.83442155579594</c:v>
                </c:pt>
                <c:pt idx="344">
                  <c:v>120.94864101722939</c:v>
                </c:pt>
                <c:pt idx="345">
                  <c:v>120.20018877905203</c:v>
                </c:pt>
                <c:pt idx="346">
                  <c:v>120.20018877905203</c:v>
                </c:pt>
                <c:pt idx="347">
                  <c:v>120.45266929237238</c:v>
                </c:pt>
                <c:pt idx="348">
                  <c:v>121.72209242937532</c:v>
                </c:pt>
                <c:pt idx="349">
                  <c:v>122.04749029559368</c:v>
                </c:pt>
                <c:pt idx="350">
                  <c:v>122.29291309263756</c:v>
                </c:pt>
                <c:pt idx="351">
                  <c:v>121.71923219698964</c:v>
                </c:pt>
                <c:pt idx="352">
                  <c:v>122.20432018043088</c:v>
                </c:pt>
                <c:pt idx="353">
                  <c:v>121.67558579370122</c:v>
                </c:pt>
                <c:pt idx="354">
                  <c:v>120.37659454008754</c:v>
                </c:pt>
                <c:pt idx="355">
                  <c:v>123.39254243437982</c:v>
                </c:pt>
                <c:pt idx="356">
                  <c:v>123.0311502151517</c:v>
                </c:pt>
                <c:pt idx="357">
                  <c:v>122.64709901208874</c:v>
                </c:pt>
                <c:pt idx="358">
                  <c:v>122.52719212713978</c:v>
                </c:pt>
                <c:pt idx="359">
                  <c:v>122.01342752809114</c:v>
                </c:pt>
                <c:pt idx="360">
                  <c:v>121.70771697569651</c:v>
                </c:pt>
                <c:pt idx="361">
                  <c:v>121.22790370652501</c:v>
                </c:pt>
                <c:pt idx="362">
                  <c:v>121.23087537653612</c:v>
                </c:pt>
                <c:pt idx="363">
                  <c:v>121.23087537653612</c:v>
                </c:pt>
                <c:pt idx="364">
                  <c:v>120.01698532286609</c:v>
                </c:pt>
                <c:pt idx="365">
                  <c:v>119.77401415358135</c:v>
                </c:pt>
                <c:pt idx="366">
                  <c:v>119.35668024639379</c:v>
                </c:pt>
                <c:pt idx="367">
                  <c:v>118.57487101234155</c:v>
                </c:pt>
                <c:pt idx="368">
                  <c:v>119.56361991679361</c:v>
                </c:pt>
                <c:pt idx="369">
                  <c:v>119.91175105859708</c:v>
                </c:pt>
                <c:pt idx="370">
                  <c:v>119.88251725486261</c:v>
                </c:pt>
                <c:pt idx="371">
                  <c:v>120.09123992726911</c:v>
                </c:pt>
                <c:pt idx="372">
                  <c:v>119.90023583730395</c:v>
                </c:pt>
                <c:pt idx="373">
                  <c:v>119.60121154243436</c:v>
                </c:pt>
                <c:pt idx="374">
                  <c:v>118.4952674019185</c:v>
                </c:pt>
                <c:pt idx="375">
                  <c:v>118.7279491637897</c:v>
                </c:pt>
                <c:pt idx="376">
                  <c:v>118.73675273619766</c:v>
                </c:pt>
                <c:pt idx="377">
                  <c:v>118.44255740509615</c:v>
                </c:pt>
                <c:pt idx="378">
                  <c:v>119.84979173886509</c:v>
                </c:pt>
                <c:pt idx="379">
                  <c:v>120.91914719236895</c:v>
                </c:pt>
                <c:pt idx="380">
                  <c:v>123.53975153755599</c:v>
                </c:pt>
                <c:pt idx="381">
                  <c:v>123.53975153755599</c:v>
                </c:pt>
                <c:pt idx="382">
                  <c:v>124.19099302049436</c:v>
                </c:pt>
                <c:pt idx="383">
                  <c:v>125.81333911719372</c:v>
                </c:pt>
                <c:pt idx="384">
                  <c:v>125.95724223748252</c:v>
                </c:pt>
                <c:pt idx="385">
                  <c:v>124.68648184897455</c:v>
                </c:pt>
                <c:pt idx="386">
                  <c:v>124.29511290850918</c:v>
                </c:pt>
                <c:pt idx="387">
                  <c:v>124.25651834423969</c:v>
                </c:pt>
                <c:pt idx="388">
                  <c:v>125.22855160487919</c:v>
                </c:pt>
                <c:pt idx="389">
                  <c:v>124.19994517640289</c:v>
                </c:pt>
                <c:pt idx="390">
                  <c:v>124.19994517640289</c:v>
                </c:pt>
                <c:pt idx="391">
                  <c:v>125.99728549088245</c:v>
                </c:pt>
                <c:pt idx="392">
                  <c:v>126.81312034656209</c:v>
                </c:pt>
                <c:pt idx="393">
                  <c:v>127.3069004647859</c:v>
                </c:pt>
                <c:pt idx="394">
                  <c:v>128.28937171633945</c:v>
                </c:pt>
                <c:pt idx="395">
                  <c:v>130.82788367746912</c:v>
                </c:pt>
                <c:pt idx="396">
                  <c:v>132.23229492472751</c:v>
                </c:pt>
                <c:pt idx="397">
                  <c:v>130.18325416030549</c:v>
                </c:pt>
                <c:pt idx="398">
                  <c:v>130.43075712635721</c:v>
                </c:pt>
                <c:pt idx="399">
                  <c:v>131.48324835254792</c:v>
                </c:pt>
                <c:pt idx="400">
                  <c:v>130.69040679357937</c:v>
                </c:pt>
                <c:pt idx="401">
                  <c:v>131.40178744836791</c:v>
                </c:pt>
                <c:pt idx="402">
                  <c:v>130.71183996353463</c:v>
                </c:pt>
                <c:pt idx="403">
                  <c:v>131.5618118784671</c:v>
                </c:pt>
                <c:pt idx="404">
                  <c:v>132.21257046502865</c:v>
                </c:pt>
                <c:pt idx="405">
                  <c:v>132.57058240961911</c:v>
                </c:pt>
                <c:pt idx="406">
                  <c:v>133.13895144512219</c:v>
                </c:pt>
                <c:pt idx="407">
                  <c:v>132.28808802918638</c:v>
                </c:pt>
                <c:pt idx="408">
                  <c:v>132.19682061396966</c:v>
                </c:pt>
                <c:pt idx="409">
                  <c:v>129.1483700789307</c:v>
                </c:pt>
                <c:pt idx="410">
                  <c:v>130.23135806861063</c:v>
                </c:pt>
                <c:pt idx="411">
                  <c:v>134.21243009076647</c:v>
                </c:pt>
                <c:pt idx="412">
                  <c:v>130.86662682523917</c:v>
                </c:pt>
                <c:pt idx="413">
                  <c:v>130.83104107685591</c:v>
                </c:pt>
                <c:pt idx="414">
                  <c:v>131.42660089296083</c:v>
                </c:pt>
                <c:pt idx="415">
                  <c:v>127.76130595536227</c:v>
                </c:pt>
                <c:pt idx="416">
                  <c:v>127.55663218334594</c:v>
                </c:pt>
                <c:pt idx="417">
                  <c:v>131.03805503900605</c:v>
                </c:pt>
                <c:pt idx="418">
                  <c:v>130.7633241464774</c:v>
                </c:pt>
                <c:pt idx="419">
                  <c:v>127.7497164423189</c:v>
                </c:pt>
                <c:pt idx="420">
                  <c:v>127.86806320051201</c:v>
                </c:pt>
                <c:pt idx="421">
                  <c:v>128.3956832109875</c:v>
                </c:pt>
                <c:pt idx="422">
                  <c:v>124.942194053432</c:v>
                </c:pt>
                <c:pt idx="423">
                  <c:v>120.83746341293811</c:v>
                </c:pt>
                <c:pt idx="424">
                  <c:v>118.94566113797984</c:v>
                </c:pt>
                <c:pt idx="425">
                  <c:v>126.29653266100289</c:v>
                </c:pt>
                <c:pt idx="426">
                  <c:v>127.24371533117431</c:v>
                </c:pt>
                <c:pt idx="427">
                  <c:v>130.20691608276911</c:v>
                </c:pt>
                <c:pt idx="428">
                  <c:v>131.97970297378174</c:v>
                </c:pt>
                <c:pt idx="429">
                  <c:v>131.56690086336116</c:v>
                </c:pt>
                <c:pt idx="430">
                  <c:v>134.54135681512307</c:v>
                </c:pt>
                <c:pt idx="431">
                  <c:v>134.00597331674348</c:v>
                </c:pt>
                <c:pt idx="432">
                  <c:v>132.0320415118527</c:v>
                </c:pt>
                <c:pt idx="433">
                  <c:v>133.88209182315464</c:v>
                </c:pt>
                <c:pt idx="434">
                  <c:v>136.27242888835451</c:v>
                </c:pt>
                <c:pt idx="435">
                  <c:v>135.99290617793292</c:v>
                </c:pt>
                <c:pt idx="436">
                  <c:v>136.00627869298302</c:v>
                </c:pt>
                <c:pt idx="437">
                  <c:v>135.94643668813393</c:v>
                </c:pt>
                <c:pt idx="438">
                  <c:v>136.52576375680303</c:v>
                </c:pt>
                <c:pt idx="439">
                  <c:v>137.37796442424386</c:v>
                </c:pt>
                <c:pt idx="440">
                  <c:v>138.51481393287543</c:v>
                </c:pt>
                <c:pt idx="441">
                  <c:v>137.65146950289292</c:v>
                </c:pt>
                <c:pt idx="442">
                  <c:v>138.32488707328932</c:v>
                </c:pt>
                <c:pt idx="443">
                  <c:v>138.69768307618514</c:v>
                </c:pt>
                <c:pt idx="444">
                  <c:v>139.99533707829377</c:v>
                </c:pt>
                <c:pt idx="445">
                  <c:v>139.41968745126343</c:v>
                </c:pt>
                <c:pt idx="446">
                  <c:v>139.66648464568749</c:v>
                </c:pt>
                <c:pt idx="447">
                  <c:v>143.71850528935903</c:v>
                </c:pt>
                <c:pt idx="448">
                  <c:v>144.98235654509114</c:v>
                </c:pt>
                <c:pt idx="449">
                  <c:v>146.97382120304755</c:v>
                </c:pt>
                <c:pt idx="450">
                  <c:v>150.75137097531638</c:v>
                </c:pt>
                <c:pt idx="451">
                  <c:v>149.32511795347625</c:v>
                </c:pt>
                <c:pt idx="452">
                  <c:v>149.32511795347625</c:v>
                </c:pt>
                <c:pt idx="453">
                  <c:v>151.70107956499729</c:v>
                </c:pt>
                <c:pt idx="454">
                  <c:v>152.37691161727773</c:v>
                </c:pt>
                <c:pt idx="455">
                  <c:v>152.37691161727773</c:v>
                </c:pt>
                <c:pt idx="456">
                  <c:v>158.54999887726592</c:v>
                </c:pt>
                <c:pt idx="457">
                  <c:v>156.92089223129125</c:v>
                </c:pt>
                <c:pt idx="458">
                  <c:v>155.15382580505002</c:v>
                </c:pt>
                <c:pt idx="459">
                  <c:v>160.15395776577145</c:v>
                </c:pt>
                <c:pt idx="460">
                  <c:v>160.95248264363627</c:v>
                </c:pt>
                <c:pt idx="461">
                  <c:v>162.80390735231836</c:v>
                </c:pt>
                <c:pt idx="462">
                  <c:v>165.44497907470702</c:v>
                </c:pt>
                <c:pt idx="463">
                  <c:v>168.11216434731847</c:v>
                </c:pt>
                <c:pt idx="464">
                  <c:v>166.25152746160188</c:v>
                </c:pt>
                <c:pt idx="465">
                  <c:v>167.83520470228149</c:v>
                </c:pt>
                <c:pt idx="466">
                  <c:v>164.50076807454673</c:v>
                </c:pt>
                <c:pt idx="467">
                  <c:v>166.05580584549406</c:v>
                </c:pt>
                <c:pt idx="468">
                  <c:v>167.41460195808165</c:v>
                </c:pt>
                <c:pt idx="469">
                  <c:v>167.41460195808165</c:v>
                </c:pt>
                <c:pt idx="470">
                  <c:v>161.62660598566032</c:v>
                </c:pt>
                <c:pt idx="471">
                  <c:v>167.02962210814022</c:v>
                </c:pt>
                <c:pt idx="472">
                  <c:v>166.95904494537598</c:v>
                </c:pt>
                <c:pt idx="473">
                  <c:v>168.51222542256636</c:v>
                </c:pt>
                <c:pt idx="474">
                  <c:v>169.33912974903745</c:v>
                </c:pt>
                <c:pt idx="475">
                  <c:v>174.69489631834043</c:v>
                </c:pt>
                <c:pt idx="476">
                  <c:v>176.38611086754764</c:v>
                </c:pt>
                <c:pt idx="477">
                  <c:v>175.99979376610122</c:v>
                </c:pt>
                <c:pt idx="478">
                  <c:v>175.79393132608044</c:v>
                </c:pt>
                <c:pt idx="479">
                  <c:v>171.29816605799743</c:v>
                </c:pt>
                <c:pt idx="480">
                  <c:v>163.58902256925799</c:v>
                </c:pt>
                <c:pt idx="481">
                  <c:v>166.62228044136504</c:v>
                </c:pt>
                <c:pt idx="482">
                  <c:v>165.95829792325395</c:v>
                </c:pt>
                <c:pt idx="483">
                  <c:v>160.95760877440546</c:v>
                </c:pt>
                <c:pt idx="484">
                  <c:v>160.13493907770021</c:v>
                </c:pt>
                <c:pt idx="485">
                  <c:v>153.44897871966674</c:v>
                </c:pt>
                <c:pt idx="486">
                  <c:v>154.24690926352932</c:v>
                </c:pt>
                <c:pt idx="487">
                  <c:v>161.21896715188404</c:v>
                </c:pt>
                <c:pt idx="488">
                  <c:v>159.56775871020159</c:v>
                </c:pt>
                <c:pt idx="489">
                  <c:v>153.86761273248416</c:v>
                </c:pt>
                <c:pt idx="490">
                  <c:v>152.1384350988848</c:v>
                </c:pt>
                <c:pt idx="491">
                  <c:v>152.97811760640374</c:v>
                </c:pt>
                <c:pt idx="492">
                  <c:v>146.76506138476591</c:v>
                </c:pt>
                <c:pt idx="493">
                  <c:v>142.92243203925338</c:v>
                </c:pt>
                <c:pt idx="494">
                  <c:v>145.10902397931537</c:v>
                </c:pt>
                <c:pt idx="495">
                  <c:v>149.9136200533047</c:v>
                </c:pt>
                <c:pt idx="496">
                  <c:v>147.08819335260074</c:v>
                </c:pt>
                <c:pt idx="497">
                  <c:v>147.11282106781798</c:v>
                </c:pt>
                <c:pt idx="498">
                  <c:v>151.70070810624588</c:v>
                </c:pt>
                <c:pt idx="499">
                  <c:v>152.20882653227338</c:v>
                </c:pt>
                <c:pt idx="500">
                  <c:v>152.34998085780188</c:v>
                </c:pt>
                <c:pt idx="501">
                  <c:v>153.27829342340266</c:v>
                </c:pt>
                <c:pt idx="502">
                  <c:v>155.78679151741997</c:v>
                </c:pt>
                <c:pt idx="503">
                  <c:v>158.05376713128294</c:v>
                </c:pt>
                <c:pt idx="504">
                  <c:v>156.44943678402603</c:v>
                </c:pt>
                <c:pt idx="505">
                  <c:v>154.03402625310727</c:v>
                </c:pt>
                <c:pt idx="506">
                  <c:v>156.56566622733621</c:v>
                </c:pt>
                <c:pt idx="507">
                  <c:v>153.37357259313441</c:v>
                </c:pt>
                <c:pt idx="508">
                  <c:v>149.95570632983728</c:v>
                </c:pt>
                <c:pt idx="509">
                  <c:v>148.20788146691808</c:v>
                </c:pt>
                <c:pt idx="510">
                  <c:v>143.53351883116642</c:v>
                </c:pt>
                <c:pt idx="511">
                  <c:v>144.24794544771635</c:v>
                </c:pt>
                <c:pt idx="512">
                  <c:v>144.52594517725723</c:v>
                </c:pt>
                <c:pt idx="513">
                  <c:v>144.84372813907208</c:v>
                </c:pt>
                <c:pt idx="514">
                  <c:v>147.32236094947751</c:v>
                </c:pt>
                <c:pt idx="515">
                  <c:v>149.27630827354349</c:v>
                </c:pt>
                <c:pt idx="516">
                  <c:v>149.27630827354349</c:v>
                </c:pt>
                <c:pt idx="517">
                  <c:v>149.27630827354349</c:v>
                </c:pt>
                <c:pt idx="518">
                  <c:v>147.40222458102653</c:v>
                </c:pt>
                <c:pt idx="519">
                  <c:v>145.77972990082662</c:v>
                </c:pt>
                <c:pt idx="520">
                  <c:v>146.82378901336077</c:v>
                </c:pt>
                <c:pt idx="521">
                  <c:v>146.82378901336077</c:v>
                </c:pt>
                <c:pt idx="522">
                  <c:v>145.37725434369469</c:v>
                </c:pt>
                <c:pt idx="523">
                  <c:v>141.3810639503572</c:v>
                </c:pt>
                <c:pt idx="524">
                  <c:v>143.11700213323189</c:v>
                </c:pt>
                <c:pt idx="525">
                  <c:v>140.22701590153622</c:v>
                </c:pt>
                <c:pt idx="526">
                  <c:v>140.91220871435172</c:v>
                </c:pt>
                <c:pt idx="527">
                  <c:v>143.40384258105584</c:v>
                </c:pt>
                <c:pt idx="528">
                  <c:v>141.84405013809072</c:v>
                </c:pt>
                <c:pt idx="529">
                  <c:v>139.42615083353763</c:v>
                </c:pt>
                <c:pt idx="530">
                  <c:v>137.57116012084219</c:v>
                </c:pt>
                <c:pt idx="531">
                  <c:v>134.21339588352012</c:v>
                </c:pt>
                <c:pt idx="532">
                  <c:v>126.55462220146923</c:v>
                </c:pt>
                <c:pt idx="533">
                  <c:v>131.2622303954704</c:v>
                </c:pt>
                <c:pt idx="534">
                  <c:v>132.65549788018706</c:v>
                </c:pt>
                <c:pt idx="535">
                  <c:v>124.75757905399077</c:v>
                </c:pt>
                <c:pt idx="536">
                  <c:v>112.17827702164149</c:v>
                </c:pt>
                <c:pt idx="537">
                  <c:v>125.18973416535883</c:v>
                </c:pt>
                <c:pt idx="538">
                  <c:v>123.76154955801144</c:v>
                </c:pt>
                <c:pt idx="539">
                  <c:v>132.04270237801762</c:v>
                </c:pt>
                <c:pt idx="540">
                  <c:v>126.09850800063644</c:v>
                </c:pt>
                <c:pt idx="541">
                  <c:v>126.58430175570537</c:v>
                </c:pt>
                <c:pt idx="542">
                  <c:v>122.69007678962464</c:v>
                </c:pt>
                <c:pt idx="543">
                  <c:v>120.08176772910866</c:v>
                </c:pt>
                <c:pt idx="544">
                  <c:v>124.86660219752395</c:v>
                </c:pt>
                <c:pt idx="545">
                  <c:v>130.16791291387307</c:v>
                </c:pt>
                <c:pt idx="546">
                  <c:v>128.02478164772378</c:v>
                </c:pt>
                <c:pt idx="547">
                  <c:v>121.19202079114064</c:v>
                </c:pt>
                <c:pt idx="548">
                  <c:v>121.19202079114064</c:v>
                </c:pt>
                <c:pt idx="549">
                  <c:v>121.19202079114064</c:v>
                </c:pt>
                <c:pt idx="550">
                  <c:v>116.19214885154518</c:v>
                </c:pt>
                <c:pt idx="551">
                  <c:v>117.24831751937468</c:v>
                </c:pt>
                <c:pt idx="552">
                  <c:v>118.76906964756866</c:v>
                </c:pt>
                <c:pt idx="553">
                  <c:v>123.63644225054303</c:v>
                </c:pt>
                <c:pt idx="554">
                  <c:v>123.54454335544894</c:v>
                </c:pt>
                <c:pt idx="555">
                  <c:v>121.18440588673714</c:v>
                </c:pt>
                <c:pt idx="556">
                  <c:v>124.18764989173184</c:v>
                </c:pt>
                <c:pt idx="557">
                  <c:v>121.44498420083778</c:v>
                </c:pt>
                <c:pt idx="558">
                  <c:v>121.77283369481533</c:v>
                </c:pt>
                <c:pt idx="559">
                  <c:v>120.52892977403292</c:v>
                </c:pt>
                <c:pt idx="560">
                  <c:v>120.37696599883891</c:v>
                </c:pt>
                <c:pt idx="561">
                  <c:v>122.95336675261046</c:v>
                </c:pt>
                <c:pt idx="562">
                  <c:v>128.30772177865816</c:v>
                </c:pt>
                <c:pt idx="563">
                  <c:v>128.65273266694993</c:v>
                </c:pt>
                <c:pt idx="564">
                  <c:v>127.57520512091547</c:v>
                </c:pt>
                <c:pt idx="565">
                  <c:v>124.22223270148633</c:v>
                </c:pt>
                <c:pt idx="566">
                  <c:v>122.53781584742953</c:v>
                </c:pt>
                <c:pt idx="567">
                  <c:v>122.24131747206938</c:v>
                </c:pt>
                <c:pt idx="568">
                  <c:v>123.49837103265105</c:v>
                </c:pt>
                <c:pt idx="569">
                  <c:v>119.72219565776234</c:v>
                </c:pt>
                <c:pt idx="570">
                  <c:v>121.10669671594619</c:v>
                </c:pt>
                <c:pt idx="571">
                  <c:v>122.90281121654616</c:v>
                </c:pt>
                <c:pt idx="572">
                  <c:v>125.52482710498849</c:v>
                </c:pt>
                <c:pt idx="573">
                  <c:v>120.37154270106862</c:v>
                </c:pt>
                <c:pt idx="574">
                  <c:v>120.07641872308864</c:v>
                </c:pt>
                <c:pt idx="575">
                  <c:v>113.69212001705962</c:v>
                </c:pt>
                <c:pt idx="576">
                  <c:v>115.53767567746971</c:v>
                </c:pt>
                <c:pt idx="577">
                  <c:v>117.87255395108693</c:v>
                </c:pt>
                <c:pt idx="578">
                  <c:v>114.86191791693953</c:v>
                </c:pt>
                <c:pt idx="579">
                  <c:v>114.86191791693953</c:v>
                </c:pt>
                <c:pt idx="580">
                  <c:v>114.86191791693953</c:v>
                </c:pt>
                <c:pt idx="581">
                  <c:v>122.64895630584569</c:v>
                </c:pt>
                <c:pt idx="582">
                  <c:v>123.65746681587176</c:v>
                </c:pt>
                <c:pt idx="583">
                  <c:v>123.56363633527042</c:v>
                </c:pt>
                <c:pt idx="584">
                  <c:v>127.00572170915822</c:v>
                </c:pt>
                <c:pt idx="585">
                  <c:v>124.41100803894314</c:v>
                </c:pt>
                <c:pt idx="586">
                  <c:v>126.54158399929543</c:v>
                </c:pt>
                <c:pt idx="587">
                  <c:v>131.18719572768947</c:v>
                </c:pt>
                <c:pt idx="588">
                  <c:v>133.54506729801776</c:v>
                </c:pt>
                <c:pt idx="589">
                  <c:v>133.54506729801776</c:v>
                </c:pt>
                <c:pt idx="590">
                  <c:v>134.64562528663848</c:v>
                </c:pt>
                <c:pt idx="591">
                  <c:v>133.50543264924437</c:v>
                </c:pt>
                <c:pt idx="592">
                  <c:v>132.11907429730357</c:v>
                </c:pt>
                <c:pt idx="593">
                  <c:v>133.97703668001014</c:v>
                </c:pt>
                <c:pt idx="594">
                  <c:v>136.51376563913314</c:v>
                </c:pt>
                <c:pt idx="595">
                  <c:v>131.6642973479758</c:v>
                </c:pt>
                <c:pt idx="596">
                  <c:v>131.71778740817609</c:v>
                </c:pt>
                <c:pt idx="597">
                  <c:v>131.28611519318483</c:v>
                </c:pt>
                <c:pt idx="598">
                  <c:v>132.92785143670679</c:v>
                </c:pt>
                <c:pt idx="599">
                  <c:v>131.60382386324937</c:v>
                </c:pt>
                <c:pt idx="600">
                  <c:v>134.46115887069777</c:v>
                </c:pt>
                <c:pt idx="601">
                  <c:v>135.67352594348711</c:v>
                </c:pt>
                <c:pt idx="602">
                  <c:v>137.38498499464515</c:v>
                </c:pt>
                <c:pt idx="603">
                  <c:v>139.9644688560532</c:v>
                </c:pt>
                <c:pt idx="604">
                  <c:v>140.04808422099129</c:v>
                </c:pt>
                <c:pt idx="605">
                  <c:v>140.93717074244518</c:v>
                </c:pt>
                <c:pt idx="606">
                  <c:v>142.42408297838747</c:v>
                </c:pt>
                <c:pt idx="607">
                  <c:v>142.56505157454026</c:v>
                </c:pt>
                <c:pt idx="608">
                  <c:v>142.56505157454026</c:v>
                </c:pt>
                <c:pt idx="609">
                  <c:v>145.37223965055094</c:v>
                </c:pt>
                <c:pt idx="610">
                  <c:v>145.0497391625934</c:v>
                </c:pt>
                <c:pt idx="611">
                  <c:v>144.79636714826975</c:v>
                </c:pt>
                <c:pt idx="612">
                  <c:v>141.5441714880929</c:v>
                </c:pt>
                <c:pt idx="613">
                  <c:v>140.60248640744209</c:v>
                </c:pt>
                <c:pt idx="614">
                  <c:v>138.28332083900867</c:v>
                </c:pt>
                <c:pt idx="615">
                  <c:v>138.28332083900867</c:v>
                </c:pt>
                <c:pt idx="616">
                  <c:v>141.69531805403383</c:v>
                </c:pt>
                <c:pt idx="617">
                  <c:v>141.7691269079352</c:v>
                </c:pt>
                <c:pt idx="618">
                  <c:v>141.53559079093577</c:v>
                </c:pt>
                <c:pt idx="619">
                  <c:v>141.28403892449393</c:v>
                </c:pt>
                <c:pt idx="620">
                  <c:v>141.70360158418987</c:v>
                </c:pt>
                <c:pt idx="621">
                  <c:v>139.32518834490963</c:v>
                </c:pt>
                <c:pt idx="622">
                  <c:v>140.36750160131223</c:v>
                </c:pt>
                <c:pt idx="623">
                  <c:v>137.83768177496512</c:v>
                </c:pt>
                <c:pt idx="624">
                  <c:v>136.37417144036047</c:v>
                </c:pt>
                <c:pt idx="625">
                  <c:v>133.97020183898456</c:v>
                </c:pt>
                <c:pt idx="626">
                  <c:v>134.65216296066293</c:v>
                </c:pt>
                <c:pt idx="627">
                  <c:v>134.92607664393853</c:v>
                </c:pt>
                <c:pt idx="628">
                  <c:v>135.65045835502573</c:v>
                </c:pt>
                <c:pt idx="629">
                  <c:v>136.56900155546492</c:v>
                </c:pt>
                <c:pt idx="630">
                  <c:v>137.78961501253514</c:v>
                </c:pt>
                <c:pt idx="631">
                  <c:v>135.73292219783451</c:v>
                </c:pt>
                <c:pt idx="632">
                  <c:v>134.66100367894603</c:v>
                </c:pt>
                <c:pt idx="633">
                  <c:v>135.56732588646446</c:v>
                </c:pt>
                <c:pt idx="634">
                  <c:v>136.35767867179871</c:v>
                </c:pt>
                <c:pt idx="635">
                  <c:v>136.35767867179871</c:v>
                </c:pt>
                <c:pt idx="636">
                  <c:v>130.76885888187314</c:v>
                </c:pt>
                <c:pt idx="637">
                  <c:v>130.89326041771389</c:v>
                </c:pt>
                <c:pt idx="638">
                  <c:v>128.87200476789593</c:v>
                </c:pt>
                <c:pt idx="639">
                  <c:v>126.86055562911469</c:v>
                </c:pt>
                <c:pt idx="640">
                  <c:v>129.11646177218626</c:v>
                </c:pt>
                <c:pt idx="641">
                  <c:v>128.92170594883206</c:v>
                </c:pt>
                <c:pt idx="642">
                  <c:v>129.84073204564802</c:v>
                </c:pt>
                <c:pt idx="643">
                  <c:v>127.15757404672678</c:v>
                </c:pt>
                <c:pt idx="644">
                  <c:v>126.88432898920372</c:v>
                </c:pt>
                <c:pt idx="645">
                  <c:v>126.82010377108823</c:v>
                </c:pt>
                <c:pt idx="646">
                  <c:v>125.33408303614931</c:v>
                </c:pt>
                <c:pt idx="647">
                  <c:v>126.86293296512359</c:v>
                </c:pt>
                <c:pt idx="648">
                  <c:v>126.57976995893839</c:v>
                </c:pt>
                <c:pt idx="649">
                  <c:v>124.3861574484751</c:v>
                </c:pt>
                <c:pt idx="650">
                  <c:v>124.4568831947399</c:v>
                </c:pt>
                <c:pt idx="651">
                  <c:v>124.4568831947399</c:v>
                </c:pt>
                <c:pt idx="652">
                  <c:v>121.48669901861896</c:v>
                </c:pt>
                <c:pt idx="653">
                  <c:v>117.94866584924692</c:v>
                </c:pt>
                <c:pt idx="654">
                  <c:v>118.97938959260614</c:v>
                </c:pt>
                <c:pt idx="655">
                  <c:v>121.12786986477546</c:v>
                </c:pt>
                <c:pt idx="656">
                  <c:v>117.03030837818341</c:v>
                </c:pt>
                <c:pt idx="657">
                  <c:v>121.60653161181764</c:v>
                </c:pt>
                <c:pt idx="658">
                  <c:v>122.36033285601502</c:v>
                </c:pt>
                <c:pt idx="659">
                  <c:v>123.95244221035118</c:v>
                </c:pt>
                <c:pt idx="660">
                  <c:v>122.96135311576535</c:v>
                </c:pt>
                <c:pt idx="661">
                  <c:v>117.7405003649675</c:v>
                </c:pt>
                <c:pt idx="662">
                  <c:v>117.6178818311334</c:v>
                </c:pt>
                <c:pt idx="663">
                  <c:v>121.33191215691443</c:v>
                </c:pt>
                <c:pt idx="664">
                  <c:v>123.26598643778097</c:v>
                </c:pt>
                <c:pt idx="665">
                  <c:v>127.69091452197372</c:v>
                </c:pt>
                <c:pt idx="666">
                  <c:v>127.84547850842745</c:v>
                </c:pt>
                <c:pt idx="667">
                  <c:v>131.60456678075218</c:v>
                </c:pt>
                <c:pt idx="668">
                  <c:v>132.2040640596218</c:v>
                </c:pt>
                <c:pt idx="669">
                  <c:v>130.45575630032579</c:v>
                </c:pt>
                <c:pt idx="670">
                  <c:v>129.9710769215111</c:v>
                </c:pt>
                <c:pt idx="671">
                  <c:v>127.70313551489447</c:v>
                </c:pt>
                <c:pt idx="672">
                  <c:v>130.74144522602049</c:v>
                </c:pt>
                <c:pt idx="673">
                  <c:v>130.98976540132523</c:v>
                </c:pt>
                <c:pt idx="674">
                  <c:v>131.7849842963027</c:v>
                </c:pt>
                <c:pt idx="675">
                  <c:v>130.13585602362804</c:v>
                </c:pt>
                <c:pt idx="676">
                  <c:v>127.54968590469493</c:v>
                </c:pt>
                <c:pt idx="677">
                  <c:v>127.54968590469493</c:v>
                </c:pt>
                <c:pt idx="678">
                  <c:v>129.09714591711392</c:v>
                </c:pt>
                <c:pt idx="679">
                  <c:v>127.49571294811786</c:v>
                </c:pt>
                <c:pt idx="680">
                  <c:v>127.52390666734841</c:v>
                </c:pt>
                <c:pt idx="681">
                  <c:v>126.39571214762424</c:v>
                </c:pt>
                <c:pt idx="682">
                  <c:v>122.97658292457238</c:v>
                </c:pt>
                <c:pt idx="683">
                  <c:v>122.22252165924903</c:v>
                </c:pt>
                <c:pt idx="684">
                  <c:v>121.50010867954417</c:v>
                </c:pt>
                <c:pt idx="685">
                  <c:v>120.19153379014465</c:v>
                </c:pt>
                <c:pt idx="686">
                  <c:v>118.02388624640356</c:v>
                </c:pt>
                <c:pt idx="687">
                  <c:v>120.11542189198465</c:v>
                </c:pt>
                <c:pt idx="688">
                  <c:v>117.0298254818066</c:v>
                </c:pt>
                <c:pt idx="689">
                  <c:v>117.0298254818066</c:v>
                </c:pt>
                <c:pt idx="690">
                  <c:v>121.11746901973652</c:v>
                </c:pt>
                <c:pt idx="691">
                  <c:v>120.96368509666071</c:v>
                </c:pt>
                <c:pt idx="692">
                  <c:v>123.11168247245323</c:v>
                </c:pt>
                <c:pt idx="693">
                  <c:v>121.47993846934367</c:v>
                </c:pt>
                <c:pt idx="694">
                  <c:v>123.93966402930334</c:v>
                </c:pt>
                <c:pt idx="695">
                  <c:v>122.06554319091127</c:v>
                </c:pt>
                <c:pt idx="696">
                  <c:v>122.75292761035996</c:v>
                </c:pt>
                <c:pt idx="697">
                  <c:v>120.56213818640724</c:v>
                </c:pt>
                <c:pt idx="698">
                  <c:v>120.17871846322166</c:v>
                </c:pt>
                <c:pt idx="699">
                  <c:v>117.41064499373246</c:v>
                </c:pt>
                <c:pt idx="700">
                  <c:v>122.84828107184198</c:v>
                </c:pt>
                <c:pt idx="701">
                  <c:v>121.88356554860491</c:v>
                </c:pt>
                <c:pt idx="702">
                  <c:v>120.45708965151391</c:v>
                </c:pt>
                <c:pt idx="703">
                  <c:v>117.31904326563949</c:v>
                </c:pt>
                <c:pt idx="704">
                  <c:v>116.38857623928065</c:v>
                </c:pt>
                <c:pt idx="705">
                  <c:v>116.38857623928065</c:v>
                </c:pt>
                <c:pt idx="706">
                  <c:v>110.14238589701874</c:v>
                </c:pt>
                <c:pt idx="707">
                  <c:v>105.40197789526977</c:v>
                </c:pt>
                <c:pt idx="708">
                  <c:v>104.75567681372489</c:v>
                </c:pt>
                <c:pt idx="709">
                  <c:v>116.10671333872529</c:v>
                </c:pt>
                <c:pt idx="710">
                  <c:v>118.40240271407079</c:v>
                </c:pt>
                <c:pt idx="711">
                  <c:v>114.06740479358974</c:v>
                </c:pt>
                <c:pt idx="712">
                  <c:v>114.4581051083026</c:v>
                </c:pt>
                <c:pt idx="713">
                  <c:v>114.86860417446458</c:v>
                </c:pt>
                <c:pt idx="714">
                  <c:v>114.55862184642895</c:v>
                </c:pt>
                <c:pt idx="715">
                  <c:v>110.18733240593703</c:v>
                </c:pt>
                <c:pt idx="716">
                  <c:v>110.83166475609954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28-4D8D-B9C2-5FD9CF58B902}"/>
            </c:ext>
          </c:extLst>
        </c:ser>
        <c:ser>
          <c:idx val="9"/>
          <c:order val="9"/>
          <c:tx>
            <c:strRef>
              <c:f>'1.1.11-график'!$L$4</c:f>
              <c:strCache>
                <c:ptCount val="1"/>
                <c:pt idx="0">
                  <c:v>FTSE 100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'1.1.11-график'!$L$5:$L$721</c:f>
              <c:numCache>
                <c:formatCode>0.00</c:formatCode>
                <c:ptCount val="717"/>
                <c:pt idx="0">
                  <c:v>108.91114367967134</c:v>
                </c:pt>
                <c:pt idx="1">
                  <c:v>110.12648811664948</c:v>
                </c:pt>
                <c:pt idx="2">
                  <c:v>110.7684691015413</c:v>
                </c:pt>
                <c:pt idx="3">
                  <c:v>110.31489557960687</c:v>
                </c:pt>
                <c:pt idx="4">
                  <c:v>111.10186502364694</c:v>
                </c:pt>
                <c:pt idx="5">
                  <c:v>111.09566230881708</c:v>
                </c:pt>
                <c:pt idx="6">
                  <c:v>110.26934439257499</c:v>
                </c:pt>
                <c:pt idx="7">
                  <c:v>111.09721298752456</c:v>
                </c:pt>
                <c:pt idx="8">
                  <c:v>111.16718736419904</c:v>
                </c:pt>
                <c:pt idx="9">
                  <c:v>110.69965773389741</c:v>
                </c:pt>
                <c:pt idx="10">
                  <c:v>111.2658492969617</c:v>
                </c:pt>
                <c:pt idx="11">
                  <c:v>110.46569908390815</c:v>
                </c:pt>
                <c:pt idx="12">
                  <c:v>109.78126826939938</c:v>
                </c:pt>
                <c:pt idx="13">
                  <c:v>110.35385638213199</c:v>
                </c:pt>
                <c:pt idx="14">
                  <c:v>109.95009841367498</c:v>
                </c:pt>
                <c:pt idx="15">
                  <c:v>109.7287390281839</c:v>
                </c:pt>
                <c:pt idx="16">
                  <c:v>109.20267127667536</c:v>
                </c:pt>
                <c:pt idx="17">
                  <c:v>110.57095140117757</c:v>
                </c:pt>
                <c:pt idx="18">
                  <c:v>110.92411847680341</c:v>
                </c:pt>
                <c:pt idx="19">
                  <c:v>112.16911964406191</c:v>
                </c:pt>
                <c:pt idx="20">
                  <c:v>112.03343525715846</c:v>
                </c:pt>
                <c:pt idx="21">
                  <c:v>111.65390664350561</c:v>
                </c:pt>
                <c:pt idx="22">
                  <c:v>112.45580137010509</c:v>
                </c:pt>
                <c:pt idx="23">
                  <c:v>111.40211518838048</c:v>
                </c:pt>
                <c:pt idx="24">
                  <c:v>111.63568616869286</c:v>
                </c:pt>
                <c:pt idx="25">
                  <c:v>111.88844679801015</c:v>
                </c:pt>
                <c:pt idx="26">
                  <c:v>111.39281111613566</c:v>
                </c:pt>
                <c:pt idx="27">
                  <c:v>110.97218951673493</c:v>
                </c:pt>
                <c:pt idx="28">
                  <c:v>112.59381177506975</c:v>
                </c:pt>
                <c:pt idx="29">
                  <c:v>111.72853305630251</c:v>
                </c:pt>
                <c:pt idx="30">
                  <c:v>112.29840748129706</c:v>
                </c:pt>
                <c:pt idx="31">
                  <c:v>112.27475963100817</c:v>
                </c:pt>
                <c:pt idx="32">
                  <c:v>112.25867133941819</c:v>
                </c:pt>
                <c:pt idx="33">
                  <c:v>112.98400130483641</c:v>
                </c:pt>
                <c:pt idx="34">
                  <c:v>113.31914174048796</c:v>
                </c:pt>
                <c:pt idx="35">
                  <c:v>113.64459043421785</c:v>
                </c:pt>
                <c:pt idx="36">
                  <c:v>113.54185796984808</c:v>
                </c:pt>
                <c:pt idx="37">
                  <c:v>113.82737668686065</c:v>
                </c:pt>
                <c:pt idx="38">
                  <c:v>113.12278704915482</c:v>
                </c:pt>
                <c:pt idx="39">
                  <c:v>113.59671322912477</c:v>
                </c:pt>
                <c:pt idx="40">
                  <c:v>113.89463737579707</c:v>
                </c:pt>
                <c:pt idx="41">
                  <c:v>112.26022201812566</c:v>
                </c:pt>
                <c:pt idx="42">
                  <c:v>113.27843642441692</c:v>
                </c:pt>
                <c:pt idx="43">
                  <c:v>113.06347358859415</c:v>
                </c:pt>
                <c:pt idx="44">
                  <c:v>113.56182295820672</c:v>
                </c:pt>
                <c:pt idx="45">
                  <c:v>114.32029868099708</c:v>
                </c:pt>
                <c:pt idx="46">
                  <c:v>113.53623675953351</c:v>
                </c:pt>
                <c:pt idx="47">
                  <c:v>112.67502857237336</c:v>
                </c:pt>
                <c:pt idx="48">
                  <c:v>113.50754920344535</c:v>
                </c:pt>
                <c:pt idx="49">
                  <c:v>114.51510269362277</c:v>
                </c:pt>
                <c:pt idx="50">
                  <c:v>115.38677796205829</c:v>
                </c:pt>
                <c:pt idx="51">
                  <c:v>115.34316512341076</c:v>
                </c:pt>
                <c:pt idx="52">
                  <c:v>115.62364413462407</c:v>
                </c:pt>
                <c:pt idx="53">
                  <c:v>116.17006454416814</c:v>
                </c:pt>
                <c:pt idx="54">
                  <c:v>116.28946680464318</c:v>
                </c:pt>
                <c:pt idx="55">
                  <c:v>116.14060164872623</c:v>
                </c:pt>
                <c:pt idx="56">
                  <c:v>116.13129757648144</c:v>
                </c:pt>
                <c:pt idx="57">
                  <c:v>116.4455038495822</c:v>
                </c:pt>
                <c:pt idx="58">
                  <c:v>116.10823123070786</c:v>
                </c:pt>
                <c:pt idx="59">
                  <c:v>117.00394201910915</c:v>
                </c:pt>
                <c:pt idx="60">
                  <c:v>115.76165453958873</c:v>
                </c:pt>
                <c:pt idx="61">
                  <c:v>115.0541573793064</c:v>
                </c:pt>
                <c:pt idx="62">
                  <c:v>115.5104445889789</c:v>
                </c:pt>
                <c:pt idx="63">
                  <c:v>116.59650118872189</c:v>
                </c:pt>
                <c:pt idx="64">
                  <c:v>115.6141462275408</c:v>
                </c:pt>
                <c:pt idx="65">
                  <c:v>116.77153404782734</c:v>
                </c:pt>
                <c:pt idx="66">
                  <c:v>116.39181159933609</c:v>
                </c:pt>
                <c:pt idx="67">
                  <c:v>117.15552086276415</c:v>
                </c:pt>
                <c:pt idx="68">
                  <c:v>117.18575909755977</c:v>
                </c:pt>
                <c:pt idx="69">
                  <c:v>116.8070058232607</c:v>
                </c:pt>
                <c:pt idx="70">
                  <c:v>117.59920880793845</c:v>
                </c:pt>
                <c:pt idx="71">
                  <c:v>116.62053670868764</c:v>
                </c:pt>
                <c:pt idx="72">
                  <c:v>116.31718518653919</c:v>
                </c:pt>
                <c:pt idx="73">
                  <c:v>116.87019598059001</c:v>
                </c:pt>
                <c:pt idx="74">
                  <c:v>116.87019598059001</c:v>
                </c:pt>
                <c:pt idx="75">
                  <c:v>116.87019598059001</c:v>
                </c:pt>
                <c:pt idx="76">
                  <c:v>117.15629620211789</c:v>
                </c:pt>
                <c:pt idx="77">
                  <c:v>118.04095840472849</c:v>
                </c:pt>
                <c:pt idx="78">
                  <c:v>117.87891247979805</c:v>
                </c:pt>
                <c:pt idx="79">
                  <c:v>118.87386670547728</c:v>
                </c:pt>
                <c:pt idx="80">
                  <c:v>118.21424675028803</c:v>
                </c:pt>
                <c:pt idx="81">
                  <c:v>117.9799004306219</c:v>
                </c:pt>
                <c:pt idx="82">
                  <c:v>118.3233757643261</c:v>
                </c:pt>
                <c:pt idx="83">
                  <c:v>117.46449359522717</c:v>
                </c:pt>
                <c:pt idx="84">
                  <c:v>116.74943687624595</c:v>
                </c:pt>
                <c:pt idx="85">
                  <c:v>116.74943687624595</c:v>
                </c:pt>
                <c:pt idx="86">
                  <c:v>117.89170557913464</c:v>
                </c:pt>
                <c:pt idx="87">
                  <c:v>116.49512556822117</c:v>
                </c:pt>
                <c:pt idx="88">
                  <c:v>117.01595977909203</c:v>
                </c:pt>
                <c:pt idx="89">
                  <c:v>118.07914386789986</c:v>
                </c:pt>
                <c:pt idx="90">
                  <c:v>117.60153482599969</c:v>
                </c:pt>
                <c:pt idx="91">
                  <c:v>118.34857429332246</c:v>
                </c:pt>
                <c:pt idx="92">
                  <c:v>117.91729177780788</c:v>
                </c:pt>
                <c:pt idx="93">
                  <c:v>117.11559088604685</c:v>
                </c:pt>
                <c:pt idx="94">
                  <c:v>114.59728866511858</c:v>
                </c:pt>
                <c:pt idx="95">
                  <c:v>113.22416266965556</c:v>
                </c:pt>
                <c:pt idx="96">
                  <c:v>113.31933557532641</c:v>
                </c:pt>
                <c:pt idx="97">
                  <c:v>110.01076871810467</c:v>
                </c:pt>
                <c:pt idx="98">
                  <c:v>109.9351731311156</c:v>
                </c:pt>
                <c:pt idx="99">
                  <c:v>109.65953999086315</c:v>
                </c:pt>
                <c:pt idx="100">
                  <c:v>107.24338872978936</c:v>
                </c:pt>
                <c:pt idx="101">
                  <c:v>110.07318353608026</c:v>
                </c:pt>
                <c:pt idx="102">
                  <c:v>108.29668724183709</c:v>
                </c:pt>
                <c:pt idx="103">
                  <c:v>110.05360621739848</c:v>
                </c:pt>
                <c:pt idx="104">
                  <c:v>112.24975493685025</c:v>
                </c:pt>
                <c:pt idx="105">
                  <c:v>112.24975493685025</c:v>
                </c:pt>
                <c:pt idx="106">
                  <c:v>109.55583835230122</c:v>
                </c:pt>
                <c:pt idx="107">
                  <c:v>110.94737865741544</c:v>
                </c:pt>
                <c:pt idx="108">
                  <c:v>111.44902321928139</c:v>
                </c:pt>
                <c:pt idx="109">
                  <c:v>111.73841863306262</c:v>
                </c:pt>
                <c:pt idx="110">
                  <c:v>111.69015375829268</c:v>
                </c:pt>
                <c:pt idx="111">
                  <c:v>109.90028286019758</c:v>
                </c:pt>
                <c:pt idx="112">
                  <c:v>110.60778002047991</c:v>
                </c:pt>
                <c:pt idx="113">
                  <c:v>107.82915761153542</c:v>
                </c:pt>
                <c:pt idx="114">
                  <c:v>109.61747783092306</c:v>
                </c:pt>
                <c:pt idx="115">
                  <c:v>108.95184899574237</c:v>
                </c:pt>
                <c:pt idx="116">
                  <c:v>106.98965892627987</c:v>
                </c:pt>
                <c:pt idx="117">
                  <c:v>106.74135649824652</c:v>
                </c:pt>
                <c:pt idx="118">
                  <c:v>108.92122309126988</c:v>
                </c:pt>
                <c:pt idx="119">
                  <c:v>108.49788780413108</c:v>
                </c:pt>
                <c:pt idx="120">
                  <c:v>109.05322461624311</c:v>
                </c:pt>
                <c:pt idx="121">
                  <c:v>109.67543444761469</c:v>
                </c:pt>
                <c:pt idx="122">
                  <c:v>109.80801747710322</c:v>
                </c:pt>
                <c:pt idx="123">
                  <c:v>110.17727284431906</c:v>
                </c:pt>
                <c:pt idx="124">
                  <c:v>110.33350372409649</c:v>
                </c:pt>
                <c:pt idx="125">
                  <c:v>110.12222375020396</c:v>
                </c:pt>
                <c:pt idx="126">
                  <c:v>109.56029655358519</c:v>
                </c:pt>
                <c:pt idx="127">
                  <c:v>110.07066368318064</c:v>
                </c:pt>
                <c:pt idx="128">
                  <c:v>112.25905900909505</c:v>
                </c:pt>
                <c:pt idx="129">
                  <c:v>113.07200232148524</c:v>
                </c:pt>
                <c:pt idx="130">
                  <c:v>114.06094766717302</c:v>
                </c:pt>
                <c:pt idx="131">
                  <c:v>114.04330869687558</c:v>
                </c:pt>
                <c:pt idx="132">
                  <c:v>112.94135764038104</c:v>
                </c:pt>
                <c:pt idx="133">
                  <c:v>114.16930134185736</c:v>
                </c:pt>
                <c:pt idx="134">
                  <c:v>114.14662266576066</c:v>
                </c:pt>
                <c:pt idx="135">
                  <c:v>114.30246587586119</c:v>
                </c:pt>
                <c:pt idx="136">
                  <c:v>113.53487991566446</c:v>
                </c:pt>
                <c:pt idx="137">
                  <c:v>113.59807007299381</c:v>
                </c:pt>
                <c:pt idx="138">
                  <c:v>111.74617202659998</c:v>
                </c:pt>
                <c:pt idx="139">
                  <c:v>110.63356005399156</c:v>
                </c:pt>
                <c:pt idx="140">
                  <c:v>110.5046598864333</c:v>
                </c:pt>
                <c:pt idx="141">
                  <c:v>110.13114015277191</c:v>
                </c:pt>
                <c:pt idx="142">
                  <c:v>111.99699430753294</c:v>
                </c:pt>
                <c:pt idx="143">
                  <c:v>111.85975924192202</c:v>
                </c:pt>
                <c:pt idx="144">
                  <c:v>110.868487878173</c:v>
                </c:pt>
                <c:pt idx="145">
                  <c:v>113.08072488921475</c:v>
                </c:pt>
                <c:pt idx="146">
                  <c:v>113.41586532486629</c:v>
                </c:pt>
                <c:pt idx="147">
                  <c:v>113.91867289576285</c:v>
                </c:pt>
                <c:pt idx="148">
                  <c:v>114.93417361431604</c:v>
                </c:pt>
                <c:pt idx="149">
                  <c:v>115.81476528531951</c:v>
                </c:pt>
                <c:pt idx="150">
                  <c:v>114.91168877305775</c:v>
                </c:pt>
                <c:pt idx="151">
                  <c:v>113.99116712533697</c:v>
                </c:pt>
                <c:pt idx="152">
                  <c:v>114.98495834198562</c:v>
                </c:pt>
                <c:pt idx="153">
                  <c:v>113.16756289683296</c:v>
                </c:pt>
                <c:pt idx="154">
                  <c:v>114.15708974703607</c:v>
                </c:pt>
                <c:pt idx="155">
                  <c:v>112.98245062612895</c:v>
                </c:pt>
                <c:pt idx="156">
                  <c:v>112.77485351416665</c:v>
                </c:pt>
                <c:pt idx="157">
                  <c:v>113.59632555944789</c:v>
                </c:pt>
                <c:pt idx="158">
                  <c:v>112.87739214369799</c:v>
                </c:pt>
                <c:pt idx="159">
                  <c:v>112.81439582120709</c:v>
                </c:pt>
                <c:pt idx="160">
                  <c:v>113.79791379141875</c:v>
                </c:pt>
                <c:pt idx="161">
                  <c:v>114.32146169002768</c:v>
                </c:pt>
                <c:pt idx="162">
                  <c:v>114.29665083070822</c:v>
                </c:pt>
                <c:pt idx="163">
                  <c:v>114.37069573898981</c:v>
                </c:pt>
                <c:pt idx="164">
                  <c:v>114.42768318148926</c:v>
                </c:pt>
                <c:pt idx="165">
                  <c:v>114.65795896954828</c:v>
                </c:pt>
                <c:pt idx="166">
                  <c:v>114.41372707312205</c:v>
                </c:pt>
                <c:pt idx="167">
                  <c:v>113.58799066139527</c:v>
                </c:pt>
                <c:pt idx="168">
                  <c:v>113.76341119017759</c:v>
                </c:pt>
                <c:pt idx="169">
                  <c:v>113.94755428668944</c:v>
                </c:pt>
                <c:pt idx="170">
                  <c:v>113.94755428668944</c:v>
                </c:pt>
                <c:pt idx="171">
                  <c:v>114.1353802451315</c:v>
                </c:pt>
                <c:pt idx="172">
                  <c:v>114.93126609173953</c:v>
                </c:pt>
                <c:pt idx="173">
                  <c:v>114.48137543173533</c:v>
                </c:pt>
                <c:pt idx="174">
                  <c:v>115.31525290667632</c:v>
                </c:pt>
                <c:pt idx="175">
                  <c:v>116.04193971596359</c:v>
                </c:pt>
                <c:pt idx="176">
                  <c:v>115.94599147093901</c:v>
                </c:pt>
                <c:pt idx="177">
                  <c:v>114.9299092478705</c:v>
                </c:pt>
                <c:pt idx="178">
                  <c:v>113.55077437241602</c:v>
                </c:pt>
                <c:pt idx="179">
                  <c:v>113.96073505570293</c:v>
                </c:pt>
                <c:pt idx="180">
                  <c:v>113.40830576616739</c:v>
                </c:pt>
                <c:pt idx="181">
                  <c:v>114.27494132880362</c:v>
                </c:pt>
                <c:pt idx="182">
                  <c:v>114.21039432760527</c:v>
                </c:pt>
                <c:pt idx="183">
                  <c:v>113.92099891382404</c:v>
                </c:pt>
                <c:pt idx="184">
                  <c:v>113.91692838221694</c:v>
                </c:pt>
                <c:pt idx="185">
                  <c:v>114.1735657083029</c:v>
                </c:pt>
                <c:pt idx="186">
                  <c:v>113.04040724282056</c:v>
                </c:pt>
                <c:pt idx="187">
                  <c:v>113.7079744263856</c:v>
                </c:pt>
                <c:pt idx="188">
                  <c:v>114.29917068360783</c:v>
                </c:pt>
                <c:pt idx="189">
                  <c:v>112.85607031147029</c:v>
                </c:pt>
                <c:pt idx="190">
                  <c:v>112.39144820374516</c:v>
                </c:pt>
                <c:pt idx="191">
                  <c:v>113.84986152811894</c:v>
                </c:pt>
                <c:pt idx="192">
                  <c:v>114.94677287881423</c:v>
                </c:pt>
                <c:pt idx="193">
                  <c:v>115.74537241316033</c:v>
                </c:pt>
                <c:pt idx="194">
                  <c:v>115.54126432828981</c:v>
                </c:pt>
                <c:pt idx="195">
                  <c:v>115.48350154643663</c:v>
                </c:pt>
                <c:pt idx="196">
                  <c:v>115.08148809152551</c:v>
                </c:pt>
                <c:pt idx="197">
                  <c:v>115.65155635135849</c:v>
                </c:pt>
                <c:pt idx="198">
                  <c:v>116.38851640708275</c:v>
                </c:pt>
                <c:pt idx="199">
                  <c:v>116.32396940588437</c:v>
                </c:pt>
                <c:pt idx="200">
                  <c:v>116.89946504119348</c:v>
                </c:pt>
                <c:pt idx="201">
                  <c:v>117.709888500684</c:v>
                </c:pt>
                <c:pt idx="202">
                  <c:v>117.72578295743557</c:v>
                </c:pt>
                <c:pt idx="203">
                  <c:v>118.65173198063248</c:v>
                </c:pt>
                <c:pt idx="204">
                  <c:v>119.35011890350846</c:v>
                </c:pt>
                <c:pt idx="205">
                  <c:v>119.64203417018933</c:v>
                </c:pt>
                <c:pt idx="206">
                  <c:v>118.40633707517566</c:v>
                </c:pt>
                <c:pt idx="207">
                  <c:v>119.21598519531244</c:v>
                </c:pt>
                <c:pt idx="208">
                  <c:v>119.32414503515835</c:v>
                </c:pt>
                <c:pt idx="209">
                  <c:v>119.30902591776054</c:v>
                </c:pt>
                <c:pt idx="210">
                  <c:v>119.5210812310068</c:v>
                </c:pt>
                <c:pt idx="211">
                  <c:v>119.83858269636092</c:v>
                </c:pt>
                <c:pt idx="212">
                  <c:v>120.4596295187019</c:v>
                </c:pt>
                <c:pt idx="213">
                  <c:v>119.88335854403904</c:v>
                </c:pt>
                <c:pt idx="214">
                  <c:v>119.4193179408292</c:v>
                </c:pt>
                <c:pt idx="215">
                  <c:v>118.75853497660935</c:v>
                </c:pt>
                <c:pt idx="216">
                  <c:v>118.8056368423487</c:v>
                </c:pt>
                <c:pt idx="217">
                  <c:v>119.20105991275307</c:v>
                </c:pt>
                <c:pt idx="218">
                  <c:v>119.19446952824633</c:v>
                </c:pt>
                <c:pt idx="219">
                  <c:v>119.17217852182647</c:v>
                </c:pt>
                <c:pt idx="220">
                  <c:v>120.65327052229698</c:v>
                </c:pt>
                <c:pt idx="221">
                  <c:v>121.02969777853487</c:v>
                </c:pt>
                <c:pt idx="222">
                  <c:v>120.93336186383341</c:v>
                </c:pt>
                <c:pt idx="223">
                  <c:v>120.788761074362</c:v>
                </c:pt>
                <c:pt idx="224">
                  <c:v>120.34061492790372</c:v>
                </c:pt>
                <c:pt idx="225">
                  <c:v>120.06478795281284</c:v>
                </c:pt>
                <c:pt idx="226">
                  <c:v>119.91844264979552</c:v>
                </c:pt>
                <c:pt idx="227">
                  <c:v>120.75503381247459</c:v>
                </c:pt>
                <c:pt idx="228">
                  <c:v>121.24078391758898</c:v>
                </c:pt>
                <c:pt idx="229">
                  <c:v>120.02330729738806</c:v>
                </c:pt>
                <c:pt idx="230">
                  <c:v>120.26521317575309</c:v>
                </c:pt>
                <c:pt idx="231">
                  <c:v>120.22838455645071</c:v>
                </c:pt>
                <c:pt idx="232">
                  <c:v>119.4076878505232</c:v>
                </c:pt>
                <c:pt idx="233">
                  <c:v>119.0143969633416</c:v>
                </c:pt>
                <c:pt idx="234">
                  <c:v>118.66704493286872</c:v>
                </c:pt>
                <c:pt idx="235">
                  <c:v>117.27162793098583</c:v>
                </c:pt>
                <c:pt idx="236">
                  <c:v>116.80312912649202</c:v>
                </c:pt>
                <c:pt idx="237">
                  <c:v>117.93609375713592</c:v>
                </c:pt>
                <c:pt idx="238">
                  <c:v>117.24778624585852</c:v>
                </c:pt>
                <c:pt idx="239">
                  <c:v>116.71842330209657</c:v>
                </c:pt>
                <c:pt idx="240">
                  <c:v>117.27841215033101</c:v>
                </c:pt>
                <c:pt idx="241">
                  <c:v>117.97602373385322</c:v>
                </c:pt>
                <c:pt idx="242">
                  <c:v>118.05220082535762</c:v>
                </c:pt>
                <c:pt idx="243">
                  <c:v>118.84944351583466</c:v>
                </c:pt>
                <c:pt idx="244">
                  <c:v>119.25572133719132</c:v>
                </c:pt>
                <c:pt idx="245">
                  <c:v>119.39780227376309</c:v>
                </c:pt>
                <c:pt idx="246">
                  <c:v>119.33247993321099</c:v>
                </c:pt>
                <c:pt idx="247">
                  <c:v>120.03144836060227</c:v>
                </c:pt>
                <c:pt idx="248">
                  <c:v>120.71956203704124</c:v>
                </c:pt>
                <c:pt idx="249">
                  <c:v>121.34099652905913</c:v>
                </c:pt>
                <c:pt idx="250">
                  <c:v>121.09695846747131</c:v>
                </c:pt>
                <c:pt idx="251">
                  <c:v>120.25416458996236</c:v>
                </c:pt>
                <c:pt idx="252">
                  <c:v>120.15026911656201</c:v>
                </c:pt>
                <c:pt idx="253">
                  <c:v>119.8616490421345</c:v>
                </c:pt>
                <c:pt idx="254">
                  <c:v>119.98318348583233</c:v>
                </c:pt>
                <c:pt idx="255">
                  <c:v>119.98318348583233</c:v>
                </c:pt>
                <c:pt idx="256">
                  <c:v>119.98318348583233</c:v>
                </c:pt>
                <c:pt idx="257">
                  <c:v>121.05450863785437</c:v>
                </c:pt>
                <c:pt idx="258">
                  <c:v>120.97135349216639</c:v>
                </c:pt>
                <c:pt idx="259">
                  <c:v>120.58097012756129</c:v>
                </c:pt>
                <c:pt idx="260">
                  <c:v>120.58097012756129</c:v>
                </c:pt>
                <c:pt idx="261">
                  <c:v>122.32780969152415</c:v>
                </c:pt>
                <c:pt idx="262">
                  <c:v>122.48442824097843</c:v>
                </c:pt>
                <c:pt idx="263">
                  <c:v>121.86318758379902</c:v>
                </c:pt>
                <c:pt idx="264">
                  <c:v>120.56759552370937</c:v>
                </c:pt>
                <c:pt idx="265">
                  <c:v>120.06440028313597</c:v>
                </c:pt>
                <c:pt idx="266">
                  <c:v>120.1027795811458</c:v>
                </c:pt>
                <c:pt idx="267">
                  <c:v>119.41544124406053</c:v>
                </c:pt>
                <c:pt idx="268">
                  <c:v>120.76046118795072</c:v>
                </c:pt>
                <c:pt idx="269">
                  <c:v>120.93374953351028</c:v>
                </c:pt>
                <c:pt idx="270">
                  <c:v>121.40767571348023</c:v>
                </c:pt>
                <c:pt idx="271">
                  <c:v>120.48114518576803</c:v>
                </c:pt>
                <c:pt idx="272">
                  <c:v>120.26405016672248</c:v>
                </c:pt>
                <c:pt idx="273">
                  <c:v>120.37666820785236</c:v>
                </c:pt>
                <c:pt idx="274">
                  <c:v>120.89847159291539</c:v>
                </c:pt>
                <c:pt idx="275">
                  <c:v>120.53483743601412</c:v>
                </c:pt>
                <c:pt idx="276">
                  <c:v>120.71277781769606</c:v>
                </c:pt>
                <c:pt idx="277">
                  <c:v>122.4026299391595</c:v>
                </c:pt>
                <c:pt idx="278">
                  <c:v>121.52009991977168</c:v>
                </c:pt>
                <c:pt idx="279">
                  <c:v>120.72111271574872</c:v>
                </c:pt>
                <c:pt idx="280">
                  <c:v>120.95061316445401</c:v>
                </c:pt>
                <c:pt idx="281">
                  <c:v>120.99093081084817</c:v>
                </c:pt>
                <c:pt idx="282">
                  <c:v>120.23749479385711</c:v>
                </c:pt>
                <c:pt idx="283">
                  <c:v>121.77150370521994</c:v>
                </c:pt>
                <c:pt idx="284">
                  <c:v>122.32761585668572</c:v>
                </c:pt>
                <c:pt idx="285">
                  <c:v>122.46291257391231</c:v>
                </c:pt>
                <c:pt idx="286">
                  <c:v>123.01262817570976</c:v>
                </c:pt>
                <c:pt idx="287">
                  <c:v>123.46251883571398</c:v>
                </c:pt>
                <c:pt idx="288">
                  <c:v>123.0151480286094</c:v>
                </c:pt>
                <c:pt idx="289">
                  <c:v>123.72167601469957</c:v>
                </c:pt>
                <c:pt idx="290">
                  <c:v>123.1521892593819</c:v>
                </c:pt>
                <c:pt idx="291">
                  <c:v>123.70074185214877</c:v>
                </c:pt>
                <c:pt idx="292">
                  <c:v>124.46542028976899</c:v>
                </c:pt>
                <c:pt idx="293">
                  <c:v>124.70015427911196</c:v>
                </c:pt>
                <c:pt idx="294">
                  <c:v>124.43285603691214</c:v>
                </c:pt>
                <c:pt idx="295">
                  <c:v>124.91569861945004</c:v>
                </c:pt>
                <c:pt idx="296">
                  <c:v>124.29329495324002</c:v>
                </c:pt>
                <c:pt idx="297">
                  <c:v>123.22216363605641</c:v>
                </c:pt>
                <c:pt idx="298">
                  <c:v>123.6848473953972</c:v>
                </c:pt>
                <c:pt idx="299">
                  <c:v>124.0831779883781</c:v>
                </c:pt>
                <c:pt idx="300">
                  <c:v>124.72690348681579</c:v>
                </c:pt>
                <c:pt idx="301">
                  <c:v>121.84613011801686</c:v>
                </c:pt>
                <c:pt idx="302">
                  <c:v>119.62458903473031</c:v>
                </c:pt>
                <c:pt idx="303">
                  <c:v>118.55016252529332</c:v>
                </c:pt>
                <c:pt idx="304">
                  <c:v>118.55403922206197</c:v>
                </c:pt>
                <c:pt idx="305">
                  <c:v>117.43774438752335</c:v>
                </c:pt>
                <c:pt idx="306">
                  <c:v>118.98629091176873</c:v>
                </c:pt>
                <c:pt idx="307">
                  <c:v>119.33422444675689</c:v>
                </c:pt>
                <c:pt idx="308">
                  <c:v>120.71432849640354</c:v>
                </c:pt>
                <c:pt idx="309">
                  <c:v>121.05431480301591</c:v>
                </c:pt>
                <c:pt idx="310">
                  <c:v>120.82268217108788</c:v>
                </c:pt>
                <c:pt idx="311">
                  <c:v>119.42455148146691</c:v>
                </c:pt>
                <c:pt idx="312">
                  <c:v>116.31466533363954</c:v>
                </c:pt>
                <c:pt idx="313">
                  <c:v>118.8831707777221</c:v>
                </c:pt>
                <c:pt idx="314">
                  <c:v>118.83238605005253</c:v>
                </c:pt>
                <c:pt idx="315">
                  <c:v>119.97135956068787</c:v>
                </c:pt>
                <c:pt idx="316">
                  <c:v>120.57030921144745</c:v>
                </c:pt>
                <c:pt idx="317">
                  <c:v>121.27800020656822</c:v>
                </c:pt>
                <c:pt idx="318">
                  <c:v>122.46543242681194</c:v>
                </c:pt>
                <c:pt idx="319">
                  <c:v>122.8792698068675</c:v>
                </c:pt>
                <c:pt idx="320">
                  <c:v>121.95971733333889</c:v>
                </c:pt>
                <c:pt idx="321">
                  <c:v>121.97231659783708</c:v>
                </c:pt>
                <c:pt idx="322">
                  <c:v>121.48036377789279</c:v>
                </c:pt>
                <c:pt idx="323">
                  <c:v>122.58464085244856</c:v>
                </c:pt>
                <c:pt idx="324">
                  <c:v>122.27159758837843</c:v>
                </c:pt>
                <c:pt idx="325">
                  <c:v>122.41697371720358</c:v>
                </c:pt>
                <c:pt idx="326">
                  <c:v>123.39739033000031</c:v>
                </c:pt>
                <c:pt idx="327">
                  <c:v>123.37005961778118</c:v>
                </c:pt>
                <c:pt idx="328">
                  <c:v>124.00273653042817</c:v>
                </c:pt>
                <c:pt idx="329">
                  <c:v>124.00273653042817</c:v>
                </c:pt>
                <c:pt idx="330">
                  <c:v>124.00273653042817</c:v>
                </c:pt>
                <c:pt idx="331">
                  <c:v>124.39874110534785</c:v>
                </c:pt>
                <c:pt idx="332">
                  <c:v>124.31112775837589</c:v>
                </c:pt>
                <c:pt idx="333">
                  <c:v>124.37160422796715</c:v>
                </c:pt>
                <c:pt idx="334">
                  <c:v>125.26440749379195</c:v>
                </c:pt>
                <c:pt idx="335">
                  <c:v>126.30704508972583</c:v>
                </c:pt>
                <c:pt idx="336">
                  <c:v>125.94961364765442</c:v>
                </c:pt>
                <c:pt idx="337">
                  <c:v>125.01106535995933</c:v>
                </c:pt>
                <c:pt idx="338">
                  <c:v>124.84068453697628</c:v>
                </c:pt>
                <c:pt idx="339">
                  <c:v>125.73581382086225</c:v>
                </c:pt>
                <c:pt idx="340">
                  <c:v>125.59935409460505</c:v>
                </c:pt>
                <c:pt idx="341">
                  <c:v>124.6268847101841</c:v>
                </c:pt>
                <c:pt idx="342">
                  <c:v>125.25510342154713</c:v>
                </c:pt>
                <c:pt idx="343">
                  <c:v>125.39912270650323</c:v>
                </c:pt>
                <c:pt idx="344">
                  <c:v>124.41618624080688</c:v>
                </c:pt>
                <c:pt idx="345">
                  <c:v>125.00815783738284</c:v>
                </c:pt>
                <c:pt idx="346">
                  <c:v>124.4344067156196</c:v>
                </c:pt>
                <c:pt idx="347">
                  <c:v>125.69123180802255</c:v>
                </c:pt>
                <c:pt idx="348">
                  <c:v>126.72475916655009</c:v>
                </c:pt>
                <c:pt idx="349">
                  <c:v>128.00193691698851</c:v>
                </c:pt>
                <c:pt idx="350">
                  <c:v>128.00193691698851</c:v>
                </c:pt>
                <c:pt idx="351">
                  <c:v>126.97015407200692</c:v>
                </c:pt>
                <c:pt idx="352">
                  <c:v>126.95406578041693</c:v>
                </c:pt>
                <c:pt idx="353">
                  <c:v>126.46017461208831</c:v>
                </c:pt>
                <c:pt idx="354">
                  <c:v>127.26555836577957</c:v>
                </c:pt>
                <c:pt idx="355">
                  <c:v>127.06842833509269</c:v>
                </c:pt>
                <c:pt idx="356">
                  <c:v>127.32332114763277</c:v>
                </c:pt>
                <c:pt idx="357">
                  <c:v>127.14499309627394</c:v>
                </c:pt>
                <c:pt idx="358">
                  <c:v>127.5287860763723</c:v>
                </c:pt>
                <c:pt idx="359">
                  <c:v>128.7241655249918</c:v>
                </c:pt>
                <c:pt idx="360">
                  <c:v>128.64411173671877</c:v>
                </c:pt>
                <c:pt idx="361">
                  <c:v>128.0591181943264</c:v>
                </c:pt>
                <c:pt idx="362">
                  <c:v>128.24888250115279</c:v>
                </c:pt>
                <c:pt idx="363">
                  <c:v>127.26129399933403</c:v>
                </c:pt>
                <c:pt idx="364">
                  <c:v>127.36014976693515</c:v>
                </c:pt>
                <c:pt idx="365">
                  <c:v>127.36014976693515</c:v>
                </c:pt>
                <c:pt idx="366">
                  <c:v>128.05659834142676</c:v>
                </c:pt>
                <c:pt idx="367">
                  <c:v>127.97131101251603</c:v>
                </c:pt>
                <c:pt idx="368">
                  <c:v>128.34676909456175</c:v>
                </c:pt>
                <c:pt idx="369">
                  <c:v>129.4169312375532</c:v>
                </c:pt>
                <c:pt idx="370">
                  <c:v>129.17366851531912</c:v>
                </c:pt>
                <c:pt idx="371">
                  <c:v>128.5667716361838</c:v>
                </c:pt>
                <c:pt idx="372">
                  <c:v>126.43245623019233</c:v>
                </c:pt>
                <c:pt idx="373">
                  <c:v>126.09188841906462</c:v>
                </c:pt>
                <c:pt idx="374">
                  <c:v>126.0916945842262</c:v>
                </c:pt>
                <c:pt idx="375">
                  <c:v>127.30141781088979</c:v>
                </c:pt>
                <c:pt idx="376">
                  <c:v>126.38903722638321</c:v>
                </c:pt>
                <c:pt idx="377">
                  <c:v>127.14712527949672</c:v>
                </c:pt>
                <c:pt idx="378">
                  <c:v>128.89861687958197</c:v>
                </c:pt>
                <c:pt idx="379">
                  <c:v>130.4973666269816</c:v>
                </c:pt>
                <c:pt idx="380">
                  <c:v>129.93718394390876</c:v>
                </c:pt>
                <c:pt idx="381">
                  <c:v>128.90481959441183</c:v>
                </c:pt>
                <c:pt idx="382">
                  <c:v>128.88562994540692</c:v>
                </c:pt>
                <c:pt idx="383">
                  <c:v>127.85326559591002</c:v>
                </c:pt>
                <c:pt idx="384">
                  <c:v>127.29812261863643</c:v>
                </c:pt>
                <c:pt idx="385">
                  <c:v>127.70633878837741</c:v>
                </c:pt>
                <c:pt idx="386">
                  <c:v>127.14169790402056</c:v>
                </c:pt>
                <c:pt idx="387">
                  <c:v>126.52704763134788</c:v>
                </c:pt>
                <c:pt idx="388">
                  <c:v>127.37429971014078</c:v>
                </c:pt>
                <c:pt idx="389">
                  <c:v>128.08412288848433</c:v>
                </c:pt>
                <c:pt idx="390">
                  <c:v>127.74781944380219</c:v>
                </c:pt>
                <c:pt idx="391">
                  <c:v>128.70264985792571</c:v>
                </c:pt>
                <c:pt idx="392">
                  <c:v>129.34734453055557</c:v>
                </c:pt>
                <c:pt idx="393">
                  <c:v>128.61387350192314</c:v>
                </c:pt>
                <c:pt idx="394">
                  <c:v>129.67783293008469</c:v>
                </c:pt>
                <c:pt idx="395">
                  <c:v>130.1149304907523</c:v>
                </c:pt>
                <c:pt idx="396">
                  <c:v>128.53052452139673</c:v>
                </c:pt>
                <c:pt idx="397">
                  <c:v>128.22426547667177</c:v>
                </c:pt>
                <c:pt idx="398">
                  <c:v>129.82475973761731</c:v>
                </c:pt>
                <c:pt idx="399">
                  <c:v>130.19343360031789</c:v>
                </c:pt>
                <c:pt idx="400">
                  <c:v>129.82534124213259</c:v>
                </c:pt>
                <c:pt idx="401">
                  <c:v>129.07752643545609</c:v>
                </c:pt>
                <c:pt idx="402">
                  <c:v>127.29250140832184</c:v>
                </c:pt>
                <c:pt idx="403">
                  <c:v>128.71079092113987</c:v>
                </c:pt>
                <c:pt idx="404">
                  <c:v>127.64469930975552</c:v>
                </c:pt>
                <c:pt idx="405">
                  <c:v>128.40356270222279</c:v>
                </c:pt>
                <c:pt idx="406">
                  <c:v>125.96764028762874</c:v>
                </c:pt>
                <c:pt idx="407">
                  <c:v>125.10701360498393</c:v>
                </c:pt>
                <c:pt idx="408">
                  <c:v>121.17003420156074</c:v>
                </c:pt>
                <c:pt idx="409">
                  <c:v>120.47222878320008</c:v>
                </c:pt>
                <c:pt idx="410">
                  <c:v>120.29622674990243</c:v>
                </c:pt>
                <c:pt idx="411">
                  <c:v>123.28108942694018</c:v>
                </c:pt>
                <c:pt idx="412">
                  <c:v>121.15782260673942</c:v>
                </c:pt>
                <c:pt idx="413">
                  <c:v>122.12098791891559</c:v>
                </c:pt>
                <c:pt idx="414">
                  <c:v>120.64764931198242</c:v>
                </c:pt>
                <c:pt idx="415">
                  <c:v>119.96631985488861</c:v>
                </c:pt>
                <c:pt idx="416">
                  <c:v>122.28729821029154</c:v>
                </c:pt>
                <c:pt idx="417">
                  <c:v>123.93566967633018</c:v>
                </c:pt>
                <c:pt idx="418">
                  <c:v>121.55789771326621</c:v>
                </c:pt>
                <c:pt idx="419">
                  <c:v>117.04406583066489</c:v>
                </c:pt>
                <c:pt idx="420">
                  <c:v>120.54607985664325</c:v>
                </c:pt>
                <c:pt idx="421">
                  <c:v>119.08262682647019</c:v>
                </c:pt>
                <c:pt idx="422">
                  <c:v>118.42009934870444</c:v>
                </c:pt>
                <c:pt idx="423">
                  <c:v>113.56647499432914</c:v>
                </c:pt>
                <c:pt idx="424">
                  <c:v>117.54609806220768</c:v>
                </c:pt>
                <c:pt idx="425">
                  <c:v>117.8259955689057</c:v>
                </c:pt>
                <c:pt idx="426">
                  <c:v>117.96982101902339</c:v>
                </c:pt>
                <c:pt idx="427">
                  <c:v>120.09929055405399</c:v>
                </c:pt>
                <c:pt idx="428">
                  <c:v>120.11692952435145</c:v>
                </c:pt>
                <c:pt idx="429">
                  <c:v>120.56701401919408</c:v>
                </c:pt>
                <c:pt idx="430">
                  <c:v>120.56701401919408</c:v>
                </c:pt>
                <c:pt idx="431">
                  <c:v>118.28247661341662</c:v>
                </c:pt>
                <c:pt idx="432">
                  <c:v>118.86378729387874</c:v>
                </c:pt>
                <c:pt idx="433">
                  <c:v>120.41020163490134</c:v>
                </c:pt>
                <c:pt idx="434">
                  <c:v>122.17991370979937</c:v>
                </c:pt>
                <c:pt idx="435">
                  <c:v>122.41096483721212</c:v>
                </c:pt>
                <c:pt idx="436">
                  <c:v>123.60537511163947</c:v>
                </c:pt>
                <c:pt idx="437">
                  <c:v>121.54743063199081</c:v>
                </c:pt>
                <c:pt idx="438">
                  <c:v>122.37394238307134</c:v>
                </c:pt>
                <c:pt idx="439">
                  <c:v>120.00760667547492</c:v>
                </c:pt>
                <c:pt idx="440">
                  <c:v>118.90080974801955</c:v>
                </c:pt>
                <c:pt idx="441">
                  <c:v>121.74145930526277</c:v>
                </c:pt>
                <c:pt idx="442">
                  <c:v>122.23593197810665</c:v>
                </c:pt>
                <c:pt idx="443">
                  <c:v>123.35435899586807</c:v>
                </c:pt>
                <c:pt idx="444">
                  <c:v>121.90932027534618</c:v>
                </c:pt>
                <c:pt idx="445">
                  <c:v>119.84381623699861</c:v>
                </c:pt>
                <c:pt idx="446">
                  <c:v>121.79224403293235</c:v>
                </c:pt>
                <c:pt idx="447">
                  <c:v>125.21808096740634</c:v>
                </c:pt>
                <c:pt idx="448">
                  <c:v>124.61641762890869</c:v>
                </c:pt>
                <c:pt idx="449">
                  <c:v>125.15314629653109</c:v>
                </c:pt>
                <c:pt idx="450">
                  <c:v>125.33186201756681</c:v>
                </c:pt>
                <c:pt idx="451">
                  <c:v>123.99420779753709</c:v>
                </c:pt>
                <c:pt idx="452">
                  <c:v>124.69453306879738</c:v>
                </c:pt>
                <c:pt idx="453">
                  <c:v>125.72941727119395</c:v>
                </c:pt>
                <c:pt idx="454">
                  <c:v>125.34891948334896</c:v>
                </c:pt>
                <c:pt idx="455">
                  <c:v>126.11379175580761</c:v>
                </c:pt>
                <c:pt idx="456">
                  <c:v>126.000398375324</c:v>
                </c:pt>
                <c:pt idx="457">
                  <c:v>126.67513744791108</c:v>
                </c:pt>
                <c:pt idx="458">
                  <c:v>126.92130769272165</c:v>
                </c:pt>
                <c:pt idx="459">
                  <c:v>127.84977656881821</c:v>
                </c:pt>
                <c:pt idx="460">
                  <c:v>126.78542947097975</c:v>
                </c:pt>
                <c:pt idx="461">
                  <c:v>128.22930518247105</c:v>
                </c:pt>
                <c:pt idx="462">
                  <c:v>128.57103600262934</c:v>
                </c:pt>
                <c:pt idx="463">
                  <c:v>130.34501244397288</c:v>
                </c:pt>
                <c:pt idx="464">
                  <c:v>130.46460853928636</c:v>
                </c:pt>
                <c:pt idx="465">
                  <c:v>128.79317072747415</c:v>
                </c:pt>
                <c:pt idx="466">
                  <c:v>128.20798335024335</c:v>
                </c:pt>
                <c:pt idx="467">
                  <c:v>129.436508556235</c:v>
                </c:pt>
                <c:pt idx="468">
                  <c:v>128.11358578392623</c:v>
                </c:pt>
                <c:pt idx="469">
                  <c:v>126.53383185069305</c:v>
                </c:pt>
                <c:pt idx="470">
                  <c:v>125.20412485903911</c:v>
                </c:pt>
                <c:pt idx="471">
                  <c:v>126.26381992075515</c:v>
                </c:pt>
                <c:pt idx="472">
                  <c:v>125.6435484377679</c:v>
                </c:pt>
                <c:pt idx="473">
                  <c:v>127.47179863387285</c:v>
                </c:pt>
                <c:pt idx="474">
                  <c:v>129.11997626507306</c:v>
                </c:pt>
                <c:pt idx="475">
                  <c:v>129.98641799287088</c:v>
                </c:pt>
                <c:pt idx="476">
                  <c:v>129.07442507804117</c:v>
                </c:pt>
                <c:pt idx="477">
                  <c:v>130.28744349695813</c:v>
                </c:pt>
                <c:pt idx="478">
                  <c:v>127.66117527102239</c:v>
                </c:pt>
                <c:pt idx="479">
                  <c:v>126.58577958739323</c:v>
                </c:pt>
                <c:pt idx="480">
                  <c:v>125.24502400994859</c:v>
                </c:pt>
                <c:pt idx="481">
                  <c:v>125.50670104183385</c:v>
                </c:pt>
                <c:pt idx="482">
                  <c:v>123.76548268818554</c:v>
                </c:pt>
                <c:pt idx="483">
                  <c:v>123.70287403537152</c:v>
                </c:pt>
                <c:pt idx="484">
                  <c:v>122.21053961427187</c:v>
                </c:pt>
                <c:pt idx="485">
                  <c:v>122.85058225077934</c:v>
                </c:pt>
                <c:pt idx="486">
                  <c:v>123.32450843074932</c:v>
                </c:pt>
                <c:pt idx="487">
                  <c:v>124.67689409849996</c:v>
                </c:pt>
                <c:pt idx="488">
                  <c:v>123.27081618050322</c:v>
                </c:pt>
                <c:pt idx="489">
                  <c:v>121.94498588561795</c:v>
                </c:pt>
                <c:pt idx="490">
                  <c:v>118.6426217432261</c:v>
                </c:pt>
                <c:pt idx="491">
                  <c:v>120.69145598546839</c:v>
                </c:pt>
                <c:pt idx="492">
                  <c:v>117.67461056008912</c:v>
                </c:pt>
                <c:pt idx="493">
                  <c:v>119.31135193582175</c:v>
                </c:pt>
                <c:pt idx="494">
                  <c:v>121.38150801029171</c:v>
                </c:pt>
                <c:pt idx="495">
                  <c:v>119.79923422415891</c:v>
                </c:pt>
                <c:pt idx="496">
                  <c:v>119.02738389751664</c:v>
                </c:pt>
                <c:pt idx="497">
                  <c:v>122.23690115229881</c:v>
                </c:pt>
                <c:pt idx="498">
                  <c:v>123.06787110466331</c:v>
                </c:pt>
                <c:pt idx="499">
                  <c:v>124.68329064816825</c:v>
                </c:pt>
                <c:pt idx="500">
                  <c:v>123.79397640943527</c:v>
                </c:pt>
                <c:pt idx="501">
                  <c:v>122.41077100237369</c:v>
                </c:pt>
                <c:pt idx="502">
                  <c:v>125.8724673819579</c:v>
                </c:pt>
                <c:pt idx="503">
                  <c:v>125.71410431895771</c:v>
                </c:pt>
                <c:pt idx="504">
                  <c:v>127.0575735841404</c:v>
                </c:pt>
                <c:pt idx="505">
                  <c:v>127.25974332062657</c:v>
                </c:pt>
                <c:pt idx="506">
                  <c:v>126.7071201962526</c:v>
                </c:pt>
                <c:pt idx="507">
                  <c:v>127.15177731561911</c:v>
                </c:pt>
                <c:pt idx="508">
                  <c:v>123.3603678758595</c:v>
                </c:pt>
                <c:pt idx="509">
                  <c:v>123.99537080656771</c:v>
                </c:pt>
                <c:pt idx="510">
                  <c:v>121.68602254147076</c:v>
                </c:pt>
                <c:pt idx="511">
                  <c:v>121.71451626272049</c:v>
                </c:pt>
                <c:pt idx="512">
                  <c:v>121.8162795528981</c:v>
                </c:pt>
                <c:pt idx="513">
                  <c:v>122.99905973701944</c:v>
                </c:pt>
                <c:pt idx="514">
                  <c:v>124.71488572683292</c:v>
                </c:pt>
                <c:pt idx="515">
                  <c:v>125.59179453590615</c:v>
                </c:pt>
                <c:pt idx="516">
                  <c:v>125.59179453590615</c:v>
                </c:pt>
                <c:pt idx="517">
                  <c:v>125.59179453590615</c:v>
                </c:pt>
                <c:pt idx="518">
                  <c:v>125.9505828218466</c:v>
                </c:pt>
                <c:pt idx="519">
                  <c:v>125.54469267016681</c:v>
                </c:pt>
                <c:pt idx="520">
                  <c:v>125.15741066297663</c:v>
                </c:pt>
                <c:pt idx="521">
                  <c:v>125.15741066297663</c:v>
                </c:pt>
                <c:pt idx="522">
                  <c:v>124.37761310795861</c:v>
                </c:pt>
                <c:pt idx="523">
                  <c:v>125.59412055396734</c:v>
                </c:pt>
                <c:pt idx="524">
                  <c:v>123.05643484919575</c:v>
                </c:pt>
                <c:pt idx="525">
                  <c:v>122.80735708180868</c:v>
                </c:pt>
                <c:pt idx="526">
                  <c:v>123.21092121542725</c:v>
                </c:pt>
                <c:pt idx="527">
                  <c:v>121.5867791041928</c:v>
                </c:pt>
                <c:pt idx="528">
                  <c:v>120.61741107718677</c:v>
                </c:pt>
                <c:pt idx="529">
                  <c:v>120.21714213582158</c:v>
                </c:pt>
                <c:pt idx="530">
                  <c:v>120.48172669028332</c:v>
                </c:pt>
                <c:pt idx="531">
                  <c:v>116.7967325768237</c:v>
                </c:pt>
                <c:pt idx="532">
                  <c:v>115.19371846297852</c:v>
                </c:pt>
                <c:pt idx="533">
                  <c:v>114.40926887183807</c:v>
                </c:pt>
                <c:pt idx="534">
                  <c:v>114.39550659830928</c:v>
                </c:pt>
                <c:pt idx="535">
                  <c:v>108.12553107950026</c:v>
                </c:pt>
                <c:pt idx="536">
                  <c:v>111.26332944406208</c:v>
                </c:pt>
                <c:pt idx="537">
                  <c:v>108.72874509670541</c:v>
                </c:pt>
                <c:pt idx="538">
                  <c:v>113.89366820160491</c:v>
                </c:pt>
                <c:pt idx="539">
                  <c:v>113.76089133727795</c:v>
                </c:pt>
                <c:pt idx="540">
                  <c:v>112.20808044658706</c:v>
                </c:pt>
                <c:pt idx="541">
                  <c:v>114.07645445424772</c:v>
                </c:pt>
                <c:pt idx="542">
                  <c:v>113.14740407363588</c:v>
                </c:pt>
                <c:pt idx="543">
                  <c:v>113.97062063246301</c:v>
                </c:pt>
                <c:pt idx="544">
                  <c:v>116.86651311865978</c:v>
                </c:pt>
                <c:pt idx="545">
                  <c:v>116.80894417164502</c:v>
                </c:pt>
                <c:pt idx="546">
                  <c:v>113.74286469730363</c:v>
                </c:pt>
                <c:pt idx="547">
                  <c:v>113.88513946871383</c:v>
                </c:pt>
                <c:pt idx="548">
                  <c:v>110.95338753740687</c:v>
                </c:pt>
                <c:pt idx="549">
                  <c:v>112.11426438478523</c:v>
                </c:pt>
                <c:pt idx="550">
                  <c:v>110.63491689786061</c:v>
                </c:pt>
                <c:pt idx="551">
                  <c:v>114.55580800969383</c:v>
                </c:pt>
                <c:pt idx="552">
                  <c:v>113.97604800793917</c:v>
                </c:pt>
                <c:pt idx="553">
                  <c:v>113.96131656021822</c:v>
                </c:pt>
                <c:pt idx="554">
                  <c:v>112.18404492662128</c:v>
                </c:pt>
                <c:pt idx="555">
                  <c:v>115.26621269255266</c:v>
                </c:pt>
                <c:pt idx="556">
                  <c:v>115.65989124941115</c:v>
                </c:pt>
                <c:pt idx="557">
                  <c:v>114.23791887466284</c:v>
                </c:pt>
                <c:pt idx="558">
                  <c:v>114.98709052520839</c:v>
                </c:pt>
                <c:pt idx="559">
                  <c:v>114.13925694190017</c:v>
                </c:pt>
                <c:pt idx="560">
                  <c:v>116.29140515302754</c:v>
                </c:pt>
                <c:pt idx="561">
                  <c:v>117.99443804350443</c:v>
                </c:pt>
                <c:pt idx="562">
                  <c:v>117.78432107864248</c:v>
                </c:pt>
                <c:pt idx="563">
                  <c:v>115.63527422493007</c:v>
                </c:pt>
                <c:pt idx="564">
                  <c:v>114.05784630975811</c:v>
                </c:pt>
                <c:pt idx="565">
                  <c:v>112.78512676060362</c:v>
                </c:pt>
                <c:pt idx="566">
                  <c:v>111.79889510265389</c:v>
                </c:pt>
                <c:pt idx="567">
                  <c:v>113.460447337706</c:v>
                </c:pt>
                <c:pt idx="568">
                  <c:v>111.77272739946538</c:v>
                </c:pt>
                <c:pt idx="569">
                  <c:v>110.48411339355933</c:v>
                </c:pt>
                <c:pt idx="570">
                  <c:v>109.11118123293473</c:v>
                </c:pt>
                <c:pt idx="571">
                  <c:v>110.29958262737063</c:v>
                </c:pt>
                <c:pt idx="572">
                  <c:v>111.96694990757574</c:v>
                </c:pt>
                <c:pt idx="573">
                  <c:v>110.33873726473419</c:v>
                </c:pt>
                <c:pt idx="574">
                  <c:v>109.16196596060431</c:v>
                </c:pt>
                <c:pt idx="575">
                  <c:v>104.95032259112082</c:v>
                </c:pt>
                <c:pt idx="576">
                  <c:v>108.65935222454621</c:v>
                </c:pt>
                <c:pt idx="577">
                  <c:v>107.49362950620703</c:v>
                </c:pt>
                <c:pt idx="578">
                  <c:v>106.51689575534051</c:v>
                </c:pt>
                <c:pt idx="579">
                  <c:v>106.51689575534051</c:v>
                </c:pt>
                <c:pt idx="580">
                  <c:v>106.51689575534051</c:v>
                </c:pt>
                <c:pt idx="581">
                  <c:v>110.2739964286974</c:v>
                </c:pt>
                <c:pt idx="582">
                  <c:v>109.71807811207009</c:v>
                </c:pt>
                <c:pt idx="583">
                  <c:v>110.8244873698486</c:v>
                </c:pt>
                <c:pt idx="584">
                  <c:v>110.34784750214057</c:v>
                </c:pt>
                <c:pt idx="585">
                  <c:v>110.5267570580147</c:v>
                </c:pt>
                <c:pt idx="586">
                  <c:v>113.44338987192386</c:v>
                </c:pt>
                <c:pt idx="587">
                  <c:v>114.6715274082386</c:v>
                </c:pt>
                <c:pt idx="588">
                  <c:v>114.19430603601531</c:v>
                </c:pt>
                <c:pt idx="589">
                  <c:v>115.27571059963589</c:v>
                </c:pt>
                <c:pt idx="590">
                  <c:v>116.58700328163864</c:v>
                </c:pt>
                <c:pt idx="591">
                  <c:v>116.11113875328437</c:v>
                </c:pt>
                <c:pt idx="592">
                  <c:v>115.98824746571749</c:v>
                </c:pt>
                <c:pt idx="593">
                  <c:v>115.62422563913937</c:v>
                </c:pt>
                <c:pt idx="594">
                  <c:v>114.27455365912678</c:v>
                </c:pt>
                <c:pt idx="595">
                  <c:v>113.03691821572876</c:v>
                </c:pt>
                <c:pt idx="596">
                  <c:v>114.49552537494098</c:v>
                </c:pt>
                <c:pt idx="597">
                  <c:v>117.19700151818893</c:v>
                </c:pt>
                <c:pt idx="598">
                  <c:v>115.92001760258893</c:v>
                </c:pt>
                <c:pt idx="599">
                  <c:v>117.39703907145231</c:v>
                </c:pt>
                <c:pt idx="600">
                  <c:v>117.32764619929313</c:v>
                </c:pt>
                <c:pt idx="601">
                  <c:v>116.97409145399038</c:v>
                </c:pt>
                <c:pt idx="602">
                  <c:v>117.92155614425342</c:v>
                </c:pt>
                <c:pt idx="603">
                  <c:v>117.28345185613027</c:v>
                </c:pt>
                <c:pt idx="604">
                  <c:v>118.07197197887783</c:v>
                </c:pt>
                <c:pt idx="605">
                  <c:v>118.05239466019603</c:v>
                </c:pt>
                <c:pt idx="606">
                  <c:v>118.03301117635267</c:v>
                </c:pt>
                <c:pt idx="607">
                  <c:v>117.99308119963538</c:v>
                </c:pt>
                <c:pt idx="608">
                  <c:v>117.99211202544322</c:v>
                </c:pt>
                <c:pt idx="609">
                  <c:v>120.47862533286838</c:v>
                </c:pt>
                <c:pt idx="610">
                  <c:v>120.47862533286838</c:v>
                </c:pt>
                <c:pt idx="611">
                  <c:v>120.47319795739224</c:v>
                </c:pt>
                <c:pt idx="612">
                  <c:v>121.35902316903342</c:v>
                </c:pt>
                <c:pt idx="613">
                  <c:v>121.55014431972889</c:v>
                </c:pt>
                <c:pt idx="614">
                  <c:v>120.26850836800645</c:v>
                </c:pt>
                <c:pt idx="615">
                  <c:v>120.57786877014634</c:v>
                </c:pt>
                <c:pt idx="616">
                  <c:v>120.40729411232485</c:v>
                </c:pt>
                <c:pt idx="617">
                  <c:v>120.48754173543632</c:v>
                </c:pt>
                <c:pt idx="618">
                  <c:v>121.18205196154361</c:v>
                </c:pt>
                <c:pt idx="619">
                  <c:v>122.19832801945057</c:v>
                </c:pt>
                <c:pt idx="620">
                  <c:v>123.59859089229428</c:v>
                </c:pt>
                <c:pt idx="621">
                  <c:v>120.01497239933541</c:v>
                </c:pt>
                <c:pt idx="622">
                  <c:v>120.1403835398019</c:v>
                </c:pt>
                <c:pt idx="623">
                  <c:v>119.82016838670972</c:v>
                </c:pt>
                <c:pt idx="624">
                  <c:v>117.99269352995852</c:v>
                </c:pt>
                <c:pt idx="625">
                  <c:v>117.99269352995852</c:v>
                </c:pt>
                <c:pt idx="626">
                  <c:v>117.43541836946214</c:v>
                </c:pt>
                <c:pt idx="627">
                  <c:v>117.64979970076963</c:v>
                </c:pt>
                <c:pt idx="628">
                  <c:v>117.62149981435834</c:v>
                </c:pt>
                <c:pt idx="629">
                  <c:v>117.33791944573009</c:v>
                </c:pt>
                <c:pt idx="630">
                  <c:v>116.44841137215866</c:v>
                </c:pt>
                <c:pt idx="631">
                  <c:v>117.41933007787217</c:v>
                </c:pt>
                <c:pt idx="632">
                  <c:v>115.72211223254828</c:v>
                </c:pt>
                <c:pt idx="633">
                  <c:v>116.21057602540074</c:v>
                </c:pt>
                <c:pt idx="634">
                  <c:v>114.49513770526411</c:v>
                </c:pt>
                <c:pt idx="635">
                  <c:v>113.92758929833077</c:v>
                </c:pt>
                <c:pt idx="636">
                  <c:v>112.95376307004076</c:v>
                </c:pt>
                <c:pt idx="637">
                  <c:v>110.93807458517063</c:v>
                </c:pt>
                <c:pt idx="638">
                  <c:v>112.24025702976701</c:v>
                </c:pt>
                <c:pt idx="639">
                  <c:v>112.47809237652493</c:v>
                </c:pt>
                <c:pt idx="640">
                  <c:v>112.3187601393326</c:v>
                </c:pt>
                <c:pt idx="641">
                  <c:v>113.62443161102075</c:v>
                </c:pt>
                <c:pt idx="642">
                  <c:v>111.58780896359978</c:v>
                </c:pt>
                <c:pt idx="643">
                  <c:v>110.64790383203564</c:v>
                </c:pt>
                <c:pt idx="644">
                  <c:v>108.95010448219648</c:v>
                </c:pt>
                <c:pt idx="645">
                  <c:v>109.85066114155859</c:v>
                </c:pt>
                <c:pt idx="646">
                  <c:v>109.2208917514881</c:v>
                </c:pt>
                <c:pt idx="647">
                  <c:v>109.82914547449248</c:v>
                </c:pt>
                <c:pt idx="648">
                  <c:v>106.96252204889917</c:v>
                </c:pt>
                <c:pt idx="649">
                  <c:v>107.18969647954326</c:v>
                </c:pt>
                <c:pt idx="650">
                  <c:v>109.04954175431286</c:v>
                </c:pt>
                <c:pt idx="651">
                  <c:v>106.22013461769882</c:v>
                </c:pt>
                <c:pt idx="652">
                  <c:v>105.18098604885671</c:v>
                </c:pt>
                <c:pt idx="653">
                  <c:v>106.15500611198514</c:v>
                </c:pt>
                <c:pt idx="654">
                  <c:v>104.91795217310242</c:v>
                </c:pt>
                <c:pt idx="655">
                  <c:v>106.85552521808388</c:v>
                </c:pt>
                <c:pt idx="656">
                  <c:v>105.45603768459388</c:v>
                </c:pt>
                <c:pt idx="657">
                  <c:v>107.18291226019809</c:v>
                </c:pt>
                <c:pt idx="658">
                  <c:v>104.80184510488075</c:v>
                </c:pt>
                <c:pt idx="659">
                  <c:v>101.98813859017982</c:v>
                </c:pt>
                <c:pt idx="660">
                  <c:v>102.73963625878655</c:v>
                </c:pt>
                <c:pt idx="661">
                  <c:v>100.24963392426957</c:v>
                </c:pt>
                <c:pt idx="662">
                  <c:v>99.836959553244625</c:v>
                </c:pt>
                <c:pt idx="663">
                  <c:v>102.46632913659531</c:v>
                </c:pt>
                <c:pt idx="664">
                  <c:v>104.2127810308813</c:v>
                </c:pt>
                <c:pt idx="665">
                  <c:v>104.75493707397985</c:v>
                </c:pt>
                <c:pt idx="666">
                  <c:v>103.97591485831552</c:v>
                </c:pt>
                <c:pt idx="667">
                  <c:v>105.63785476304453</c:v>
                </c:pt>
                <c:pt idx="668">
                  <c:v>103.93928007385161</c:v>
                </c:pt>
                <c:pt idx="669">
                  <c:v>103.75126028057109</c:v>
                </c:pt>
                <c:pt idx="670">
                  <c:v>102.97669626619074</c:v>
                </c:pt>
                <c:pt idx="671">
                  <c:v>103.10520876407216</c:v>
                </c:pt>
                <c:pt idx="672">
                  <c:v>105.07205086965708</c:v>
                </c:pt>
                <c:pt idx="673">
                  <c:v>104.90147621183556</c:v>
                </c:pt>
                <c:pt idx="674">
                  <c:v>103.79215943148057</c:v>
                </c:pt>
                <c:pt idx="675">
                  <c:v>103.1243984130771</c:v>
                </c:pt>
                <c:pt idx="676">
                  <c:v>105.72663111904707</c:v>
                </c:pt>
                <c:pt idx="677">
                  <c:v>106.34031221752758</c:v>
                </c:pt>
                <c:pt idx="678">
                  <c:v>106.17283891712101</c:v>
                </c:pt>
                <c:pt idx="679">
                  <c:v>106.39904417357293</c:v>
                </c:pt>
                <c:pt idx="680">
                  <c:v>107.4190030934101</c:v>
                </c:pt>
                <c:pt idx="681">
                  <c:v>107.27711599167678</c:v>
                </c:pt>
                <c:pt idx="682">
                  <c:v>105.61343157340191</c:v>
                </c:pt>
                <c:pt idx="683">
                  <c:v>106.55973325463432</c:v>
                </c:pt>
                <c:pt idx="684">
                  <c:v>105.73244616420008</c:v>
                </c:pt>
                <c:pt idx="685">
                  <c:v>105.6436698081975</c:v>
                </c:pt>
                <c:pt idx="686">
                  <c:v>103.12711210081515</c:v>
                </c:pt>
                <c:pt idx="687">
                  <c:v>104.12361700520188</c:v>
                </c:pt>
                <c:pt idx="688">
                  <c:v>104.09299110072938</c:v>
                </c:pt>
                <c:pt idx="689">
                  <c:v>106.71693330860393</c:v>
                </c:pt>
                <c:pt idx="690">
                  <c:v>106.71693330860393</c:v>
                </c:pt>
                <c:pt idx="691">
                  <c:v>106.04025588763248</c:v>
                </c:pt>
                <c:pt idx="692">
                  <c:v>107.15480620862523</c:v>
                </c:pt>
                <c:pt idx="693">
                  <c:v>108.56980052918989</c:v>
                </c:pt>
                <c:pt idx="694">
                  <c:v>109.25713886627516</c:v>
                </c:pt>
                <c:pt idx="695">
                  <c:v>108.60217094720829</c:v>
                </c:pt>
                <c:pt idx="696">
                  <c:v>108.94874763832743</c:v>
                </c:pt>
                <c:pt idx="697">
                  <c:v>106.602958423605</c:v>
                </c:pt>
                <c:pt idx="698">
                  <c:v>103.93540337708293</c:v>
                </c:pt>
                <c:pt idx="699">
                  <c:v>101.58263610817689</c:v>
                </c:pt>
                <c:pt idx="700">
                  <c:v>105.56788038637002</c:v>
                </c:pt>
                <c:pt idx="701">
                  <c:v>104.97338893689441</c:v>
                </c:pt>
                <c:pt idx="702">
                  <c:v>104.01603866987128</c:v>
                </c:pt>
                <c:pt idx="703">
                  <c:v>103.08834513312846</c:v>
                </c:pt>
                <c:pt idx="704">
                  <c:v>104.99509843879898</c:v>
                </c:pt>
                <c:pt idx="705">
                  <c:v>100.87513894789456</c:v>
                </c:pt>
                <c:pt idx="706">
                  <c:v>97.413442568310344</c:v>
                </c:pt>
                <c:pt idx="707">
                  <c:v>95.218650692727621</c:v>
                </c:pt>
                <c:pt idx="708">
                  <c:v>94.591207320718325</c:v>
                </c:pt>
                <c:pt idx="709">
                  <c:v>102.95207924170968</c:v>
                </c:pt>
                <c:pt idx="710">
                  <c:v>101.49696110958928</c:v>
                </c:pt>
                <c:pt idx="711">
                  <c:v>99.555899037516028</c:v>
                </c:pt>
                <c:pt idx="712">
                  <c:v>98.76989876766811</c:v>
                </c:pt>
                <c:pt idx="713">
                  <c:v>100.73635320357617</c:v>
                </c:pt>
                <c:pt idx="714">
                  <c:v>98.632276032380318</c:v>
                </c:pt>
                <c:pt idx="715">
                  <c:v>93.404550439828341</c:v>
                </c:pt>
                <c:pt idx="716">
                  <c:v>95.026560367840005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28-4D8D-B9C2-5FD9CF58B902}"/>
            </c:ext>
          </c:extLst>
        </c:ser>
        <c:ser>
          <c:idx val="10"/>
          <c:order val="10"/>
          <c:tx>
            <c:strRef>
              <c:f>'1.1.11-график'!$M$4</c:f>
              <c:strCache>
                <c:ptCount val="1"/>
                <c:pt idx="0">
                  <c:v>RTS Index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'1.1.11-график'!$M$5:$M$721</c:f>
              <c:numCache>
                <c:formatCode>0.00</c:formatCode>
                <c:ptCount val="717"/>
                <c:pt idx="0">
                  <c:v>141.13200642871681</c:v>
                </c:pt>
                <c:pt idx="1">
                  <c:v>141.13200642871681</c:v>
                </c:pt>
                <c:pt idx="2">
                  <c:v>141.13200642871681</c:v>
                </c:pt>
                <c:pt idx="3">
                  <c:v>141.13200642871681</c:v>
                </c:pt>
                <c:pt idx="4">
                  <c:v>141.13200642871681</c:v>
                </c:pt>
                <c:pt idx="5">
                  <c:v>141.13200642871681</c:v>
                </c:pt>
                <c:pt idx="6">
                  <c:v>149.24935370678639</c:v>
                </c:pt>
                <c:pt idx="7">
                  <c:v>152.54945534964696</c:v>
                </c:pt>
                <c:pt idx="8">
                  <c:v>157.47202337771327</c:v>
                </c:pt>
                <c:pt idx="9">
                  <c:v>155.44582115322137</c:v>
                </c:pt>
                <c:pt idx="10">
                  <c:v>160.10257552312416</c:v>
                </c:pt>
                <c:pt idx="11">
                  <c:v>157.17862528332518</c:v>
                </c:pt>
                <c:pt idx="12">
                  <c:v>154.85024809837381</c:v>
                </c:pt>
                <c:pt idx="13">
                  <c:v>160.27560516853245</c:v>
                </c:pt>
                <c:pt idx="14">
                  <c:v>163.56692994532156</c:v>
                </c:pt>
                <c:pt idx="15">
                  <c:v>162.42092200399387</c:v>
                </c:pt>
                <c:pt idx="16">
                  <c:v>163.88289712389331</c:v>
                </c:pt>
                <c:pt idx="17">
                  <c:v>166.08965202185479</c:v>
                </c:pt>
                <c:pt idx="18">
                  <c:v>167.74095668129524</c:v>
                </c:pt>
                <c:pt idx="19">
                  <c:v>172.17954323742228</c:v>
                </c:pt>
                <c:pt idx="20">
                  <c:v>167.04507658563128</c:v>
                </c:pt>
                <c:pt idx="21">
                  <c:v>165.00006679098632</c:v>
                </c:pt>
                <c:pt idx="22">
                  <c:v>167.9603783330812</c:v>
                </c:pt>
                <c:pt idx="23">
                  <c:v>167.36856679226426</c:v>
                </c:pt>
                <c:pt idx="24">
                  <c:v>164.01831162899552</c:v>
                </c:pt>
                <c:pt idx="25">
                  <c:v>166.16738997848753</c:v>
                </c:pt>
                <c:pt idx="26">
                  <c:v>166.84070098996781</c:v>
                </c:pt>
                <c:pt idx="27">
                  <c:v>167.41119728461123</c:v>
                </c:pt>
                <c:pt idx="28">
                  <c:v>171.32066420043159</c:v>
                </c:pt>
                <c:pt idx="29">
                  <c:v>171.18148818129882</c:v>
                </c:pt>
                <c:pt idx="30">
                  <c:v>171.17898050527839</c:v>
                </c:pt>
                <c:pt idx="31">
                  <c:v>171.51375525400323</c:v>
                </c:pt>
                <c:pt idx="32">
                  <c:v>172.41526478334089</c:v>
                </c:pt>
                <c:pt idx="33">
                  <c:v>173.22900565196417</c:v>
                </c:pt>
                <c:pt idx="34">
                  <c:v>179.06562158947023</c:v>
                </c:pt>
                <c:pt idx="35">
                  <c:v>182.99514991345382</c:v>
                </c:pt>
                <c:pt idx="36">
                  <c:v>181.09809300401309</c:v>
                </c:pt>
                <c:pt idx="37">
                  <c:v>183.76500645171993</c:v>
                </c:pt>
                <c:pt idx="38">
                  <c:v>183.76500645171993</c:v>
                </c:pt>
                <c:pt idx="39">
                  <c:v>190.13951889560406</c:v>
                </c:pt>
                <c:pt idx="40">
                  <c:v>190.20597231014494</c:v>
                </c:pt>
                <c:pt idx="41">
                  <c:v>182.23783175528979</c:v>
                </c:pt>
                <c:pt idx="42">
                  <c:v>181.90932619661598</c:v>
                </c:pt>
                <c:pt idx="43">
                  <c:v>183.92173620299559</c:v>
                </c:pt>
                <c:pt idx="44">
                  <c:v>186.45950433565127</c:v>
                </c:pt>
                <c:pt idx="45">
                  <c:v>185.68087093131376</c:v>
                </c:pt>
                <c:pt idx="46">
                  <c:v>175.09597044915998</c:v>
                </c:pt>
                <c:pt idx="47">
                  <c:v>175.09597044915998</c:v>
                </c:pt>
                <c:pt idx="48">
                  <c:v>170.68246065323706</c:v>
                </c:pt>
                <c:pt idx="49">
                  <c:v>169.42611496701127</c:v>
                </c:pt>
                <c:pt idx="50">
                  <c:v>173.60390321701558</c:v>
                </c:pt>
                <c:pt idx="51">
                  <c:v>170.56334604226754</c:v>
                </c:pt>
                <c:pt idx="52">
                  <c:v>172.6948706596167</c:v>
                </c:pt>
                <c:pt idx="53">
                  <c:v>173.24279787007643</c:v>
                </c:pt>
                <c:pt idx="54">
                  <c:v>177.40804773997868</c:v>
                </c:pt>
                <c:pt idx="55">
                  <c:v>176.60559141344726</c:v>
                </c:pt>
                <c:pt idx="56">
                  <c:v>174.94049453589452</c:v>
                </c:pt>
                <c:pt idx="57">
                  <c:v>176.6419527157432</c:v>
                </c:pt>
                <c:pt idx="58">
                  <c:v>179.32140454355209</c:v>
                </c:pt>
                <c:pt idx="59">
                  <c:v>178.07634339941816</c:v>
                </c:pt>
                <c:pt idx="60">
                  <c:v>179.13458268003149</c:v>
                </c:pt>
                <c:pt idx="61">
                  <c:v>177.38046330375417</c:v>
                </c:pt>
                <c:pt idx="62">
                  <c:v>174.44773619788378</c:v>
                </c:pt>
                <c:pt idx="63">
                  <c:v>179.45180369661344</c:v>
                </c:pt>
                <c:pt idx="64">
                  <c:v>179.92450062646088</c:v>
                </c:pt>
                <c:pt idx="65">
                  <c:v>181.91684922467724</c:v>
                </c:pt>
                <c:pt idx="66">
                  <c:v>182.5174376315656</c:v>
                </c:pt>
                <c:pt idx="67">
                  <c:v>186.22252895172247</c:v>
                </c:pt>
                <c:pt idx="68">
                  <c:v>187.3033373165195</c:v>
                </c:pt>
                <c:pt idx="69">
                  <c:v>190.97833652443146</c:v>
                </c:pt>
                <c:pt idx="70">
                  <c:v>194.97933361499676</c:v>
                </c:pt>
                <c:pt idx="71">
                  <c:v>194.80505013157824</c:v>
                </c:pt>
                <c:pt idx="72">
                  <c:v>195.79558215964047</c:v>
                </c:pt>
                <c:pt idx="73">
                  <c:v>193.78567982928126</c:v>
                </c:pt>
                <c:pt idx="74">
                  <c:v>195.47710730504832</c:v>
                </c:pt>
                <c:pt idx="75">
                  <c:v>198.44870338923505</c:v>
                </c:pt>
                <c:pt idx="76">
                  <c:v>200.61533547086995</c:v>
                </c:pt>
                <c:pt idx="77">
                  <c:v>202.49985400020861</c:v>
                </c:pt>
                <c:pt idx="78">
                  <c:v>202.95123568388254</c:v>
                </c:pt>
                <c:pt idx="79">
                  <c:v>202.81080582673954</c:v>
                </c:pt>
                <c:pt idx="80">
                  <c:v>203.77500725658751</c:v>
                </c:pt>
                <c:pt idx="81">
                  <c:v>204.06338999893472</c:v>
                </c:pt>
                <c:pt idx="82">
                  <c:v>209.29565601552173</c:v>
                </c:pt>
                <c:pt idx="83">
                  <c:v>203.88409116347535</c:v>
                </c:pt>
                <c:pt idx="84">
                  <c:v>207.79606575531614</c:v>
                </c:pt>
                <c:pt idx="85">
                  <c:v>207.79606575531614</c:v>
                </c:pt>
                <c:pt idx="86">
                  <c:v>215.23383283185439</c:v>
                </c:pt>
                <c:pt idx="87">
                  <c:v>216.16543447343699</c:v>
                </c:pt>
                <c:pt idx="88">
                  <c:v>218.12518328338803</c:v>
                </c:pt>
                <c:pt idx="89">
                  <c:v>219.3614675614505</c:v>
                </c:pt>
                <c:pt idx="90">
                  <c:v>219.3614675614505</c:v>
                </c:pt>
                <c:pt idx="91">
                  <c:v>219.3614675614505</c:v>
                </c:pt>
                <c:pt idx="92">
                  <c:v>218.15778307165331</c:v>
                </c:pt>
                <c:pt idx="93">
                  <c:v>216.15791144537576</c:v>
                </c:pt>
                <c:pt idx="94">
                  <c:v>210.77894638159469</c:v>
                </c:pt>
                <c:pt idx="95">
                  <c:v>199.29253637010328</c:v>
                </c:pt>
                <c:pt idx="96">
                  <c:v>198.77720894790883</c:v>
                </c:pt>
                <c:pt idx="97">
                  <c:v>193.49980476295445</c:v>
                </c:pt>
                <c:pt idx="98">
                  <c:v>186.90210915325378</c:v>
                </c:pt>
                <c:pt idx="99">
                  <c:v>181.775165529524</c:v>
                </c:pt>
                <c:pt idx="100">
                  <c:v>165.31854164557848</c:v>
                </c:pt>
                <c:pt idx="101">
                  <c:v>176.47644609839611</c:v>
                </c:pt>
                <c:pt idx="102">
                  <c:v>171.58773169660535</c:v>
                </c:pt>
                <c:pt idx="103">
                  <c:v>178.6681549402351</c:v>
                </c:pt>
                <c:pt idx="104">
                  <c:v>187.46257474381557</c:v>
                </c:pt>
                <c:pt idx="105">
                  <c:v>187.08266182672335</c:v>
                </c:pt>
                <c:pt idx="106">
                  <c:v>185.19062026932346</c:v>
                </c:pt>
                <c:pt idx="107">
                  <c:v>183.21331772722957</c:v>
                </c:pt>
                <c:pt idx="108">
                  <c:v>183.0590956519743</c:v>
                </c:pt>
                <c:pt idx="109">
                  <c:v>192.51178041091265</c:v>
                </c:pt>
                <c:pt idx="110">
                  <c:v>193.46093578463811</c:v>
                </c:pt>
                <c:pt idx="111">
                  <c:v>184.30791831013886</c:v>
                </c:pt>
                <c:pt idx="112">
                  <c:v>179.47437278079715</c:v>
                </c:pt>
                <c:pt idx="113">
                  <c:v>170.66239924507377</c:v>
                </c:pt>
                <c:pt idx="114">
                  <c:v>170.83668272849232</c:v>
                </c:pt>
                <c:pt idx="115">
                  <c:v>170.83668272849232</c:v>
                </c:pt>
                <c:pt idx="116">
                  <c:v>154.8264251761799</c:v>
                </c:pt>
                <c:pt idx="117">
                  <c:v>159.78786218256258</c:v>
                </c:pt>
                <c:pt idx="118">
                  <c:v>168.5496821978777</c:v>
                </c:pt>
                <c:pt idx="119">
                  <c:v>166.74415546318198</c:v>
                </c:pt>
                <c:pt idx="120">
                  <c:v>168.95091036114346</c:v>
                </c:pt>
                <c:pt idx="121">
                  <c:v>170.64735318895131</c:v>
                </c:pt>
                <c:pt idx="122">
                  <c:v>170.72007579354323</c:v>
                </c:pt>
                <c:pt idx="123">
                  <c:v>169.78471263793</c:v>
                </c:pt>
                <c:pt idx="124">
                  <c:v>168.62867399252067</c:v>
                </c:pt>
                <c:pt idx="125">
                  <c:v>169.09510173231706</c:v>
                </c:pt>
                <c:pt idx="126">
                  <c:v>175.15364699762944</c:v>
                </c:pt>
                <c:pt idx="127">
                  <c:v>177.29394848104999</c:v>
                </c:pt>
                <c:pt idx="128">
                  <c:v>181.54571317365642</c:v>
                </c:pt>
                <c:pt idx="129">
                  <c:v>187.40239051932573</c:v>
                </c:pt>
                <c:pt idx="130">
                  <c:v>189.58532249509327</c:v>
                </c:pt>
                <c:pt idx="131">
                  <c:v>193.03086934713764</c:v>
                </c:pt>
                <c:pt idx="132">
                  <c:v>188.23619279611231</c:v>
                </c:pt>
                <c:pt idx="133">
                  <c:v>192.57196463540248</c:v>
                </c:pt>
                <c:pt idx="134">
                  <c:v>194.30226108948588</c:v>
                </c:pt>
                <c:pt idx="135">
                  <c:v>195.05832540963974</c:v>
                </c:pt>
                <c:pt idx="136">
                  <c:v>194.57434393770046</c:v>
                </c:pt>
                <c:pt idx="137">
                  <c:v>194.64581270428218</c:v>
                </c:pt>
                <c:pt idx="138">
                  <c:v>186.50965785605948</c:v>
                </c:pt>
                <c:pt idx="139">
                  <c:v>186.14228331906929</c:v>
                </c:pt>
                <c:pt idx="140">
                  <c:v>183.00392677952527</c:v>
                </c:pt>
                <c:pt idx="141">
                  <c:v>182.51116844151454</c:v>
                </c:pt>
                <c:pt idx="142">
                  <c:v>185.80500089432408</c:v>
                </c:pt>
                <c:pt idx="143">
                  <c:v>188.53209856652077</c:v>
                </c:pt>
                <c:pt idx="144">
                  <c:v>186.83314806269246</c:v>
                </c:pt>
                <c:pt idx="145">
                  <c:v>188.03557871447944</c:v>
                </c:pt>
                <c:pt idx="146">
                  <c:v>188.87565018131704</c:v>
                </c:pt>
                <c:pt idx="147">
                  <c:v>189.50507686244015</c:v>
                </c:pt>
                <c:pt idx="148">
                  <c:v>195.62004483821173</c:v>
                </c:pt>
                <c:pt idx="149">
                  <c:v>195.04453319152745</c:v>
                </c:pt>
                <c:pt idx="150">
                  <c:v>194.48155992494526</c:v>
                </c:pt>
                <c:pt idx="151">
                  <c:v>193.70292652060775</c:v>
                </c:pt>
                <c:pt idx="152">
                  <c:v>196.84002922214157</c:v>
                </c:pt>
                <c:pt idx="153">
                  <c:v>200.12257713285925</c:v>
                </c:pt>
                <c:pt idx="154">
                  <c:v>204.27905013669005</c:v>
                </c:pt>
                <c:pt idx="155">
                  <c:v>203.57188549893422</c:v>
                </c:pt>
                <c:pt idx="156">
                  <c:v>203.11924997725006</c:v>
                </c:pt>
                <c:pt idx="157">
                  <c:v>205.99430053465099</c:v>
                </c:pt>
                <c:pt idx="158">
                  <c:v>204.51978703464948</c:v>
                </c:pt>
                <c:pt idx="159">
                  <c:v>207.78603505123448</c:v>
                </c:pt>
                <c:pt idx="160">
                  <c:v>207.08639344153985</c:v>
                </c:pt>
                <c:pt idx="161">
                  <c:v>206.15103028592668</c:v>
                </c:pt>
                <c:pt idx="162">
                  <c:v>207.49765230888727</c:v>
                </c:pt>
                <c:pt idx="163">
                  <c:v>206.57482753337609</c:v>
                </c:pt>
                <c:pt idx="164">
                  <c:v>200.01474706398156</c:v>
                </c:pt>
                <c:pt idx="165">
                  <c:v>202.94496649383152</c:v>
                </c:pt>
                <c:pt idx="166">
                  <c:v>205.76860969281401</c:v>
                </c:pt>
                <c:pt idx="167">
                  <c:v>206.59614277954955</c:v>
                </c:pt>
                <c:pt idx="168">
                  <c:v>205.36362001551768</c:v>
                </c:pt>
                <c:pt idx="169">
                  <c:v>206.02815416092656</c:v>
                </c:pt>
                <c:pt idx="170">
                  <c:v>206.02690032291636</c:v>
                </c:pt>
                <c:pt idx="171">
                  <c:v>206.12219201169196</c:v>
                </c:pt>
                <c:pt idx="172">
                  <c:v>207.06507819536637</c:v>
                </c:pt>
                <c:pt idx="173">
                  <c:v>203.96057528209786</c:v>
                </c:pt>
                <c:pt idx="174">
                  <c:v>203.12175765327049</c:v>
                </c:pt>
                <c:pt idx="175">
                  <c:v>204.89092308567027</c:v>
                </c:pt>
                <c:pt idx="176">
                  <c:v>207.51520604103013</c:v>
                </c:pt>
                <c:pt idx="177">
                  <c:v>204.40944928975142</c:v>
                </c:pt>
                <c:pt idx="178">
                  <c:v>199.18721397724602</c:v>
                </c:pt>
                <c:pt idx="179">
                  <c:v>199.50067347979737</c:v>
                </c:pt>
                <c:pt idx="180">
                  <c:v>192.42401175019825</c:v>
                </c:pt>
                <c:pt idx="181">
                  <c:v>193.42958983438297</c:v>
                </c:pt>
                <c:pt idx="182">
                  <c:v>195.13731720428268</c:v>
                </c:pt>
                <c:pt idx="183">
                  <c:v>196.39993208055949</c:v>
                </c:pt>
                <c:pt idx="184">
                  <c:v>194.43015256652686</c:v>
                </c:pt>
                <c:pt idx="185">
                  <c:v>196.4952237693351</c:v>
                </c:pt>
                <c:pt idx="186">
                  <c:v>197.83683044025483</c:v>
                </c:pt>
                <c:pt idx="187">
                  <c:v>194.88529576423136</c:v>
                </c:pt>
                <c:pt idx="188">
                  <c:v>192.43278861626968</c:v>
                </c:pt>
                <c:pt idx="189">
                  <c:v>188.69008215580664</c:v>
                </c:pt>
                <c:pt idx="190">
                  <c:v>182.1249863343713</c:v>
                </c:pt>
                <c:pt idx="191">
                  <c:v>186.08586060861009</c:v>
                </c:pt>
                <c:pt idx="192">
                  <c:v>190.46551677825744</c:v>
                </c:pt>
                <c:pt idx="193">
                  <c:v>195.45453822086463</c:v>
                </c:pt>
                <c:pt idx="194">
                  <c:v>194.34363774382265</c:v>
                </c:pt>
                <c:pt idx="195">
                  <c:v>195.25141646321137</c:v>
                </c:pt>
                <c:pt idx="196">
                  <c:v>190.92818300402323</c:v>
                </c:pt>
                <c:pt idx="197">
                  <c:v>190.70374600019647</c:v>
                </c:pt>
                <c:pt idx="198">
                  <c:v>196.35103239816146</c:v>
                </c:pt>
                <c:pt idx="199">
                  <c:v>194.97055674892536</c:v>
                </c:pt>
                <c:pt idx="200">
                  <c:v>199.05806866219487</c:v>
                </c:pt>
                <c:pt idx="201">
                  <c:v>198.63928676678628</c:v>
                </c:pt>
                <c:pt idx="202">
                  <c:v>198.80228570811295</c:v>
                </c:pt>
                <c:pt idx="203">
                  <c:v>198.31078120811247</c:v>
                </c:pt>
                <c:pt idx="204">
                  <c:v>201.92308851551414</c:v>
                </c:pt>
                <c:pt idx="205">
                  <c:v>202.1199410831164</c:v>
                </c:pt>
                <c:pt idx="206">
                  <c:v>201.80146622852422</c:v>
                </c:pt>
                <c:pt idx="207">
                  <c:v>203.92421397980192</c:v>
                </c:pt>
                <c:pt idx="208">
                  <c:v>205.46643473235454</c:v>
                </c:pt>
                <c:pt idx="209">
                  <c:v>204.43452604995551</c:v>
                </c:pt>
                <c:pt idx="210">
                  <c:v>202.90358983949477</c:v>
                </c:pt>
                <c:pt idx="211">
                  <c:v>201.7224744338813</c:v>
                </c:pt>
                <c:pt idx="212">
                  <c:v>204.43327221194528</c:v>
                </c:pt>
                <c:pt idx="213">
                  <c:v>205.1316599836297</c:v>
                </c:pt>
                <c:pt idx="214">
                  <c:v>204.02953637265918</c:v>
                </c:pt>
                <c:pt idx="215">
                  <c:v>199.40162027699114</c:v>
                </c:pt>
                <c:pt idx="216">
                  <c:v>202.31553981270844</c:v>
                </c:pt>
                <c:pt idx="217">
                  <c:v>206.23879894664103</c:v>
                </c:pt>
                <c:pt idx="218">
                  <c:v>204.29284235480227</c:v>
                </c:pt>
                <c:pt idx="219">
                  <c:v>205.81500169919161</c:v>
                </c:pt>
                <c:pt idx="220">
                  <c:v>205.81500169919161</c:v>
                </c:pt>
                <c:pt idx="221">
                  <c:v>210.02162822343067</c:v>
                </c:pt>
                <c:pt idx="222">
                  <c:v>208.5370840193475</c:v>
                </c:pt>
                <c:pt idx="223">
                  <c:v>212.32618248618815</c:v>
                </c:pt>
                <c:pt idx="224">
                  <c:v>213.99629471578169</c:v>
                </c:pt>
                <c:pt idx="225">
                  <c:v>213.71292732547528</c:v>
                </c:pt>
                <c:pt idx="226">
                  <c:v>213.10983124256651</c:v>
                </c:pt>
                <c:pt idx="227">
                  <c:v>213.8847031328734</c:v>
                </c:pt>
                <c:pt idx="228">
                  <c:v>214.84012769664992</c:v>
                </c:pt>
                <c:pt idx="229">
                  <c:v>211.76947840965695</c:v>
                </c:pt>
                <c:pt idx="230">
                  <c:v>210.2686343114411</c:v>
                </c:pt>
                <c:pt idx="231">
                  <c:v>213.06594691220928</c:v>
                </c:pt>
                <c:pt idx="232">
                  <c:v>213.54491303210779</c:v>
                </c:pt>
                <c:pt idx="233">
                  <c:v>214.77618195812943</c:v>
                </c:pt>
                <c:pt idx="234">
                  <c:v>216.00243553211027</c:v>
                </c:pt>
                <c:pt idx="235">
                  <c:v>216.57920101680475</c:v>
                </c:pt>
                <c:pt idx="236">
                  <c:v>216.78608428848864</c:v>
                </c:pt>
                <c:pt idx="237">
                  <c:v>221.32748556145253</c:v>
                </c:pt>
                <c:pt idx="238">
                  <c:v>222.7668915971683</c:v>
                </c:pt>
                <c:pt idx="239">
                  <c:v>223.24711155507691</c:v>
                </c:pt>
                <c:pt idx="240">
                  <c:v>224.60752579614973</c:v>
                </c:pt>
                <c:pt idx="241">
                  <c:v>228.36527831273528</c:v>
                </c:pt>
                <c:pt idx="242">
                  <c:v>230.31374258059438</c:v>
                </c:pt>
                <c:pt idx="243">
                  <c:v>231.8045559747286</c:v>
                </c:pt>
                <c:pt idx="244">
                  <c:v>232.04654671069824</c:v>
                </c:pt>
                <c:pt idx="245">
                  <c:v>230.53191039437016</c:v>
                </c:pt>
                <c:pt idx="246">
                  <c:v>230.94943845176857</c:v>
                </c:pt>
                <c:pt idx="247">
                  <c:v>229.40345618518529</c:v>
                </c:pt>
                <c:pt idx="248">
                  <c:v>230.72249377192139</c:v>
                </c:pt>
                <c:pt idx="249">
                  <c:v>232.36627540330065</c:v>
                </c:pt>
                <c:pt idx="250">
                  <c:v>233.45335295814866</c:v>
                </c:pt>
                <c:pt idx="251">
                  <c:v>230.43912638161493</c:v>
                </c:pt>
                <c:pt idx="252">
                  <c:v>234.00754935865945</c:v>
                </c:pt>
                <c:pt idx="253">
                  <c:v>233.77308165075107</c:v>
                </c:pt>
                <c:pt idx="254">
                  <c:v>233.51479102064877</c:v>
                </c:pt>
                <c:pt idx="255">
                  <c:v>232.2057841379943</c:v>
                </c:pt>
                <c:pt idx="256">
                  <c:v>232.25969917243319</c:v>
                </c:pt>
                <c:pt idx="257">
                  <c:v>234.61566079360904</c:v>
                </c:pt>
                <c:pt idx="258">
                  <c:v>239.51816741351206</c:v>
                </c:pt>
                <c:pt idx="259">
                  <c:v>240.97763485739114</c:v>
                </c:pt>
                <c:pt idx="260">
                  <c:v>240.97763485739114</c:v>
                </c:pt>
                <c:pt idx="261">
                  <c:v>240.97763485739114</c:v>
                </c:pt>
                <c:pt idx="262">
                  <c:v>240.97763485739114</c:v>
                </c:pt>
                <c:pt idx="263">
                  <c:v>240.97763485739114</c:v>
                </c:pt>
                <c:pt idx="264">
                  <c:v>240.97763485739114</c:v>
                </c:pt>
                <c:pt idx="265">
                  <c:v>240.97763485739114</c:v>
                </c:pt>
                <c:pt idx="266">
                  <c:v>225.51906602956907</c:v>
                </c:pt>
                <c:pt idx="267">
                  <c:v>222.01333495303484</c:v>
                </c:pt>
                <c:pt idx="268">
                  <c:v>225.76732595558974</c:v>
                </c:pt>
                <c:pt idx="269">
                  <c:v>225.38866687650773</c:v>
                </c:pt>
                <c:pt idx="270">
                  <c:v>231.98636248620841</c:v>
                </c:pt>
                <c:pt idx="271">
                  <c:v>232.16440748365756</c:v>
                </c:pt>
                <c:pt idx="272">
                  <c:v>227.02367164181553</c:v>
                </c:pt>
                <c:pt idx="273">
                  <c:v>226.60363590839671</c:v>
                </c:pt>
                <c:pt idx="274">
                  <c:v>227.31205438416276</c:v>
                </c:pt>
                <c:pt idx="275">
                  <c:v>230.95319996579917</c:v>
                </c:pt>
                <c:pt idx="276">
                  <c:v>232.76248821452552</c:v>
                </c:pt>
                <c:pt idx="277">
                  <c:v>233.39693024768943</c:v>
                </c:pt>
                <c:pt idx="278">
                  <c:v>235.77796862906945</c:v>
                </c:pt>
                <c:pt idx="279">
                  <c:v>233.62512876554683</c:v>
                </c:pt>
                <c:pt idx="280">
                  <c:v>230.30120420049238</c:v>
                </c:pt>
                <c:pt idx="281">
                  <c:v>228.7965985882459</c:v>
                </c:pt>
                <c:pt idx="282">
                  <c:v>231.07356841477889</c:v>
                </c:pt>
                <c:pt idx="283">
                  <c:v>237.50826508315285</c:v>
                </c:pt>
                <c:pt idx="284">
                  <c:v>237.80542469157152</c:v>
                </c:pt>
                <c:pt idx="285">
                  <c:v>238.91130981657267</c:v>
                </c:pt>
                <c:pt idx="286">
                  <c:v>241.14690298876886</c:v>
                </c:pt>
                <c:pt idx="287">
                  <c:v>240.46356127320689</c:v>
                </c:pt>
                <c:pt idx="288">
                  <c:v>235.64255412396724</c:v>
                </c:pt>
                <c:pt idx="289">
                  <c:v>236.46507185866196</c:v>
                </c:pt>
                <c:pt idx="290">
                  <c:v>230.53316423238033</c:v>
                </c:pt>
                <c:pt idx="291">
                  <c:v>234.08904882932279</c:v>
                </c:pt>
                <c:pt idx="292">
                  <c:v>236.97036857677475</c:v>
                </c:pt>
                <c:pt idx="293">
                  <c:v>237.59227222983662</c:v>
                </c:pt>
                <c:pt idx="294">
                  <c:v>237.86184740203078</c:v>
                </c:pt>
                <c:pt idx="295">
                  <c:v>238.83607953596032</c:v>
                </c:pt>
                <c:pt idx="296">
                  <c:v>237.43178096453033</c:v>
                </c:pt>
                <c:pt idx="297">
                  <c:v>238.91381749259307</c:v>
                </c:pt>
                <c:pt idx="298">
                  <c:v>242.52487096198453</c:v>
                </c:pt>
                <c:pt idx="299">
                  <c:v>242.52487096198453</c:v>
                </c:pt>
                <c:pt idx="300">
                  <c:v>247.10263353724437</c:v>
                </c:pt>
                <c:pt idx="301">
                  <c:v>238.99155544922581</c:v>
                </c:pt>
                <c:pt idx="302">
                  <c:v>232.98065602830124</c:v>
                </c:pt>
                <c:pt idx="303">
                  <c:v>225.32722881400761</c:v>
                </c:pt>
                <c:pt idx="304">
                  <c:v>225.17551441477281</c:v>
                </c:pt>
                <c:pt idx="305">
                  <c:v>217.88068487139793</c:v>
                </c:pt>
                <c:pt idx="306">
                  <c:v>221.13439450788087</c:v>
                </c:pt>
                <c:pt idx="307">
                  <c:v>221.56571478339151</c:v>
                </c:pt>
                <c:pt idx="308">
                  <c:v>221.56571478339151</c:v>
                </c:pt>
                <c:pt idx="309">
                  <c:v>226.77541171579486</c:v>
                </c:pt>
                <c:pt idx="310">
                  <c:v>227.18416290712179</c:v>
                </c:pt>
                <c:pt idx="311">
                  <c:v>227.84117402446941</c:v>
                </c:pt>
                <c:pt idx="312">
                  <c:v>223.07032039563794</c:v>
                </c:pt>
                <c:pt idx="313">
                  <c:v>226.83935745431535</c:v>
                </c:pt>
                <c:pt idx="314">
                  <c:v>228.36653215074546</c:v>
                </c:pt>
                <c:pt idx="315">
                  <c:v>231.50614252829973</c:v>
                </c:pt>
                <c:pt idx="316">
                  <c:v>229.60532410482836</c:v>
                </c:pt>
                <c:pt idx="317">
                  <c:v>231.61648027319779</c:v>
                </c:pt>
                <c:pt idx="318">
                  <c:v>236.92773808442774</c:v>
                </c:pt>
                <c:pt idx="319">
                  <c:v>240.04352553978813</c:v>
                </c:pt>
                <c:pt idx="320">
                  <c:v>241.33748636632006</c:v>
                </c:pt>
                <c:pt idx="321">
                  <c:v>239.61596677830806</c:v>
                </c:pt>
                <c:pt idx="322">
                  <c:v>241.44406259718752</c:v>
                </c:pt>
                <c:pt idx="323">
                  <c:v>243.3035043663221</c:v>
                </c:pt>
                <c:pt idx="324">
                  <c:v>242.70793131147451</c:v>
                </c:pt>
                <c:pt idx="325">
                  <c:v>241.70611474132042</c:v>
                </c:pt>
                <c:pt idx="326">
                  <c:v>240.83720500024813</c:v>
                </c:pt>
                <c:pt idx="327">
                  <c:v>241.98321294157586</c:v>
                </c:pt>
                <c:pt idx="328">
                  <c:v>243.58937943264891</c:v>
                </c:pt>
                <c:pt idx="329">
                  <c:v>244.05580717244533</c:v>
                </c:pt>
                <c:pt idx="330">
                  <c:v>246.26256207040677</c:v>
                </c:pt>
                <c:pt idx="331">
                  <c:v>247.92515127193911</c:v>
                </c:pt>
                <c:pt idx="332">
                  <c:v>248.81663009719512</c:v>
                </c:pt>
                <c:pt idx="333">
                  <c:v>246.63244428341736</c:v>
                </c:pt>
                <c:pt idx="334">
                  <c:v>250.96696228469733</c:v>
                </c:pt>
                <c:pt idx="335">
                  <c:v>251.82333364566762</c:v>
                </c:pt>
                <c:pt idx="336">
                  <c:v>249.585232797451</c:v>
                </c:pt>
                <c:pt idx="337">
                  <c:v>246.39045354744772</c:v>
                </c:pt>
                <c:pt idx="338">
                  <c:v>241.53684660994276</c:v>
                </c:pt>
                <c:pt idx="339">
                  <c:v>247.21422512015266</c:v>
                </c:pt>
                <c:pt idx="340">
                  <c:v>247.46624656020396</c:v>
                </c:pt>
                <c:pt idx="341">
                  <c:v>246.57852924897853</c:v>
                </c:pt>
                <c:pt idx="342">
                  <c:v>247.44242363801004</c:v>
                </c:pt>
                <c:pt idx="343">
                  <c:v>245.80240352066141</c:v>
                </c:pt>
                <c:pt idx="344">
                  <c:v>240.14383258060454</c:v>
                </c:pt>
                <c:pt idx="345">
                  <c:v>242.68160071326022</c:v>
                </c:pt>
                <c:pt idx="346">
                  <c:v>242.68160071326022</c:v>
                </c:pt>
                <c:pt idx="347">
                  <c:v>239.69495857295104</c:v>
                </c:pt>
                <c:pt idx="348">
                  <c:v>241.1368722846872</c:v>
                </c:pt>
                <c:pt idx="349">
                  <c:v>241.99700515968806</c:v>
                </c:pt>
                <c:pt idx="350">
                  <c:v>241.68730717116733</c:v>
                </c:pt>
                <c:pt idx="351">
                  <c:v>239.93068011886965</c:v>
                </c:pt>
                <c:pt idx="352">
                  <c:v>239.93068011886965</c:v>
                </c:pt>
                <c:pt idx="353">
                  <c:v>237.24495910100973</c:v>
                </c:pt>
                <c:pt idx="354">
                  <c:v>231.38828175534042</c:v>
                </c:pt>
                <c:pt idx="355">
                  <c:v>232.11300012523913</c:v>
                </c:pt>
                <c:pt idx="356">
                  <c:v>228.99972034589919</c:v>
                </c:pt>
                <c:pt idx="357">
                  <c:v>232.783803460699</c:v>
                </c:pt>
                <c:pt idx="358">
                  <c:v>231.11243739309523</c:v>
                </c:pt>
                <c:pt idx="359">
                  <c:v>233.17625475789328</c:v>
                </c:pt>
                <c:pt idx="360">
                  <c:v>234.05644904105745</c:v>
                </c:pt>
                <c:pt idx="361">
                  <c:v>233.31793845304648</c:v>
                </c:pt>
                <c:pt idx="362">
                  <c:v>227.65184448492843</c:v>
                </c:pt>
                <c:pt idx="363">
                  <c:v>224.50345724130273</c:v>
                </c:pt>
                <c:pt idx="364">
                  <c:v>225.03383071961957</c:v>
                </c:pt>
                <c:pt idx="365">
                  <c:v>221.9819890027797</c:v>
                </c:pt>
                <c:pt idx="366">
                  <c:v>217.86187730124485</c:v>
                </c:pt>
                <c:pt idx="367">
                  <c:v>216.24818778211056</c:v>
                </c:pt>
                <c:pt idx="368">
                  <c:v>223.22454247089323</c:v>
                </c:pt>
                <c:pt idx="369">
                  <c:v>229.38966396707309</c:v>
                </c:pt>
                <c:pt idx="370">
                  <c:v>229.07495062651151</c:v>
                </c:pt>
                <c:pt idx="371">
                  <c:v>229.91126057931851</c:v>
                </c:pt>
                <c:pt idx="372">
                  <c:v>228.65366105508252</c:v>
                </c:pt>
                <c:pt idx="373">
                  <c:v>226.1409696826309</c:v>
                </c:pt>
                <c:pt idx="374">
                  <c:v>224.44828836885367</c:v>
                </c:pt>
                <c:pt idx="375">
                  <c:v>224.44828836885367</c:v>
                </c:pt>
                <c:pt idx="376">
                  <c:v>224.44828836885367</c:v>
                </c:pt>
                <c:pt idx="377">
                  <c:v>226.52840562778439</c:v>
                </c:pt>
                <c:pt idx="378">
                  <c:v>234.48150012651706</c:v>
                </c:pt>
                <c:pt idx="379">
                  <c:v>236.13155094794735</c:v>
                </c:pt>
                <c:pt idx="380">
                  <c:v>237.81169388162255</c:v>
                </c:pt>
                <c:pt idx="381">
                  <c:v>236.57917111759065</c:v>
                </c:pt>
                <c:pt idx="382">
                  <c:v>240.16514782677802</c:v>
                </c:pt>
                <c:pt idx="383">
                  <c:v>237.3791197681017</c:v>
                </c:pt>
                <c:pt idx="384">
                  <c:v>237.74022511504086</c:v>
                </c:pt>
                <c:pt idx="385">
                  <c:v>235.13474972983408</c:v>
                </c:pt>
                <c:pt idx="386">
                  <c:v>237.89068567626549</c:v>
                </c:pt>
                <c:pt idx="387">
                  <c:v>235.12095751172183</c:v>
                </c:pt>
                <c:pt idx="388">
                  <c:v>237.49698054106102</c:v>
                </c:pt>
                <c:pt idx="389">
                  <c:v>237.94083919667369</c:v>
                </c:pt>
                <c:pt idx="390">
                  <c:v>239.70248160101227</c:v>
                </c:pt>
                <c:pt idx="391">
                  <c:v>243.22451257167913</c:v>
                </c:pt>
                <c:pt idx="392">
                  <c:v>243.6570866852</c:v>
                </c:pt>
                <c:pt idx="393">
                  <c:v>247.39728546964264</c:v>
                </c:pt>
                <c:pt idx="394">
                  <c:v>247.59037652321427</c:v>
                </c:pt>
                <c:pt idx="395">
                  <c:v>250.75130214694198</c:v>
                </c:pt>
                <c:pt idx="396">
                  <c:v>247.99035084846977</c:v>
                </c:pt>
                <c:pt idx="397">
                  <c:v>250.21340564056388</c:v>
                </c:pt>
                <c:pt idx="398">
                  <c:v>256.93397737526465</c:v>
                </c:pt>
                <c:pt idx="399">
                  <c:v>258.46616742373567</c:v>
                </c:pt>
                <c:pt idx="400">
                  <c:v>259.13571692118529</c:v>
                </c:pt>
                <c:pt idx="401">
                  <c:v>257.69004169541859</c:v>
                </c:pt>
                <c:pt idx="402">
                  <c:v>255.35539532041614</c:v>
                </c:pt>
                <c:pt idx="403">
                  <c:v>259.67988261761445</c:v>
                </c:pt>
                <c:pt idx="404">
                  <c:v>259.53569124644082</c:v>
                </c:pt>
                <c:pt idx="405">
                  <c:v>262.21012772220894</c:v>
                </c:pt>
                <c:pt idx="406">
                  <c:v>257.05559966225462</c:v>
                </c:pt>
                <c:pt idx="407">
                  <c:v>256.76345540587675</c:v>
                </c:pt>
                <c:pt idx="408">
                  <c:v>250.38016609592125</c:v>
                </c:pt>
                <c:pt idx="409">
                  <c:v>246.63745963545819</c:v>
                </c:pt>
                <c:pt idx="410">
                  <c:v>245.88264915331456</c:v>
                </c:pt>
                <c:pt idx="411">
                  <c:v>250.01028388291061</c:v>
                </c:pt>
                <c:pt idx="412">
                  <c:v>244.03950727831264</c:v>
                </c:pt>
                <c:pt idx="413">
                  <c:v>245.32719891479354</c:v>
                </c:pt>
                <c:pt idx="414">
                  <c:v>247.10012586122394</c:v>
                </c:pt>
                <c:pt idx="415">
                  <c:v>243.83763935866955</c:v>
                </c:pt>
                <c:pt idx="416">
                  <c:v>244.72410283188478</c:v>
                </c:pt>
                <c:pt idx="417">
                  <c:v>249.16895857806281</c:v>
                </c:pt>
                <c:pt idx="418">
                  <c:v>243.1191901788219</c:v>
                </c:pt>
                <c:pt idx="419">
                  <c:v>237.87814729616343</c:v>
                </c:pt>
                <c:pt idx="420">
                  <c:v>241.69357636121842</c:v>
                </c:pt>
                <c:pt idx="421">
                  <c:v>241.46287016734061</c:v>
                </c:pt>
                <c:pt idx="422">
                  <c:v>236.57791727958048</c:v>
                </c:pt>
                <c:pt idx="423">
                  <c:v>228.23613299768414</c:v>
                </c:pt>
                <c:pt idx="424">
                  <c:v>233.30163855891382</c:v>
                </c:pt>
                <c:pt idx="425">
                  <c:v>232.22960706018821</c:v>
                </c:pt>
                <c:pt idx="426">
                  <c:v>228.28001732804131</c:v>
                </c:pt>
                <c:pt idx="427">
                  <c:v>232.43272881784151</c:v>
                </c:pt>
                <c:pt idx="428">
                  <c:v>233.78938154488372</c:v>
                </c:pt>
                <c:pt idx="429">
                  <c:v>233.80818911503681</c:v>
                </c:pt>
                <c:pt idx="430">
                  <c:v>237.69132543264283</c:v>
                </c:pt>
                <c:pt idx="431">
                  <c:v>235.35793289565063</c:v>
                </c:pt>
                <c:pt idx="432">
                  <c:v>234.66079896197644</c:v>
                </c:pt>
                <c:pt idx="433">
                  <c:v>235.77546095304905</c:v>
                </c:pt>
                <c:pt idx="434">
                  <c:v>240.72310574131944</c:v>
                </c:pt>
                <c:pt idx="435">
                  <c:v>241.55189266606519</c:v>
                </c:pt>
                <c:pt idx="436">
                  <c:v>238.82604883187869</c:v>
                </c:pt>
                <c:pt idx="437">
                  <c:v>238.89375608442981</c:v>
                </c:pt>
                <c:pt idx="438">
                  <c:v>240.84723570432976</c:v>
                </c:pt>
                <c:pt idx="439">
                  <c:v>238.00227725917375</c:v>
                </c:pt>
                <c:pt idx="440">
                  <c:v>238.01105412524518</c:v>
                </c:pt>
                <c:pt idx="441">
                  <c:v>239.73006603723678</c:v>
                </c:pt>
                <c:pt idx="442">
                  <c:v>238.22295274896993</c:v>
                </c:pt>
                <c:pt idx="443">
                  <c:v>242.32676455637213</c:v>
                </c:pt>
                <c:pt idx="444">
                  <c:v>243.65207133315917</c:v>
                </c:pt>
                <c:pt idx="445">
                  <c:v>240.21028599514543</c:v>
                </c:pt>
                <c:pt idx="446">
                  <c:v>243.05900595433206</c:v>
                </c:pt>
                <c:pt idx="447">
                  <c:v>252.6934972247501</c:v>
                </c:pt>
                <c:pt idx="448">
                  <c:v>252.67218197857665</c:v>
                </c:pt>
                <c:pt idx="449">
                  <c:v>254.06394216990461</c:v>
                </c:pt>
                <c:pt idx="450">
                  <c:v>256.05879844414136</c:v>
                </c:pt>
                <c:pt idx="451">
                  <c:v>251.89229473622891</c:v>
                </c:pt>
                <c:pt idx="452">
                  <c:v>256.96783100154022</c:v>
                </c:pt>
                <c:pt idx="453">
                  <c:v>258.81222671455231</c:v>
                </c:pt>
                <c:pt idx="454">
                  <c:v>259.77015895434931</c:v>
                </c:pt>
                <c:pt idx="455">
                  <c:v>256.67192523113175</c:v>
                </c:pt>
                <c:pt idx="456">
                  <c:v>264.38052131787447</c:v>
                </c:pt>
                <c:pt idx="457">
                  <c:v>262.42578785996426</c:v>
                </c:pt>
                <c:pt idx="458">
                  <c:v>262.06217483700465</c:v>
                </c:pt>
                <c:pt idx="459">
                  <c:v>265.24065419287524</c:v>
                </c:pt>
                <c:pt idx="460">
                  <c:v>267.09257293394859</c:v>
                </c:pt>
                <c:pt idx="461">
                  <c:v>268.54577118777667</c:v>
                </c:pt>
                <c:pt idx="462">
                  <c:v>268.7840004097157</c:v>
                </c:pt>
                <c:pt idx="463">
                  <c:v>272.47279183573994</c:v>
                </c:pt>
                <c:pt idx="464">
                  <c:v>271.21895382553453</c:v>
                </c:pt>
                <c:pt idx="465">
                  <c:v>272.9479964416077</c:v>
                </c:pt>
                <c:pt idx="466">
                  <c:v>270.80894879619734</c:v>
                </c:pt>
                <c:pt idx="467">
                  <c:v>270.58952714441142</c:v>
                </c:pt>
                <c:pt idx="468">
                  <c:v>267.88625239440864</c:v>
                </c:pt>
                <c:pt idx="469">
                  <c:v>268.62476298241961</c:v>
                </c:pt>
                <c:pt idx="470">
                  <c:v>263.12668330766905</c:v>
                </c:pt>
                <c:pt idx="471">
                  <c:v>266.69134477068292</c:v>
                </c:pt>
                <c:pt idx="472">
                  <c:v>266.23494773496816</c:v>
                </c:pt>
                <c:pt idx="473">
                  <c:v>269.71309437527788</c:v>
                </c:pt>
                <c:pt idx="474">
                  <c:v>275.10710549518137</c:v>
                </c:pt>
                <c:pt idx="475">
                  <c:v>279.10684874773654</c:v>
                </c:pt>
                <c:pt idx="476">
                  <c:v>276.63929554365239</c:v>
                </c:pt>
                <c:pt idx="477">
                  <c:v>278.73571269671572</c:v>
                </c:pt>
                <c:pt idx="478">
                  <c:v>278.37209967375617</c:v>
                </c:pt>
                <c:pt idx="479">
                  <c:v>279.37391624391023</c:v>
                </c:pt>
                <c:pt idx="480">
                  <c:v>279.37391624391023</c:v>
                </c:pt>
                <c:pt idx="481">
                  <c:v>284.48581381151757</c:v>
                </c:pt>
                <c:pt idx="482">
                  <c:v>285.99418093779462</c:v>
                </c:pt>
                <c:pt idx="483">
                  <c:v>286.89694430514254</c:v>
                </c:pt>
                <c:pt idx="484">
                  <c:v>283.63195012656774</c:v>
                </c:pt>
                <c:pt idx="485">
                  <c:v>281.24088104110604</c:v>
                </c:pt>
                <c:pt idx="486">
                  <c:v>278.70812826049126</c:v>
                </c:pt>
                <c:pt idx="487">
                  <c:v>281.37504170819807</c:v>
                </c:pt>
                <c:pt idx="488">
                  <c:v>278.09500147350076</c:v>
                </c:pt>
                <c:pt idx="489">
                  <c:v>274.51153244033384</c:v>
                </c:pt>
                <c:pt idx="490">
                  <c:v>271.58131301048388</c:v>
                </c:pt>
                <c:pt idx="491">
                  <c:v>273.36427066099589</c:v>
                </c:pt>
                <c:pt idx="492">
                  <c:v>269.81089374007388</c:v>
                </c:pt>
                <c:pt idx="493">
                  <c:v>267.8110221137963</c:v>
                </c:pt>
                <c:pt idx="494">
                  <c:v>269.81214757808408</c:v>
                </c:pt>
                <c:pt idx="495">
                  <c:v>272.96931168778127</c:v>
                </c:pt>
                <c:pt idx="496">
                  <c:v>270.24973704364578</c:v>
                </c:pt>
                <c:pt idx="497">
                  <c:v>271.84587283063723</c:v>
                </c:pt>
                <c:pt idx="498">
                  <c:v>273.39937812528166</c:v>
                </c:pt>
                <c:pt idx="499">
                  <c:v>278.36583048370517</c:v>
                </c:pt>
                <c:pt idx="500">
                  <c:v>275.93840009594754</c:v>
                </c:pt>
                <c:pt idx="501">
                  <c:v>276.3985586456929</c:v>
                </c:pt>
                <c:pt idx="502">
                  <c:v>283.6532653727412</c:v>
                </c:pt>
                <c:pt idx="503">
                  <c:v>283.25956023753668</c:v>
                </c:pt>
                <c:pt idx="504">
                  <c:v>286.60856156279527</c:v>
                </c:pt>
                <c:pt idx="505">
                  <c:v>292.20067908831118</c:v>
                </c:pt>
                <c:pt idx="506">
                  <c:v>293.72910762275154</c:v>
                </c:pt>
                <c:pt idx="507">
                  <c:v>295.88696283831501</c:v>
                </c:pt>
                <c:pt idx="508">
                  <c:v>290.54937442887081</c:v>
                </c:pt>
                <c:pt idx="509">
                  <c:v>284.56229793014012</c:v>
                </c:pt>
                <c:pt idx="510">
                  <c:v>282.24771296330101</c:v>
                </c:pt>
                <c:pt idx="511">
                  <c:v>284.50712905769109</c:v>
                </c:pt>
                <c:pt idx="512">
                  <c:v>283.98804012146599</c:v>
                </c:pt>
                <c:pt idx="513">
                  <c:v>286.28632519417249</c:v>
                </c:pt>
                <c:pt idx="514">
                  <c:v>287.8924916852456</c:v>
                </c:pt>
                <c:pt idx="515">
                  <c:v>288.79400121458326</c:v>
                </c:pt>
                <c:pt idx="516">
                  <c:v>287.50881725412273</c:v>
                </c:pt>
                <c:pt idx="517">
                  <c:v>286.26124843396838</c:v>
                </c:pt>
                <c:pt idx="518">
                  <c:v>287.31196468652047</c:v>
                </c:pt>
                <c:pt idx="519">
                  <c:v>287.19285007555101</c:v>
                </c:pt>
                <c:pt idx="520">
                  <c:v>287.19285007555101</c:v>
                </c:pt>
                <c:pt idx="521">
                  <c:v>287.19285007555101</c:v>
                </c:pt>
                <c:pt idx="522">
                  <c:v>287.19285007555101</c:v>
                </c:pt>
                <c:pt idx="523">
                  <c:v>287.19285007555101</c:v>
                </c:pt>
                <c:pt idx="524">
                  <c:v>287.19285007555101</c:v>
                </c:pt>
                <c:pt idx="525">
                  <c:v>287.19285007555101</c:v>
                </c:pt>
                <c:pt idx="526">
                  <c:v>287.19285007555101</c:v>
                </c:pt>
                <c:pt idx="527">
                  <c:v>287.95142207172523</c:v>
                </c:pt>
                <c:pt idx="528">
                  <c:v>289.24412906024696</c:v>
                </c:pt>
                <c:pt idx="529">
                  <c:v>290.12557718142136</c:v>
                </c:pt>
                <c:pt idx="530">
                  <c:v>293.37176378984304</c:v>
                </c:pt>
                <c:pt idx="531">
                  <c:v>292.25334028473986</c:v>
                </c:pt>
                <c:pt idx="532">
                  <c:v>279.03663381916505</c:v>
                </c:pt>
                <c:pt idx="533">
                  <c:v>272.6821827834442</c:v>
                </c:pt>
                <c:pt idx="534">
                  <c:v>270.71616478344214</c:v>
                </c:pt>
                <c:pt idx="535">
                  <c:v>250.74628679490115</c:v>
                </c:pt>
                <c:pt idx="536">
                  <c:v>246.71770526811133</c:v>
                </c:pt>
                <c:pt idx="537">
                  <c:v>237.08572167371366</c:v>
                </c:pt>
                <c:pt idx="538">
                  <c:v>249.29183470306296</c:v>
                </c:pt>
                <c:pt idx="539">
                  <c:v>254.91655201684424</c:v>
                </c:pt>
                <c:pt idx="540">
                  <c:v>248.09441940331683</c:v>
                </c:pt>
                <c:pt idx="541">
                  <c:v>251.98507874898408</c:v>
                </c:pt>
                <c:pt idx="542">
                  <c:v>248.45176323622536</c:v>
                </c:pt>
                <c:pt idx="543">
                  <c:v>239.10314703213407</c:v>
                </c:pt>
                <c:pt idx="544">
                  <c:v>246.87694269540739</c:v>
                </c:pt>
                <c:pt idx="545">
                  <c:v>252.36749934209675</c:v>
                </c:pt>
                <c:pt idx="546">
                  <c:v>246.59608298112138</c:v>
                </c:pt>
                <c:pt idx="547">
                  <c:v>244.14608350918013</c:v>
                </c:pt>
                <c:pt idx="548">
                  <c:v>236.65063988417239</c:v>
                </c:pt>
                <c:pt idx="549">
                  <c:v>234.58431484335392</c:v>
                </c:pt>
                <c:pt idx="550">
                  <c:v>240.43723067499258</c:v>
                </c:pt>
                <c:pt idx="551">
                  <c:v>248.36524841352116</c:v>
                </c:pt>
                <c:pt idx="552">
                  <c:v>251.32932146964669</c:v>
                </c:pt>
                <c:pt idx="553">
                  <c:v>253.919750798731</c:v>
                </c:pt>
                <c:pt idx="554">
                  <c:v>249.41972618010388</c:v>
                </c:pt>
                <c:pt idx="555">
                  <c:v>254.04889611378218</c:v>
                </c:pt>
                <c:pt idx="556">
                  <c:v>256.63556392883578</c:v>
                </c:pt>
                <c:pt idx="557">
                  <c:v>253.39063115842433</c:v>
                </c:pt>
                <c:pt idx="558">
                  <c:v>258.9664487898076</c:v>
                </c:pt>
                <c:pt idx="559">
                  <c:v>260.76319865843186</c:v>
                </c:pt>
                <c:pt idx="560">
                  <c:v>260.76319865843186</c:v>
                </c:pt>
                <c:pt idx="561">
                  <c:v>262.84456975537285</c:v>
                </c:pt>
                <c:pt idx="562">
                  <c:v>262.8596158114953</c:v>
                </c:pt>
                <c:pt idx="563">
                  <c:v>260.9876356622587</c:v>
                </c:pt>
                <c:pt idx="564">
                  <c:v>258.78464227832785</c:v>
                </c:pt>
                <c:pt idx="565">
                  <c:v>254.81624497602783</c:v>
                </c:pt>
                <c:pt idx="566">
                  <c:v>253.13484820434243</c:v>
                </c:pt>
                <c:pt idx="567">
                  <c:v>256.08136752832507</c:v>
                </c:pt>
                <c:pt idx="568">
                  <c:v>257.09446864057099</c:v>
                </c:pt>
                <c:pt idx="569">
                  <c:v>252.35370712398449</c:v>
                </c:pt>
                <c:pt idx="570">
                  <c:v>252.35370712398449</c:v>
                </c:pt>
                <c:pt idx="571">
                  <c:v>258.08876218266386</c:v>
                </c:pt>
                <c:pt idx="572">
                  <c:v>260.75692946838086</c:v>
                </c:pt>
                <c:pt idx="573">
                  <c:v>258.20913063164357</c:v>
                </c:pt>
                <c:pt idx="574">
                  <c:v>258.84357266480748</c:v>
                </c:pt>
                <c:pt idx="575">
                  <c:v>249.61908642372651</c:v>
                </c:pt>
                <c:pt idx="576">
                  <c:v>253.11980214821995</c:v>
                </c:pt>
                <c:pt idx="577">
                  <c:v>252.82891172985234</c:v>
                </c:pt>
                <c:pt idx="578">
                  <c:v>244.0959299887719</c:v>
                </c:pt>
                <c:pt idx="579">
                  <c:v>246.33528467499869</c:v>
                </c:pt>
                <c:pt idx="580">
                  <c:v>250.88671665204419</c:v>
                </c:pt>
                <c:pt idx="581">
                  <c:v>250.00777620689024</c:v>
                </c:pt>
                <c:pt idx="582">
                  <c:v>250.1645059581659</c:v>
                </c:pt>
                <c:pt idx="583">
                  <c:v>254.54541596582351</c:v>
                </c:pt>
                <c:pt idx="584">
                  <c:v>256.96156181148922</c:v>
                </c:pt>
                <c:pt idx="585">
                  <c:v>257.52955043011224</c:v>
                </c:pt>
                <c:pt idx="586">
                  <c:v>258.75329632807274</c:v>
                </c:pt>
                <c:pt idx="587">
                  <c:v>259.49932994414485</c:v>
                </c:pt>
                <c:pt idx="588">
                  <c:v>257.39288208699986</c:v>
                </c:pt>
                <c:pt idx="589">
                  <c:v>258.1715154913374</c:v>
                </c:pt>
                <c:pt idx="590">
                  <c:v>263.80250199516973</c:v>
                </c:pt>
                <c:pt idx="591">
                  <c:v>262.02330585868833</c:v>
                </c:pt>
                <c:pt idx="592">
                  <c:v>265.22686197476304</c:v>
                </c:pt>
                <c:pt idx="593">
                  <c:v>267.38095567629586</c:v>
                </c:pt>
                <c:pt idx="594">
                  <c:v>264.82312613547691</c:v>
                </c:pt>
                <c:pt idx="595">
                  <c:v>262.18881247603542</c:v>
                </c:pt>
                <c:pt idx="596">
                  <c:v>265.01245567501792</c:v>
                </c:pt>
                <c:pt idx="597">
                  <c:v>270.92430189313632</c:v>
                </c:pt>
                <c:pt idx="598">
                  <c:v>269.66795620691045</c:v>
                </c:pt>
                <c:pt idx="599">
                  <c:v>272.82512031660764</c:v>
                </c:pt>
                <c:pt idx="600">
                  <c:v>272.36496176686222</c:v>
                </c:pt>
                <c:pt idx="601">
                  <c:v>271.6101512847186</c:v>
                </c:pt>
                <c:pt idx="602">
                  <c:v>270.70864175538094</c:v>
                </c:pt>
                <c:pt idx="603">
                  <c:v>263.61317245562873</c:v>
                </c:pt>
                <c:pt idx="604">
                  <c:v>266.96091994287707</c:v>
                </c:pt>
                <c:pt idx="605">
                  <c:v>269.6779869109921</c:v>
                </c:pt>
                <c:pt idx="606">
                  <c:v>266.63742973624409</c:v>
                </c:pt>
                <c:pt idx="607">
                  <c:v>266.1271176660905</c:v>
                </c:pt>
                <c:pt idx="608">
                  <c:v>266.1271176660905</c:v>
                </c:pt>
                <c:pt idx="609">
                  <c:v>266.1271176660905</c:v>
                </c:pt>
                <c:pt idx="610">
                  <c:v>268.49060231532758</c:v>
                </c:pt>
                <c:pt idx="611">
                  <c:v>269.99144641354349</c:v>
                </c:pt>
                <c:pt idx="612">
                  <c:v>276.02867643268229</c:v>
                </c:pt>
                <c:pt idx="613">
                  <c:v>286.37534769289704</c:v>
                </c:pt>
                <c:pt idx="614">
                  <c:v>286.37534769289704</c:v>
                </c:pt>
                <c:pt idx="615">
                  <c:v>291.03335590081002</c:v>
                </c:pt>
                <c:pt idx="616">
                  <c:v>293.34417935361853</c:v>
                </c:pt>
                <c:pt idx="617">
                  <c:v>301.67969444546389</c:v>
                </c:pt>
                <c:pt idx="618">
                  <c:v>302.41945887148501</c:v>
                </c:pt>
                <c:pt idx="619">
                  <c:v>310.81014283577935</c:v>
                </c:pt>
                <c:pt idx="620">
                  <c:v>311.9448662350153</c:v>
                </c:pt>
                <c:pt idx="621">
                  <c:v>307.58150995950058</c:v>
                </c:pt>
                <c:pt idx="622">
                  <c:v>309.42339799649227</c:v>
                </c:pt>
                <c:pt idx="623">
                  <c:v>305.06756474903881</c:v>
                </c:pt>
                <c:pt idx="624">
                  <c:v>305.3346322452125</c:v>
                </c:pt>
                <c:pt idx="625">
                  <c:v>305.50515421460045</c:v>
                </c:pt>
                <c:pt idx="626">
                  <c:v>299.74251471969654</c:v>
                </c:pt>
                <c:pt idx="627">
                  <c:v>300.52867115209534</c:v>
                </c:pt>
                <c:pt idx="628">
                  <c:v>305.81485220312123</c:v>
                </c:pt>
                <c:pt idx="629">
                  <c:v>308.42910445439941</c:v>
                </c:pt>
                <c:pt idx="630">
                  <c:v>307.53637179113321</c:v>
                </c:pt>
                <c:pt idx="631">
                  <c:v>304.61618306536479</c:v>
                </c:pt>
                <c:pt idx="632">
                  <c:v>295.08952186382442</c:v>
                </c:pt>
                <c:pt idx="633">
                  <c:v>294.87511556407935</c:v>
                </c:pt>
                <c:pt idx="634">
                  <c:v>298.15139428474595</c:v>
                </c:pt>
                <c:pt idx="635">
                  <c:v>295.62867220821272</c:v>
                </c:pt>
                <c:pt idx="636">
                  <c:v>293.30907188933281</c:v>
                </c:pt>
                <c:pt idx="637">
                  <c:v>295.49325770311054</c:v>
                </c:pt>
                <c:pt idx="638">
                  <c:v>295.49325770311054</c:v>
                </c:pt>
                <c:pt idx="639">
                  <c:v>295.49325770311054</c:v>
                </c:pt>
                <c:pt idx="640">
                  <c:v>296.69819603091793</c:v>
                </c:pt>
                <c:pt idx="641">
                  <c:v>300.81454621842215</c:v>
                </c:pt>
                <c:pt idx="642">
                  <c:v>301.26467406408585</c:v>
                </c:pt>
                <c:pt idx="643">
                  <c:v>301.02644484214687</c:v>
                </c:pt>
                <c:pt idx="644">
                  <c:v>299.00901948372638</c:v>
                </c:pt>
                <c:pt idx="645">
                  <c:v>293.69776167249643</c:v>
                </c:pt>
                <c:pt idx="646">
                  <c:v>289.49615050029826</c:v>
                </c:pt>
                <c:pt idx="647">
                  <c:v>289.72811053218624</c:v>
                </c:pt>
                <c:pt idx="648">
                  <c:v>289.4811044441758</c:v>
                </c:pt>
                <c:pt idx="649">
                  <c:v>290.7161348842281</c:v>
                </c:pt>
                <c:pt idx="650">
                  <c:v>288.80152424264452</c:v>
                </c:pt>
                <c:pt idx="651">
                  <c:v>281.20326590079986</c:v>
                </c:pt>
                <c:pt idx="652">
                  <c:v>282.79814784978112</c:v>
                </c:pt>
                <c:pt idx="653">
                  <c:v>277.31511423115307</c:v>
                </c:pt>
                <c:pt idx="654">
                  <c:v>274.29587230257852</c:v>
                </c:pt>
                <c:pt idx="655">
                  <c:v>274.46890194798686</c:v>
                </c:pt>
                <c:pt idx="656">
                  <c:v>272.71227489568912</c:v>
                </c:pt>
                <c:pt idx="657">
                  <c:v>273.19876404364879</c:v>
                </c:pt>
                <c:pt idx="658">
                  <c:v>274.13287336125182</c:v>
                </c:pt>
                <c:pt idx="659">
                  <c:v>271.72926589568806</c:v>
                </c:pt>
                <c:pt idx="660">
                  <c:v>276.85495568140766</c:v>
                </c:pt>
                <c:pt idx="661">
                  <c:v>272.61196785487266</c:v>
                </c:pt>
                <c:pt idx="662">
                  <c:v>272.76744376813815</c:v>
                </c:pt>
                <c:pt idx="663">
                  <c:v>278.78837389314435</c:v>
                </c:pt>
                <c:pt idx="664">
                  <c:v>267.74206102323501</c:v>
                </c:pt>
                <c:pt idx="665">
                  <c:v>268.84543847221573</c:v>
                </c:pt>
                <c:pt idx="666">
                  <c:v>266.27256287527433</c:v>
                </c:pt>
                <c:pt idx="667">
                  <c:v>264.8018108893034</c:v>
                </c:pt>
                <c:pt idx="668">
                  <c:v>259.13070156914449</c:v>
                </c:pt>
                <c:pt idx="669">
                  <c:v>244.66015709336429</c:v>
                </c:pt>
                <c:pt idx="670">
                  <c:v>241.83275238035117</c:v>
                </c:pt>
                <c:pt idx="671">
                  <c:v>237.76279419922454</c:v>
                </c:pt>
                <c:pt idx="672">
                  <c:v>244.37678970305791</c:v>
                </c:pt>
                <c:pt idx="673">
                  <c:v>246.58981379107038</c:v>
                </c:pt>
                <c:pt idx="674">
                  <c:v>243.46148795560799</c:v>
                </c:pt>
                <c:pt idx="675">
                  <c:v>237.71013300279589</c:v>
                </c:pt>
                <c:pt idx="676">
                  <c:v>227.19544744921367</c:v>
                </c:pt>
                <c:pt idx="677">
                  <c:v>227.52144533186703</c:v>
                </c:pt>
                <c:pt idx="678">
                  <c:v>231.02968408442166</c:v>
                </c:pt>
                <c:pt idx="679">
                  <c:v>215.99992785608987</c:v>
                </c:pt>
                <c:pt idx="680">
                  <c:v>218.53894982675575</c:v>
                </c:pt>
                <c:pt idx="681">
                  <c:v>226.16980795686567</c:v>
                </c:pt>
                <c:pt idx="682">
                  <c:v>222.68915364053555</c:v>
                </c:pt>
                <c:pt idx="683">
                  <c:v>225.09276110609923</c:v>
                </c:pt>
                <c:pt idx="684">
                  <c:v>223.85522299002653</c:v>
                </c:pt>
                <c:pt idx="685">
                  <c:v>222.96875951681133</c:v>
                </c:pt>
                <c:pt idx="686">
                  <c:v>211.34693500021774</c:v>
                </c:pt>
                <c:pt idx="687">
                  <c:v>214.84514304869072</c:v>
                </c:pt>
                <c:pt idx="688">
                  <c:v>215.96231271578375</c:v>
                </c:pt>
                <c:pt idx="689">
                  <c:v>213.35432965455655</c:v>
                </c:pt>
                <c:pt idx="690">
                  <c:v>206.59112742750878</c:v>
                </c:pt>
                <c:pt idx="691">
                  <c:v>197.99606786755092</c:v>
                </c:pt>
                <c:pt idx="692">
                  <c:v>199.24112901168485</c:v>
                </c:pt>
                <c:pt idx="693">
                  <c:v>207.38355304995855</c:v>
                </c:pt>
                <c:pt idx="694">
                  <c:v>206.39929021194737</c:v>
                </c:pt>
                <c:pt idx="695">
                  <c:v>208.95461207674586</c:v>
                </c:pt>
                <c:pt idx="696">
                  <c:v>208.09322536373483</c:v>
                </c:pt>
                <c:pt idx="697">
                  <c:v>199.25868274382773</c:v>
                </c:pt>
                <c:pt idx="698">
                  <c:v>191.40714912392167</c:v>
                </c:pt>
                <c:pt idx="699">
                  <c:v>184.20761126932243</c:v>
                </c:pt>
                <c:pt idx="700">
                  <c:v>189.13017929738874</c:v>
                </c:pt>
                <c:pt idx="701">
                  <c:v>174.92419464176183</c:v>
                </c:pt>
                <c:pt idx="702">
                  <c:v>167.30336721573357</c:v>
                </c:pt>
                <c:pt idx="703">
                  <c:v>162.75820442873911</c:v>
                </c:pt>
                <c:pt idx="704">
                  <c:v>168.23371501930598</c:v>
                </c:pt>
                <c:pt idx="705">
                  <c:v>160.19034418383848</c:v>
                </c:pt>
                <c:pt idx="706">
                  <c:v>141.82412501035017</c:v>
                </c:pt>
                <c:pt idx="707">
                  <c:v>132.76138387258572</c:v>
                </c:pt>
                <c:pt idx="708">
                  <c:v>132.76138387258572</c:v>
                </c:pt>
                <c:pt idx="709">
                  <c:v>162.48612158052455</c:v>
                </c:pt>
                <c:pt idx="710">
                  <c:v>164.19008743639364</c:v>
                </c:pt>
                <c:pt idx="711">
                  <c:v>159.50449479225617</c:v>
                </c:pt>
                <c:pt idx="712">
                  <c:v>164.93361337644544</c:v>
                </c:pt>
                <c:pt idx="713">
                  <c:v>163.62460649379102</c:v>
                </c:pt>
                <c:pt idx="714">
                  <c:v>161.17711469787014</c:v>
                </c:pt>
                <c:pt idx="715">
                  <c:v>149.72205063663381</c:v>
                </c:pt>
                <c:pt idx="716">
                  <c:v>151.94510542872797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28-4D8D-B9C2-5FD9CF58B902}"/>
            </c:ext>
          </c:extLst>
        </c:ser>
        <c:ser>
          <c:idx val="11"/>
          <c:order val="11"/>
          <c:tx>
            <c:strRef>
              <c:f>'1.1.11-график'!#REF!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'1.1.11-график'!$B$5:$B$721</c:f>
              <c:numCache>
                <c:formatCode>m/d/yyyy</c:formatCode>
                <c:ptCount val="717"/>
                <c:pt idx="0">
                  <c:v>38719</c:v>
                </c:pt>
                <c:pt idx="1">
                  <c:v>38720</c:v>
                </c:pt>
                <c:pt idx="2">
                  <c:v>38721</c:v>
                </c:pt>
                <c:pt idx="3">
                  <c:v>38722</c:v>
                </c:pt>
                <c:pt idx="4">
                  <c:v>38723</c:v>
                </c:pt>
                <c:pt idx="5">
                  <c:v>38726</c:v>
                </c:pt>
                <c:pt idx="6">
                  <c:v>38727</c:v>
                </c:pt>
                <c:pt idx="7">
                  <c:v>38728</c:v>
                </c:pt>
                <c:pt idx="8">
                  <c:v>38729</c:v>
                </c:pt>
                <c:pt idx="9">
                  <c:v>38730</c:v>
                </c:pt>
                <c:pt idx="10">
                  <c:v>38733</c:v>
                </c:pt>
                <c:pt idx="11">
                  <c:v>38734</c:v>
                </c:pt>
                <c:pt idx="12">
                  <c:v>38735</c:v>
                </c:pt>
                <c:pt idx="13">
                  <c:v>38736</c:v>
                </c:pt>
                <c:pt idx="14">
                  <c:v>38737</c:v>
                </c:pt>
                <c:pt idx="15">
                  <c:v>38740</c:v>
                </c:pt>
                <c:pt idx="16">
                  <c:v>38741</c:v>
                </c:pt>
                <c:pt idx="17">
                  <c:v>38742</c:v>
                </c:pt>
                <c:pt idx="18">
                  <c:v>38743</c:v>
                </c:pt>
                <c:pt idx="19">
                  <c:v>38744</c:v>
                </c:pt>
                <c:pt idx="20">
                  <c:v>38747</c:v>
                </c:pt>
                <c:pt idx="21">
                  <c:v>38748</c:v>
                </c:pt>
                <c:pt idx="22">
                  <c:v>38749</c:v>
                </c:pt>
                <c:pt idx="23">
                  <c:v>38750</c:v>
                </c:pt>
                <c:pt idx="24">
                  <c:v>38751</c:v>
                </c:pt>
                <c:pt idx="25">
                  <c:v>38754</c:v>
                </c:pt>
                <c:pt idx="26">
                  <c:v>38755</c:v>
                </c:pt>
                <c:pt idx="27">
                  <c:v>38756</c:v>
                </c:pt>
                <c:pt idx="28">
                  <c:v>38757</c:v>
                </c:pt>
                <c:pt idx="29">
                  <c:v>38758</c:v>
                </c:pt>
                <c:pt idx="30">
                  <c:v>38761</c:v>
                </c:pt>
                <c:pt idx="31">
                  <c:v>38762</c:v>
                </c:pt>
                <c:pt idx="32">
                  <c:v>38763</c:v>
                </c:pt>
                <c:pt idx="33">
                  <c:v>38764</c:v>
                </c:pt>
                <c:pt idx="34">
                  <c:v>38765</c:v>
                </c:pt>
                <c:pt idx="35">
                  <c:v>38768</c:v>
                </c:pt>
                <c:pt idx="36">
                  <c:v>38769</c:v>
                </c:pt>
                <c:pt idx="37">
                  <c:v>38770</c:v>
                </c:pt>
                <c:pt idx="38">
                  <c:v>38771</c:v>
                </c:pt>
                <c:pt idx="39">
                  <c:v>38772</c:v>
                </c:pt>
                <c:pt idx="40">
                  <c:v>38775</c:v>
                </c:pt>
                <c:pt idx="41">
                  <c:v>38776</c:v>
                </c:pt>
                <c:pt idx="42">
                  <c:v>38777</c:v>
                </c:pt>
                <c:pt idx="43">
                  <c:v>38778</c:v>
                </c:pt>
                <c:pt idx="44">
                  <c:v>38779</c:v>
                </c:pt>
                <c:pt idx="45">
                  <c:v>38782</c:v>
                </c:pt>
                <c:pt idx="46">
                  <c:v>38783</c:v>
                </c:pt>
                <c:pt idx="47">
                  <c:v>38784</c:v>
                </c:pt>
                <c:pt idx="48">
                  <c:v>38785</c:v>
                </c:pt>
                <c:pt idx="49">
                  <c:v>38786</c:v>
                </c:pt>
                <c:pt idx="50">
                  <c:v>38789</c:v>
                </c:pt>
                <c:pt idx="51">
                  <c:v>38790</c:v>
                </c:pt>
                <c:pt idx="52">
                  <c:v>38791</c:v>
                </c:pt>
                <c:pt idx="53">
                  <c:v>38792</c:v>
                </c:pt>
                <c:pt idx="54">
                  <c:v>38793</c:v>
                </c:pt>
                <c:pt idx="55">
                  <c:v>38796</c:v>
                </c:pt>
                <c:pt idx="56">
                  <c:v>38797</c:v>
                </c:pt>
                <c:pt idx="57">
                  <c:v>38798</c:v>
                </c:pt>
                <c:pt idx="58">
                  <c:v>38799</c:v>
                </c:pt>
                <c:pt idx="59">
                  <c:v>38800</c:v>
                </c:pt>
                <c:pt idx="60">
                  <c:v>38803</c:v>
                </c:pt>
                <c:pt idx="61">
                  <c:v>38804</c:v>
                </c:pt>
                <c:pt idx="62">
                  <c:v>38805</c:v>
                </c:pt>
                <c:pt idx="63">
                  <c:v>38806</c:v>
                </c:pt>
                <c:pt idx="64">
                  <c:v>38807</c:v>
                </c:pt>
                <c:pt idx="65">
                  <c:v>38810</c:v>
                </c:pt>
                <c:pt idx="66">
                  <c:v>38811</c:v>
                </c:pt>
                <c:pt idx="67">
                  <c:v>38812</c:v>
                </c:pt>
                <c:pt idx="68">
                  <c:v>38813</c:v>
                </c:pt>
                <c:pt idx="69">
                  <c:v>38814</c:v>
                </c:pt>
                <c:pt idx="70">
                  <c:v>38817</c:v>
                </c:pt>
                <c:pt idx="71">
                  <c:v>38818</c:v>
                </c:pt>
                <c:pt idx="72">
                  <c:v>38819</c:v>
                </c:pt>
                <c:pt idx="73">
                  <c:v>38820</c:v>
                </c:pt>
                <c:pt idx="74">
                  <c:v>38821</c:v>
                </c:pt>
                <c:pt idx="75">
                  <c:v>38824</c:v>
                </c:pt>
                <c:pt idx="76">
                  <c:v>38825</c:v>
                </c:pt>
                <c:pt idx="77">
                  <c:v>38826</c:v>
                </c:pt>
                <c:pt idx="78">
                  <c:v>38827</c:v>
                </c:pt>
                <c:pt idx="79">
                  <c:v>38828</c:v>
                </c:pt>
                <c:pt idx="80">
                  <c:v>38831</c:v>
                </c:pt>
                <c:pt idx="81">
                  <c:v>38832</c:v>
                </c:pt>
                <c:pt idx="82">
                  <c:v>38833</c:v>
                </c:pt>
                <c:pt idx="83">
                  <c:v>38834</c:v>
                </c:pt>
                <c:pt idx="84">
                  <c:v>38835</c:v>
                </c:pt>
                <c:pt idx="85">
                  <c:v>38838</c:v>
                </c:pt>
                <c:pt idx="86">
                  <c:v>38839</c:v>
                </c:pt>
                <c:pt idx="87">
                  <c:v>38840</c:v>
                </c:pt>
                <c:pt idx="88">
                  <c:v>38841</c:v>
                </c:pt>
                <c:pt idx="89">
                  <c:v>38842</c:v>
                </c:pt>
                <c:pt idx="90">
                  <c:v>38845</c:v>
                </c:pt>
                <c:pt idx="91">
                  <c:v>38846</c:v>
                </c:pt>
                <c:pt idx="92">
                  <c:v>38847</c:v>
                </c:pt>
                <c:pt idx="93">
                  <c:v>38848</c:v>
                </c:pt>
                <c:pt idx="94">
                  <c:v>38849</c:v>
                </c:pt>
                <c:pt idx="95">
                  <c:v>38852</c:v>
                </c:pt>
                <c:pt idx="96">
                  <c:v>38853</c:v>
                </c:pt>
                <c:pt idx="97">
                  <c:v>38854</c:v>
                </c:pt>
                <c:pt idx="98">
                  <c:v>38855</c:v>
                </c:pt>
                <c:pt idx="99">
                  <c:v>38856</c:v>
                </c:pt>
                <c:pt idx="100">
                  <c:v>38859</c:v>
                </c:pt>
                <c:pt idx="101">
                  <c:v>38860</c:v>
                </c:pt>
                <c:pt idx="102">
                  <c:v>38861</c:v>
                </c:pt>
                <c:pt idx="103">
                  <c:v>38862</c:v>
                </c:pt>
                <c:pt idx="104">
                  <c:v>38863</c:v>
                </c:pt>
                <c:pt idx="105">
                  <c:v>38866</c:v>
                </c:pt>
                <c:pt idx="106">
                  <c:v>38867</c:v>
                </c:pt>
                <c:pt idx="107">
                  <c:v>38868</c:v>
                </c:pt>
                <c:pt idx="108">
                  <c:v>38869</c:v>
                </c:pt>
                <c:pt idx="109">
                  <c:v>38870</c:v>
                </c:pt>
                <c:pt idx="110">
                  <c:v>38873</c:v>
                </c:pt>
                <c:pt idx="111">
                  <c:v>38874</c:v>
                </c:pt>
                <c:pt idx="112">
                  <c:v>38875</c:v>
                </c:pt>
                <c:pt idx="113">
                  <c:v>38876</c:v>
                </c:pt>
                <c:pt idx="114">
                  <c:v>38877</c:v>
                </c:pt>
                <c:pt idx="115">
                  <c:v>38880</c:v>
                </c:pt>
                <c:pt idx="116">
                  <c:v>38881</c:v>
                </c:pt>
                <c:pt idx="117">
                  <c:v>38882</c:v>
                </c:pt>
                <c:pt idx="118">
                  <c:v>38883</c:v>
                </c:pt>
                <c:pt idx="119">
                  <c:v>38884</c:v>
                </c:pt>
                <c:pt idx="120">
                  <c:v>38887</c:v>
                </c:pt>
                <c:pt idx="121">
                  <c:v>38888</c:v>
                </c:pt>
                <c:pt idx="122">
                  <c:v>38889</c:v>
                </c:pt>
                <c:pt idx="123">
                  <c:v>38890</c:v>
                </c:pt>
                <c:pt idx="124">
                  <c:v>38891</c:v>
                </c:pt>
                <c:pt idx="125">
                  <c:v>38894</c:v>
                </c:pt>
                <c:pt idx="126">
                  <c:v>38895</c:v>
                </c:pt>
                <c:pt idx="127">
                  <c:v>38896</c:v>
                </c:pt>
                <c:pt idx="128">
                  <c:v>38897</c:v>
                </c:pt>
                <c:pt idx="129">
                  <c:v>38898</c:v>
                </c:pt>
                <c:pt idx="130">
                  <c:v>38901</c:v>
                </c:pt>
                <c:pt idx="131">
                  <c:v>38902</c:v>
                </c:pt>
                <c:pt idx="132">
                  <c:v>38903</c:v>
                </c:pt>
                <c:pt idx="133">
                  <c:v>38904</c:v>
                </c:pt>
                <c:pt idx="134">
                  <c:v>38905</c:v>
                </c:pt>
                <c:pt idx="135">
                  <c:v>38908</c:v>
                </c:pt>
                <c:pt idx="136">
                  <c:v>38909</c:v>
                </c:pt>
                <c:pt idx="137">
                  <c:v>38910</c:v>
                </c:pt>
                <c:pt idx="138">
                  <c:v>38911</c:v>
                </c:pt>
                <c:pt idx="139">
                  <c:v>38912</c:v>
                </c:pt>
                <c:pt idx="140">
                  <c:v>38915</c:v>
                </c:pt>
                <c:pt idx="141">
                  <c:v>38916</c:v>
                </c:pt>
                <c:pt idx="142">
                  <c:v>38917</c:v>
                </c:pt>
                <c:pt idx="143">
                  <c:v>38918</c:v>
                </c:pt>
                <c:pt idx="144">
                  <c:v>38919</c:v>
                </c:pt>
                <c:pt idx="145">
                  <c:v>38922</c:v>
                </c:pt>
                <c:pt idx="146">
                  <c:v>38923</c:v>
                </c:pt>
                <c:pt idx="147">
                  <c:v>38924</c:v>
                </c:pt>
                <c:pt idx="148">
                  <c:v>38925</c:v>
                </c:pt>
                <c:pt idx="149">
                  <c:v>38926</c:v>
                </c:pt>
                <c:pt idx="150">
                  <c:v>38929</c:v>
                </c:pt>
                <c:pt idx="151">
                  <c:v>38930</c:v>
                </c:pt>
                <c:pt idx="152">
                  <c:v>38931</c:v>
                </c:pt>
                <c:pt idx="153">
                  <c:v>38932</c:v>
                </c:pt>
                <c:pt idx="154">
                  <c:v>38933</c:v>
                </c:pt>
                <c:pt idx="155">
                  <c:v>38936</c:v>
                </c:pt>
                <c:pt idx="156">
                  <c:v>38937</c:v>
                </c:pt>
                <c:pt idx="157">
                  <c:v>38938</c:v>
                </c:pt>
                <c:pt idx="158">
                  <c:v>38939</c:v>
                </c:pt>
                <c:pt idx="159">
                  <c:v>38940</c:v>
                </c:pt>
                <c:pt idx="160">
                  <c:v>38943</c:v>
                </c:pt>
                <c:pt idx="161">
                  <c:v>38944</c:v>
                </c:pt>
                <c:pt idx="162">
                  <c:v>38945</c:v>
                </c:pt>
                <c:pt idx="163">
                  <c:v>38946</c:v>
                </c:pt>
                <c:pt idx="164">
                  <c:v>38947</c:v>
                </c:pt>
                <c:pt idx="165">
                  <c:v>38950</c:v>
                </c:pt>
                <c:pt idx="166">
                  <c:v>38951</c:v>
                </c:pt>
                <c:pt idx="167">
                  <c:v>38952</c:v>
                </c:pt>
                <c:pt idx="168">
                  <c:v>38953</c:v>
                </c:pt>
                <c:pt idx="169">
                  <c:v>38954</c:v>
                </c:pt>
                <c:pt idx="170">
                  <c:v>38957</c:v>
                </c:pt>
                <c:pt idx="171">
                  <c:v>38958</c:v>
                </c:pt>
                <c:pt idx="172">
                  <c:v>38959</c:v>
                </c:pt>
                <c:pt idx="173">
                  <c:v>38960</c:v>
                </c:pt>
                <c:pt idx="174">
                  <c:v>38961</c:v>
                </c:pt>
                <c:pt idx="175">
                  <c:v>38964</c:v>
                </c:pt>
                <c:pt idx="176">
                  <c:v>38965</c:v>
                </c:pt>
                <c:pt idx="177">
                  <c:v>38966</c:v>
                </c:pt>
                <c:pt idx="178">
                  <c:v>38967</c:v>
                </c:pt>
                <c:pt idx="179">
                  <c:v>38968</c:v>
                </c:pt>
                <c:pt idx="180">
                  <c:v>38971</c:v>
                </c:pt>
                <c:pt idx="181">
                  <c:v>38972</c:v>
                </c:pt>
                <c:pt idx="182">
                  <c:v>38973</c:v>
                </c:pt>
                <c:pt idx="183">
                  <c:v>38974</c:v>
                </c:pt>
                <c:pt idx="184">
                  <c:v>38975</c:v>
                </c:pt>
                <c:pt idx="185">
                  <c:v>38978</c:v>
                </c:pt>
                <c:pt idx="186">
                  <c:v>38979</c:v>
                </c:pt>
                <c:pt idx="187">
                  <c:v>38980</c:v>
                </c:pt>
                <c:pt idx="188">
                  <c:v>38981</c:v>
                </c:pt>
                <c:pt idx="189">
                  <c:v>38982</c:v>
                </c:pt>
                <c:pt idx="190">
                  <c:v>38985</c:v>
                </c:pt>
                <c:pt idx="191">
                  <c:v>38986</c:v>
                </c:pt>
                <c:pt idx="192">
                  <c:v>38987</c:v>
                </c:pt>
                <c:pt idx="193">
                  <c:v>38988</c:v>
                </c:pt>
                <c:pt idx="194">
                  <c:v>38989</c:v>
                </c:pt>
                <c:pt idx="195">
                  <c:v>38992</c:v>
                </c:pt>
                <c:pt idx="196">
                  <c:v>38993</c:v>
                </c:pt>
                <c:pt idx="197">
                  <c:v>38994</c:v>
                </c:pt>
                <c:pt idx="198">
                  <c:v>38995</c:v>
                </c:pt>
                <c:pt idx="199">
                  <c:v>38996</c:v>
                </c:pt>
                <c:pt idx="200">
                  <c:v>38999</c:v>
                </c:pt>
                <c:pt idx="201">
                  <c:v>39000</c:v>
                </c:pt>
                <c:pt idx="202">
                  <c:v>39001</c:v>
                </c:pt>
                <c:pt idx="203">
                  <c:v>39002</c:v>
                </c:pt>
                <c:pt idx="204">
                  <c:v>39003</c:v>
                </c:pt>
                <c:pt idx="205">
                  <c:v>39006</c:v>
                </c:pt>
                <c:pt idx="206">
                  <c:v>39007</c:v>
                </c:pt>
                <c:pt idx="207">
                  <c:v>39008</c:v>
                </c:pt>
                <c:pt idx="208">
                  <c:v>39009</c:v>
                </c:pt>
                <c:pt idx="209">
                  <c:v>39010</c:v>
                </c:pt>
                <c:pt idx="210">
                  <c:v>39013</c:v>
                </c:pt>
                <c:pt idx="211">
                  <c:v>39014</c:v>
                </c:pt>
                <c:pt idx="212">
                  <c:v>39015</c:v>
                </c:pt>
                <c:pt idx="213">
                  <c:v>39016</c:v>
                </c:pt>
                <c:pt idx="214">
                  <c:v>39017</c:v>
                </c:pt>
                <c:pt idx="215">
                  <c:v>39020</c:v>
                </c:pt>
                <c:pt idx="216">
                  <c:v>39021</c:v>
                </c:pt>
                <c:pt idx="217">
                  <c:v>39022</c:v>
                </c:pt>
                <c:pt idx="218">
                  <c:v>39023</c:v>
                </c:pt>
                <c:pt idx="219">
                  <c:v>39024</c:v>
                </c:pt>
                <c:pt idx="220">
                  <c:v>39027</c:v>
                </c:pt>
                <c:pt idx="221">
                  <c:v>39028</c:v>
                </c:pt>
                <c:pt idx="222">
                  <c:v>39029</c:v>
                </c:pt>
                <c:pt idx="223">
                  <c:v>39030</c:v>
                </c:pt>
                <c:pt idx="224">
                  <c:v>39031</c:v>
                </c:pt>
                <c:pt idx="225">
                  <c:v>39034</c:v>
                </c:pt>
                <c:pt idx="226">
                  <c:v>39035</c:v>
                </c:pt>
                <c:pt idx="227">
                  <c:v>39036</c:v>
                </c:pt>
                <c:pt idx="228">
                  <c:v>39037</c:v>
                </c:pt>
                <c:pt idx="229">
                  <c:v>39038</c:v>
                </c:pt>
                <c:pt idx="230">
                  <c:v>39041</c:v>
                </c:pt>
                <c:pt idx="231">
                  <c:v>39042</c:v>
                </c:pt>
                <c:pt idx="232">
                  <c:v>39043</c:v>
                </c:pt>
                <c:pt idx="233">
                  <c:v>39044</c:v>
                </c:pt>
                <c:pt idx="234">
                  <c:v>39045</c:v>
                </c:pt>
                <c:pt idx="235">
                  <c:v>39048</c:v>
                </c:pt>
                <c:pt idx="236">
                  <c:v>39049</c:v>
                </c:pt>
                <c:pt idx="237">
                  <c:v>39050</c:v>
                </c:pt>
                <c:pt idx="238">
                  <c:v>39051</c:v>
                </c:pt>
                <c:pt idx="239">
                  <c:v>39052</c:v>
                </c:pt>
                <c:pt idx="240">
                  <c:v>39055</c:v>
                </c:pt>
                <c:pt idx="241">
                  <c:v>39056</c:v>
                </c:pt>
                <c:pt idx="242">
                  <c:v>39057</c:v>
                </c:pt>
                <c:pt idx="243">
                  <c:v>39058</c:v>
                </c:pt>
                <c:pt idx="244">
                  <c:v>39059</c:v>
                </c:pt>
                <c:pt idx="245">
                  <c:v>39062</c:v>
                </c:pt>
                <c:pt idx="246">
                  <c:v>39063</c:v>
                </c:pt>
                <c:pt idx="247">
                  <c:v>39064</c:v>
                </c:pt>
                <c:pt idx="248">
                  <c:v>39065</c:v>
                </c:pt>
                <c:pt idx="249">
                  <c:v>39066</c:v>
                </c:pt>
                <c:pt idx="250">
                  <c:v>39069</c:v>
                </c:pt>
                <c:pt idx="251">
                  <c:v>39070</c:v>
                </c:pt>
                <c:pt idx="252">
                  <c:v>39071</c:v>
                </c:pt>
                <c:pt idx="253">
                  <c:v>39072</c:v>
                </c:pt>
                <c:pt idx="254">
                  <c:v>39073</c:v>
                </c:pt>
                <c:pt idx="255">
                  <c:v>39076</c:v>
                </c:pt>
                <c:pt idx="256">
                  <c:v>39077</c:v>
                </c:pt>
                <c:pt idx="257">
                  <c:v>39078</c:v>
                </c:pt>
                <c:pt idx="258">
                  <c:v>39079</c:v>
                </c:pt>
                <c:pt idx="259">
                  <c:v>39080</c:v>
                </c:pt>
                <c:pt idx="260">
                  <c:v>39083</c:v>
                </c:pt>
                <c:pt idx="261">
                  <c:v>39084</c:v>
                </c:pt>
                <c:pt idx="262">
                  <c:v>39085</c:v>
                </c:pt>
                <c:pt idx="263">
                  <c:v>39086</c:v>
                </c:pt>
                <c:pt idx="264">
                  <c:v>39087</c:v>
                </c:pt>
                <c:pt idx="265">
                  <c:v>39090</c:v>
                </c:pt>
                <c:pt idx="266">
                  <c:v>39091</c:v>
                </c:pt>
                <c:pt idx="267">
                  <c:v>39092</c:v>
                </c:pt>
                <c:pt idx="268">
                  <c:v>39093</c:v>
                </c:pt>
                <c:pt idx="269">
                  <c:v>39094</c:v>
                </c:pt>
                <c:pt idx="270">
                  <c:v>39097</c:v>
                </c:pt>
                <c:pt idx="271">
                  <c:v>39098</c:v>
                </c:pt>
                <c:pt idx="272">
                  <c:v>39099</c:v>
                </c:pt>
                <c:pt idx="273">
                  <c:v>39100</c:v>
                </c:pt>
                <c:pt idx="274">
                  <c:v>39101</c:v>
                </c:pt>
                <c:pt idx="275">
                  <c:v>39104</c:v>
                </c:pt>
                <c:pt idx="276">
                  <c:v>39105</c:v>
                </c:pt>
                <c:pt idx="277">
                  <c:v>39106</c:v>
                </c:pt>
                <c:pt idx="278">
                  <c:v>39107</c:v>
                </c:pt>
                <c:pt idx="279">
                  <c:v>39108</c:v>
                </c:pt>
                <c:pt idx="280">
                  <c:v>39111</c:v>
                </c:pt>
                <c:pt idx="281">
                  <c:v>39112</c:v>
                </c:pt>
                <c:pt idx="282">
                  <c:v>39113</c:v>
                </c:pt>
                <c:pt idx="283">
                  <c:v>39114</c:v>
                </c:pt>
                <c:pt idx="284">
                  <c:v>39115</c:v>
                </c:pt>
                <c:pt idx="285">
                  <c:v>39118</c:v>
                </c:pt>
                <c:pt idx="286">
                  <c:v>39119</c:v>
                </c:pt>
                <c:pt idx="287">
                  <c:v>39120</c:v>
                </c:pt>
                <c:pt idx="288">
                  <c:v>39121</c:v>
                </c:pt>
                <c:pt idx="289">
                  <c:v>39122</c:v>
                </c:pt>
                <c:pt idx="290">
                  <c:v>39125</c:v>
                </c:pt>
                <c:pt idx="291">
                  <c:v>39126</c:v>
                </c:pt>
                <c:pt idx="292">
                  <c:v>39127</c:v>
                </c:pt>
                <c:pt idx="293">
                  <c:v>39128</c:v>
                </c:pt>
                <c:pt idx="294">
                  <c:v>39129</c:v>
                </c:pt>
                <c:pt idx="295">
                  <c:v>39132</c:v>
                </c:pt>
                <c:pt idx="296">
                  <c:v>39133</c:v>
                </c:pt>
                <c:pt idx="297">
                  <c:v>39134</c:v>
                </c:pt>
                <c:pt idx="298">
                  <c:v>39135</c:v>
                </c:pt>
                <c:pt idx="299">
                  <c:v>39136</c:v>
                </c:pt>
                <c:pt idx="300">
                  <c:v>39139</c:v>
                </c:pt>
                <c:pt idx="301">
                  <c:v>39140</c:v>
                </c:pt>
                <c:pt idx="302">
                  <c:v>39141</c:v>
                </c:pt>
                <c:pt idx="303">
                  <c:v>39142</c:v>
                </c:pt>
                <c:pt idx="304">
                  <c:v>39143</c:v>
                </c:pt>
                <c:pt idx="305">
                  <c:v>39146</c:v>
                </c:pt>
                <c:pt idx="306">
                  <c:v>39147</c:v>
                </c:pt>
                <c:pt idx="307">
                  <c:v>39148</c:v>
                </c:pt>
                <c:pt idx="308">
                  <c:v>39149</c:v>
                </c:pt>
                <c:pt idx="309">
                  <c:v>39150</c:v>
                </c:pt>
                <c:pt idx="310">
                  <c:v>39153</c:v>
                </c:pt>
                <c:pt idx="311">
                  <c:v>39154</c:v>
                </c:pt>
                <c:pt idx="312">
                  <c:v>39155</c:v>
                </c:pt>
                <c:pt idx="313">
                  <c:v>39156</c:v>
                </c:pt>
                <c:pt idx="314">
                  <c:v>39157</c:v>
                </c:pt>
                <c:pt idx="315">
                  <c:v>39160</c:v>
                </c:pt>
                <c:pt idx="316">
                  <c:v>39161</c:v>
                </c:pt>
                <c:pt idx="317">
                  <c:v>39162</c:v>
                </c:pt>
                <c:pt idx="318">
                  <c:v>39163</c:v>
                </c:pt>
                <c:pt idx="319">
                  <c:v>39164</c:v>
                </c:pt>
                <c:pt idx="320">
                  <c:v>39167</c:v>
                </c:pt>
                <c:pt idx="321">
                  <c:v>39168</c:v>
                </c:pt>
                <c:pt idx="322">
                  <c:v>39169</c:v>
                </c:pt>
                <c:pt idx="323">
                  <c:v>39170</c:v>
                </c:pt>
                <c:pt idx="324">
                  <c:v>39171</c:v>
                </c:pt>
                <c:pt idx="325">
                  <c:v>39174</c:v>
                </c:pt>
                <c:pt idx="326">
                  <c:v>39175</c:v>
                </c:pt>
                <c:pt idx="327">
                  <c:v>39176</c:v>
                </c:pt>
                <c:pt idx="328">
                  <c:v>39177</c:v>
                </c:pt>
                <c:pt idx="329">
                  <c:v>39178</c:v>
                </c:pt>
                <c:pt idx="330">
                  <c:v>39181</c:v>
                </c:pt>
                <c:pt idx="331">
                  <c:v>39182</c:v>
                </c:pt>
                <c:pt idx="332">
                  <c:v>39183</c:v>
                </c:pt>
                <c:pt idx="333">
                  <c:v>39184</c:v>
                </c:pt>
                <c:pt idx="334">
                  <c:v>39185</c:v>
                </c:pt>
                <c:pt idx="335">
                  <c:v>39188</c:v>
                </c:pt>
                <c:pt idx="336">
                  <c:v>39189</c:v>
                </c:pt>
                <c:pt idx="337">
                  <c:v>39190</c:v>
                </c:pt>
                <c:pt idx="338">
                  <c:v>39191</c:v>
                </c:pt>
                <c:pt idx="339">
                  <c:v>39192</c:v>
                </c:pt>
                <c:pt idx="340">
                  <c:v>39195</c:v>
                </c:pt>
                <c:pt idx="341">
                  <c:v>39196</c:v>
                </c:pt>
                <c:pt idx="342">
                  <c:v>39197</c:v>
                </c:pt>
                <c:pt idx="343">
                  <c:v>39198</c:v>
                </c:pt>
                <c:pt idx="344">
                  <c:v>39199</c:v>
                </c:pt>
                <c:pt idx="345">
                  <c:v>39202</c:v>
                </c:pt>
                <c:pt idx="346">
                  <c:v>39203</c:v>
                </c:pt>
                <c:pt idx="347">
                  <c:v>39204</c:v>
                </c:pt>
                <c:pt idx="348">
                  <c:v>39205</c:v>
                </c:pt>
                <c:pt idx="349">
                  <c:v>39206</c:v>
                </c:pt>
                <c:pt idx="350">
                  <c:v>39209</c:v>
                </c:pt>
                <c:pt idx="351">
                  <c:v>39210</c:v>
                </c:pt>
                <c:pt idx="352">
                  <c:v>39211</c:v>
                </c:pt>
                <c:pt idx="353">
                  <c:v>39212</c:v>
                </c:pt>
                <c:pt idx="354">
                  <c:v>39213</c:v>
                </c:pt>
                <c:pt idx="355">
                  <c:v>39216</c:v>
                </c:pt>
                <c:pt idx="356">
                  <c:v>39217</c:v>
                </c:pt>
                <c:pt idx="357">
                  <c:v>39218</c:v>
                </c:pt>
                <c:pt idx="358">
                  <c:v>39219</c:v>
                </c:pt>
                <c:pt idx="359">
                  <c:v>39220</c:v>
                </c:pt>
                <c:pt idx="360">
                  <c:v>39223</c:v>
                </c:pt>
                <c:pt idx="361">
                  <c:v>39224</c:v>
                </c:pt>
                <c:pt idx="362">
                  <c:v>39225</c:v>
                </c:pt>
                <c:pt idx="363">
                  <c:v>39226</c:v>
                </c:pt>
                <c:pt idx="364">
                  <c:v>39227</c:v>
                </c:pt>
                <c:pt idx="365">
                  <c:v>39230</c:v>
                </c:pt>
                <c:pt idx="366">
                  <c:v>39231</c:v>
                </c:pt>
                <c:pt idx="367">
                  <c:v>39232</c:v>
                </c:pt>
                <c:pt idx="368">
                  <c:v>39233</c:v>
                </c:pt>
                <c:pt idx="369">
                  <c:v>39234</c:v>
                </c:pt>
                <c:pt idx="370">
                  <c:v>39237</c:v>
                </c:pt>
                <c:pt idx="371">
                  <c:v>39238</c:v>
                </c:pt>
                <c:pt idx="372">
                  <c:v>39239</c:v>
                </c:pt>
                <c:pt idx="373">
                  <c:v>39240</c:v>
                </c:pt>
                <c:pt idx="374">
                  <c:v>39241</c:v>
                </c:pt>
                <c:pt idx="375">
                  <c:v>39244</c:v>
                </c:pt>
                <c:pt idx="376">
                  <c:v>39245</c:v>
                </c:pt>
                <c:pt idx="377">
                  <c:v>39246</c:v>
                </c:pt>
                <c:pt idx="378">
                  <c:v>39247</c:v>
                </c:pt>
                <c:pt idx="379">
                  <c:v>39248</c:v>
                </c:pt>
                <c:pt idx="380">
                  <c:v>39251</c:v>
                </c:pt>
                <c:pt idx="381">
                  <c:v>39252</c:v>
                </c:pt>
                <c:pt idx="382">
                  <c:v>39253</c:v>
                </c:pt>
                <c:pt idx="383">
                  <c:v>39254</c:v>
                </c:pt>
                <c:pt idx="384">
                  <c:v>39255</c:v>
                </c:pt>
                <c:pt idx="385">
                  <c:v>39258</c:v>
                </c:pt>
                <c:pt idx="386">
                  <c:v>39259</c:v>
                </c:pt>
                <c:pt idx="387">
                  <c:v>39260</c:v>
                </c:pt>
                <c:pt idx="388">
                  <c:v>39261</c:v>
                </c:pt>
                <c:pt idx="389">
                  <c:v>39262</c:v>
                </c:pt>
                <c:pt idx="390">
                  <c:v>39265</c:v>
                </c:pt>
                <c:pt idx="391">
                  <c:v>39266</c:v>
                </c:pt>
                <c:pt idx="392">
                  <c:v>39267</c:v>
                </c:pt>
                <c:pt idx="393">
                  <c:v>39268</c:v>
                </c:pt>
                <c:pt idx="394">
                  <c:v>39269</c:v>
                </c:pt>
                <c:pt idx="395">
                  <c:v>39272</c:v>
                </c:pt>
                <c:pt idx="396">
                  <c:v>39273</c:v>
                </c:pt>
                <c:pt idx="397">
                  <c:v>39274</c:v>
                </c:pt>
                <c:pt idx="398">
                  <c:v>39275</c:v>
                </c:pt>
                <c:pt idx="399">
                  <c:v>39276</c:v>
                </c:pt>
                <c:pt idx="400">
                  <c:v>39279</c:v>
                </c:pt>
                <c:pt idx="401">
                  <c:v>39280</c:v>
                </c:pt>
                <c:pt idx="402">
                  <c:v>39281</c:v>
                </c:pt>
                <c:pt idx="403">
                  <c:v>39282</c:v>
                </c:pt>
                <c:pt idx="404">
                  <c:v>39283</c:v>
                </c:pt>
                <c:pt idx="405">
                  <c:v>39286</c:v>
                </c:pt>
                <c:pt idx="406">
                  <c:v>39287</c:v>
                </c:pt>
                <c:pt idx="407">
                  <c:v>39288</c:v>
                </c:pt>
                <c:pt idx="408">
                  <c:v>39289</c:v>
                </c:pt>
                <c:pt idx="409">
                  <c:v>39290</c:v>
                </c:pt>
                <c:pt idx="410">
                  <c:v>39293</c:v>
                </c:pt>
                <c:pt idx="411">
                  <c:v>39294</c:v>
                </c:pt>
                <c:pt idx="412">
                  <c:v>39295</c:v>
                </c:pt>
                <c:pt idx="413">
                  <c:v>39296</c:v>
                </c:pt>
                <c:pt idx="414">
                  <c:v>39297</c:v>
                </c:pt>
                <c:pt idx="415">
                  <c:v>39300</c:v>
                </c:pt>
                <c:pt idx="416">
                  <c:v>39301</c:v>
                </c:pt>
                <c:pt idx="417">
                  <c:v>39302</c:v>
                </c:pt>
                <c:pt idx="418">
                  <c:v>39303</c:v>
                </c:pt>
                <c:pt idx="419">
                  <c:v>39304</c:v>
                </c:pt>
                <c:pt idx="420">
                  <c:v>39307</c:v>
                </c:pt>
                <c:pt idx="421">
                  <c:v>39308</c:v>
                </c:pt>
                <c:pt idx="422">
                  <c:v>39309</c:v>
                </c:pt>
                <c:pt idx="423">
                  <c:v>39310</c:v>
                </c:pt>
                <c:pt idx="424">
                  <c:v>39311</c:v>
                </c:pt>
                <c:pt idx="425">
                  <c:v>39314</c:v>
                </c:pt>
                <c:pt idx="426">
                  <c:v>39315</c:v>
                </c:pt>
                <c:pt idx="427">
                  <c:v>39316</c:v>
                </c:pt>
                <c:pt idx="428">
                  <c:v>39317</c:v>
                </c:pt>
                <c:pt idx="429">
                  <c:v>39318</c:v>
                </c:pt>
                <c:pt idx="430">
                  <c:v>39321</c:v>
                </c:pt>
                <c:pt idx="431">
                  <c:v>39322</c:v>
                </c:pt>
                <c:pt idx="432">
                  <c:v>39323</c:v>
                </c:pt>
                <c:pt idx="433">
                  <c:v>39324</c:v>
                </c:pt>
                <c:pt idx="434">
                  <c:v>39325</c:v>
                </c:pt>
                <c:pt idx="435">
                  <c:v>39328</c:v>
                </c:pt>
                <c:pt idx="436">
                  <c:v>39329</c:v>
                </c:pt>
                <c:pt idx="437">
                  <c:v>39330</c:v>
                </c:pt>
                <c:pt idx="438">
                  <c:v>39331</c:v>
                </c:pt>
                <c:pt idx="439">
                  <c:v>39332</c:v>
                </c:pt>
                <c:pt idx="440">
                  <c:v>39335</c:v>
                </c:pt>
                <c:pt idx="441">
                  <c:v>39336</c:v>
                </c:pt>
                <c:pt idx="442">
                  <c:v>39337</c:v>
                </c:pt>
                <c:pt idx="443">
                  <c:v>39338</c:v>
                </c:pt>
                <c:pt idx="444">
                  <c:v>39339</c:v>
                </c:pt>
                <c:pt idx="445">
                  <c:v>39342</c:v>
                </c:pt>
                <c:pt idx="446">
                  <c:v>39343</c:v>
                </c:pt>
                <c:pt idx="447">
                  <c:v>39344</c:v>
                </c:pt>
                <c:pt idx="448">
                  <c:v>39345</c:v>
                </c:pt>
                <c:pt idx="449">
                  <c:v>39346</c:v>
                </c:pt>
                <c:pt idx="450">
                  <c:v>39349</c:v>
                </c:pt>
                <c:pt idx="451">
                  <c:v>39350</c:v>
                </c:pt>
                <c:pt idx="452">
                  <c:v>39351</c:v>
                </c:pt>
                <c:pt idx="453">
                  <c:v>39352</c:v>
                </c:pt>
                <c:pt idx="454">
                  <c:v>39353</c:v>
                </c:pt>
                <c:pt idx="455">
                  <c:v>39356</c:v>
                </c:pt>
                <c:pt idx="456">
                  <c:v>39357</c:v>
                </c:pt>
                <c:pt idx="457">
                  <c:v>39358</c:v>
                </c:pt>
                <c:pt idx="458">
                  <c:v>39359</c:v>
                </c:pt>
                <c:pt idx="459">
                  <c:v>39360</c:v>
                </c:pt>
                <c:pt idx="460">
                  <c:v>39363</c:v>
                </c:pt>
                <c:pt idx="461">
                  <c:v>39364</c:v>
                </c:pt>
                <c:pt idx="462">
                  <c:v>39365</c:v>
                </c:pt>
                <c:pt idx="463">
                  <c:v>39366</c:v>
                </c:pt>
                <c:pt idx="464">
                  <c:v>39367</c:v>
                </c:pt>
                <c:pt idx="465">
                  <c:v>39370</c:v>
                </c:pt>
                <c:pt idx="466">
                  <c:v>39371</c:v>
                </c:pt>
                <c:pt idx="467">
                  <c:v>39372</c:v>
                </c:pt>
                <c:pt idx="468">
                  <c:v>39373</c:v>
                </c:pt>
                <c:pt idx="469">
                  <c:v>39374</c:v>
                </c:pt>
                <c:pt idx="470">
                  <c:v>39377</c:v>
                </c:pt>
                <c:pt idx="471">
                  <c:v>39378</c:v>
                </c:pt>
                <c:pt idx="472">
                  <c:v>39379</c:v>
                </c:pt>
                <c:pt idx="473">
                  <c:v>39380</c:v>
                </c:pt>
                <c:pt idx="474">
                  <c:v>39381</c:v>
                </c:pt>
                <c:pt idx="475">
                  <c:v>39384</c:v>
                </c:pt>
                <c:pt idx="476">
                  <c:v>39385</c:v>
                </c:pt>
                <c:pt idx="477">
                  <c:v>39386</c:v>
                </c:pt>
                <c:pt idx="478">
                  <c:v>39387</c:v>
                </c:pt>
                <c:pt idx="479">
                  <c:v>39388</c:v>
                </c:pt>
                <c:pt idx="480">
                  <c:v>39391</c:v>
                </c:pt>
                <c:pt idx="481">
                  <c:v>39392</c:v>
                </c:pt>
                <c:pt idx="482">
                  <c:v>39393</c:v>
                </c:pt>
                <c:pt idx="483">
                  <c:v>39394</c:v>
                </c:pt>
                <c:pt idx="484">
                  <c:v>39395</c:v>
                </c:pt>
                <c:pt idx="485">
                  <c:v>39398</c:v>
                </c:pt>
                <c:pt idx="486">
                  <c:v>39399</c:v>
                </c:pt>
                <c:pt idx="487">
                  <c:v>39400</c:v>
                </c:pt>
                <c:pt idx="488">
                  <c:v>39401</c:v>
                </c:pt>
                <c:pt idx="489">
                  <c:v>39402</c:v>
                </c:pt>
                <c:pt idx="490">
                  <c:v>39405</c:v>
                </c:pt>
                <c:pt idx="491">
                  <c:v>39406</c:v>
                </c:pt>
                <c:pt idx="492">
                  <c:v>39407</c:v>
                </c:pt>
                <c:pt idx="493">
                  <c:v>39408</c:v>
                </c:pt>
                <c:pt idx="494">
                  <c:v>39409</c:v>
                </c:pt>
                <c:pt idx="495">
                  <c:v>39412</c:v>
                </c:pt>
                <c:pt idx="496">
                  <c:v>39413</c:v>
                </c:pt>
                <c:pt idx="497">
                  <c:v>39414</c:v>
                </c:pt>
                <c:pt idx="498">
                  <c:v>39415</c:v>
                </c:pt>
                <c:pt idx="499">
                  <c:v>39416</c:v>
                </c:pt>
                <c:pt idx="500">
                  <c:v>39419</c:v>
                </c:pt>
                <c:pt idx="501">
                  <c:v>39420</c:v>
                </c:pt>
                <c:pt idx="502">
                  <c:v>39421</c:v>
                </c:pt>
                <c:pt idx="503">
                  <c:v>39422</c:v>
                </c:pt>
                <c:pt idx="504">
                  <c:v>39423</c:v>
                </c:pt>
                <c:pt idx="505">
                  <c:v>39426</c:v>
                </c:pt>
                <c:pt idx="506">
                  <c:v>39427</c:v>
                </c:pt>
                <c:pt idx="507">
                  <c:v>39428</c:v>
                </c:pt>
                <c:pt idx="508">
                  <c:v>39429</c:v>
                </c:pt>
                <c:pt idx="509">
                  <c:v>39430</c:v>
                </c:pt>
                <c:pt idx="510">
                  <c:v>39433</c:v>
                </c:pt>
                <c:pt idx="511">
                  <c:v>39434</c:v>
                </c:pt>
                <c:pt idx="512">
                  <c:v>39435</c:v>
                </c:pt>
                <c:pt idx="513">
                  <c:v>39436</c:v>
                </c:pt>
                <c:pt idx="514">
                  <c:v>39437</c:v>
                </c:pt>
                <c:pt idx="515">
                  <c:v>39440</c:v>
                </c:pt>
                <c:pt idx="516">
                  <c:v>39441</c:v>
                </c:pt>
                <c:pt idx="517">
                  <c:v>39442</c:v>
                </c:pt>
                <c:pt idx="518">
                  <c:v>39443</c:v>
                </c:pt>
                <c:pt idx="519">
                  <c:v>39444</c:v>
                </c:pt>
                <c:pt idx="520">
                  <c:v>39447</c:v>
                </c:pt>
                <c:pt idx="521">
                  <c:v>39448</c:v>
                </c:pt>
                <c:pt idx="522">
                  <c:v>39449</c:v>
                </c:pt>
                <c:pt idx="523">
                  <c:v>39450</c:v>
                </c:pt>
                <c:pt idx="524">
                  <c:v>39451</c:v>
                </c:pt>
                <c:pt idx="525">
                  <c:v>39454</c:v>
                </c:pt>
                <c:pt idx="526">
                  <c:v>39455</c:v>
                </c:pt>
                <c:pt idx="527">
                  <c:v>39456</c:v>
                </c:pt>
                <c:pt idx="528">
                  <c:v>39457</c:v>
                </c:pt>
                <c:pt idx="529">
                  <c:v>39458</c:v>
                </c:pt>
                <c:pt idx="530">
                  <c:v>39461</c:v>
                </c:pt>
                <c:pt idx="531">
                  <c:v>39462</c:v>
                </c:pt>
                <c:pt idx="532">
                  <c:v>39463</c:v>
                </c:pt>
                <c:pt idx="533">
                  <c:v>39464</c:v>
                </c:pt>
                <c:pt idx="534">
                  <c:v>39465</c:v>
                </c:pt>
                <c:pt idx="535">
                  <c:v>39468</c:v>
                </c:pt>
                <c:pt idx="536">
                  <c:v>39469</c:v>
                </c:pt>
                <c:pt idx="537">
                  <c:v>39470</c:v>
                </c:pt>
                <c:pt idx="538">
                  <c:v>39471</c:v>
                </c:pt>
                <c:pt idx="539">
                  <c:v>39472</c:v>
                </c:pt>
                <c:pt idx="540">
                  <c:v>39475</c:v>
                </c:pt>
                <c:pt idx="541">
                  <c:v>39476</c:v>
                </c:pt>
                <c:pt idx="542">
                  <c:v>39477</c:v>
                </c:pt>
                <c:pt idx="543">
                  <c:v>39478</c:v>
                </c:pt>
                <c:pt idx="544">
                  <c:v>39479</c:v>
                </c:pt>
                <c:pt idx="545">
                  <c:v>39482</c:v>
                </c:pt>
                <c:pt idx="546">
                  <c:v>39483</c:v>
                </c:pt>
                <c:pt idx="547">
                  <c:v>39484</c:v>
                </c:pt>
                <c:pt idx="548">
                  <c:v>39485</c:v>
                </c:pt>
                <c:pt idx="549">
                  <c:v>39486</c:v>
                </c:pt>
                <c:pt idx="550">
                  <c:v>39489</c:v>
                </c:pt>
                <c:pt idx="551">
                  <c:v>39490</c:v>
                </c:pt>
                <c:pt idx="552">
                  <c:v>39491</c:v>
                </c:pt>
                <c:pt idx="553">
                  <c:v>39492</c:v>
                </c:pt>
                <c:pt idx="554">
                  <c:v>39493</c:v>
                </c:pt>
                <c:pt idx="555">
                  <c:v>39496</c:v>
                </c:pt>
                <c:pt idx="556">
                  <c:v>39497</c:v>
                </c:pt>
                <c:pt idx="557">
                  <c:v>39498</c:v>
                </c:pt>
                <c:pt idx="558">
                  <c:v>39499</c:v>
                </c:pt>
                <c:pt idx="559">
                  <c:v>39500</c:v>
                </c:pt>
                <c:pt idx="560">
                  <c:v>39503</c:v>
                </c:pt>
                <c:pt idx="561">
                  <c:v>39504</c:v>
                </c:pt>
                <c:pt idx="562">
                  <c:v>39505</c:v>
                </c:pt>
                <c:pt idx="563">
                  <c:v>39506</c:v>
                </c:pt>
                <c:pt idx="564">
                  <c:v>39507</c:v>
                </c:pt>
                <c:pt idx="565">
                  <c:v>39510</c:v>
                </c:pt>
                <c:pt idx="566">
                  <c:v>39511</c:v>
                </c:pt>
                <c:pt idx="567">
                  <c:v>39512</c:v>
                </c:pt>
                <c:pt idx="568">
                  <c:v>39513</c:v>
                </c:pt>
                <c:pt idx="569">
                  <c:v>39514</c:v>
                </c:pt>
                <c:pt idx="570">
                  <c:v>39517</c:v>
                </c:pt>
                <c:pt idx="571">
                  <c:v>39518</c:v>
                </c:pt>
                <c:pt idx="572">
                  <c:v>39519</c:v>
                </c:pt>
                <c:pt idx="573">
                  <c:v>39520</c:v>
                </c:pt>
                <c:pt idx="574">
                  <c:v>39521</c:v>
                </c:pt>
                <c:pt idx="575">
                  <c:v>39524</c:v>
                </c:pt>
                <c:pt idx="576">
                  <c:v>39525</c:v>
                </c:pt>
                <c:pt idx="577">
                  <c:v>39526</c:v>
                </c:pt>
                <c:pt idx="578">
                  <c:v>39527</c:v>
                </c:pt>
                <c:pt idx="579">
                  <c:v>39528</c:v>
                </c:pt>
                <c:pt idx="580">
                  <c:v>39531</c:v>
                </c:pt>
                <c:pt idx="581">
                  <c:v>39532</c:v>
                </c:pt>
                <c:pt idx="582">
                  <c:v>39533</c:v>
                </c:pt>
                <c:pt idx="583">
                  <c:v>39534</c:v>
                </c:pt>
                <c:pt idx="584">
                  <c:v>39535</c:v>
                </c:pt>
                <c:pt idx="585">
                  <c:v>39538</c:v>
                </c:pt>
                <c:pt idx="586">
                  <c:v>39539</c:v>
                </c:pt>
                <c:pt idx="587">
                  <c:v>39540</c:v>
                </c:pt>
                <c:pt idx="588">
                  <c:v>39541</c:v>
                </c:pt>
                <c:pt idx="589">
                  <c:v>39542</c:v>
                </c:pt>
                <c:pt idx="590">
                  <c:v>39545</c:v>
                </c:pt>
                <c:pt idx="591">
                  <c:v>39546</c:v>
                </c:pt>
                <c:pt idx="592">
                  <c:v>39547</c:v>
                </c:pt>
                <c:pt idx="593">
                  <c:v>39548</c:v>
                </c:pt>
                <c:pt idx="594">
                  <c:v>39549</c:v>
                </c:pt>
                <c:pt idx="595">
                  <c:v>39552</c:v>
                </c:pt>
                <c:pt idx="596">
                  <c:v>39553</c:v>
                </c:pt>
                <c:pt idx="597">
                  <c:v>39554</c:v>
                </c:pt>
                <c:pt idx="598">
                  <c:v>39555</c:v>
                </c:pt>
                <c:pt idx="599">
                  <c:v>39556</c:v>
                </c:pt>
                <c:pt idx="600">
                  <c:v>39559</c:v>
                </c:pt>
                <c:pt idx="601">
                  <c:v>39560</c:v>
                </c:pt>
                <c:pt idx="602">
                  <c:v>39561</c:v>
                </c:pt>
                <c:pt idx="603">
                  <c:v>39562</c:v>
                </c:pt>
                <c:pt idx="604">
                  <c:v>39563</c:v>
                </c:pt>
                <c:pt idx="605">
                  <c:v>39566</c:v>
                </c:pt>
                <c:pt idx="606">
                  <c:v>39567</c:v>
                </c:pt>
                <c:pt idx="607">
                  <c:v>39568</c:v>
                </c:pt>
                <c:pt idx="608">
                  <c:v>39569</c:v>
                </c:pt>
                <c:pt idx="609">
                  <c:v>39570</c:v>
                </c:pt>
                <c:pt idx="610">
                  <c:v>39573</c:v>
                </c:pt>
                <c:pt idx="611">
                  <c:v>39574</c:v>
                </c:pt>
                <c:pt idx="612">
                  <c:v>39575</c:v>
                </c:pt>
                <c:pt idx="613">
                  <c:v>39576</c:v>
                </c:pt>
                <c:pt idx="614">
                  <c:v>39577</c:v>
                </c:pt>
                <c:pt idx="615">
                  <c:v>39580</c:v>
                </c:pt>
                <c:pt idx="616">
                  <c:v>39581</c:v>
                </c:pt>
                <c:pt idx="617">
                  <c:v>39582</c:v>
                </c:pt>
                <c:pt idx="618">
                  <c:v>39583</c:v>
                </c:pt>
                <c:pt idx="619">
                  <c:v>39584</c:v>
                </c:pt>
                <c:pt idx="620">
                  <c:v>39587</c:v>
                </c:pt>
                <c:pt idx="621">
                  <c:v>39588</c:v>
                </c:pt>
                <c:pt idx="622">
                  <c:v>39589</c:v>
                </c:pt>
                <c:pt idx="623">
                  <c:v>39590</c:v>
                </c:pt>
                <c:pt idx="624">
                  <c:v>39591</c:v>
                </c:pt>
                <c:pt idx="625">
                  <c:v>39594</c:v>
                </c:pt>
                <c:pt idx="626">
                  <c:v>39595</c:v>
                </c:pt>
                <c:pt idx="627">
                  <c:v>39596</c:v>
                </c:pt>
                <c:pt idx="628">
                  <c:v>39597</c:v>
                </c:pt>
                <c:pt idx="629">
                  <c:v>39598</c:v>
                </c:pt>
                <c:pt idx="630">
                  <c:v>39601</c:v>
                </c:pt>
                <c:pt idx="631">
                  <c:v>39602</c:v>
                </c:pt>
                <c:pt idx="632">
                  <c:v>39603</c:v>
                </c:pt>
                <c:pt idx="633">
                  <c:v>39604</c:v>
                </c:pt>
                <c:pt idx="634">
                  <c:v>39605</c:v>
                </c:pt>
                <c:pt idx="635">
                  <c:v>39608</c:v>
                </c:pt>
                <c:pt idx="636">
                  <c:v>39609</c:v>
                </c:pt>
                <c:pt idx="637">
                  <c:v>39610</c:v>
                </c:pt>
                <c:pt idx="638">
                  <c:v>39611</c:v>
                </c:pt>
                <c:pt idx="639">
                  <c:v>39612</c:v>
                </c:pt>
                <c:pt idx="640">
                  <c:v>39615</c:v>
                </c:pt>
                <c:pt idx="641">
                  <c:v>39616</c:v>
                </c:pt>
                <c:pt idx="642">
                  <c:v>39617</c:v>
                </c:pt>
                <c:pt idx="643">
                  <c:v>39618</c:v>
                </c:pt>
                <c:pt idx="644">
                  <c:v>39619</c:v>
                </c:pt>
                <c:pt idx="645">
                  <c:v>39622</c:v>
                </c:pt>
                <c:pt idx="646">
                  <c:v>39623</c:v>
                </c:pt>
                <c:pt idx="647">
                  <c:v>39624</c:v>
                </c:pt>
                <c:pt idx="648">
                  <c:v>39625</c:v>
                </c:pt>
                <c:pt idx="649">
                  <c:v>39626</c:v>
                </c:pt>
                <c:pt idx="650">
                  <c:v>39629</c:v>
                </c:pt>
                <c:pt idx="651">
                  <c:v>39630</c:v>
                </c:pt>
                <c:pt idx="652">
                  <c:v>39631</c:v>
                </c:pt>
                <c:pt idx="653">
                  <c:v>39632</c:v>
                </c:pt>
                <c:pt idx="654">
                  <c:v>39633</c:v>
                </c:pt>
                <c:pt idx="655">
                  <c:v>39636</c:v>
                </c:pt>
                <c:pt idx="656">
                  <c:v>39637</c:v>
                </c:pt>
                <c:pt idx="657">
                  <c:v>39638</c:v>
                </c:pt>
                <c:pt idx="658">
                  <c:v>39639</c:v>
                </c:pt>
                <c:pt idx="659">
                  <c:v>39640</c:v>
                </c:pt>
                <c:pt idx="660">
                  <c:v>39643</c:v>
                </c:pt>
                <c:pt idx="661">
                  <c:v>39644</c:v>
                </c:pt>
                <c:pt idx="662">
                  <c:v>39645</c:v>
                </c:pt>
                <c:pt idx="663">
                  <c:v>39646</c:v>
                </c:pt>
                <c:pt idx="664">
                  <c:v>39647</c:v>
                </c:pt>
                <c:pt idx="665">
                  <c:v>39650</c:v>
                </c:pt>
                <c:pt idx="666">
                  <c:v>39651</c:v>
                </c:pt>
                <c:pt idx="667">
                  <c:v>39652</c:v>
                </c:pt>
                <c:pt idx="668">
                  <c:v>39653</c:v>
                </c:pt>
                <c:pt idx="669">
                  <c:v>39654</c:v>
                </c:pt>
                <c:pt idx="670">
                  <c:v>39657</c:v>
                </c:pt>
                <c:pt idx="671">
                  <c:v>39658</c:v>
                </c:pt>
                <c:pt idx="672">
                  <c:v>39659</c:v>
                </c:pt>
                <c:pt idx="673">
                  <c:v>39660</c:v>
                </c:pt>
                <c:pt idx="674">
                  <c:v>39661</c:v>
                </c:pt>
                <c:pt idx="675">
                  <c:v>39664</c:v>
                </c:pt>
                <c:pt idx="676">
                  <c:v>39665</c:v>
                </c:pt>
                <c:pt idx="677">
                  <c:v>39666</c:v>
                </c:pt>
                <c:pt idx="678">
                  <c:v>39667</c:v>
                </c:pt>
                <c:pt idx="679">
                  <c:v>39668</c:v>
                </c:pt>
                <c:pt idx="680">
                  <c:v>39671</c:v>
                </c:pt>
                <c:pt idx="681">
                  <c:v>39672</c:v>
                </c:pt>
                <c:pt idx="682">
                  <c:v>39673</c:v>
                </c:pt>
                <c:pt idx="683">
                  <c:v>39674</c:v>
                </c:pt>
                <c:pt idx="684">
                  <c:v>39675</c:v>
                </c:pt>
                <c:pt idx="685">
                  <c:v>39678</c:v>
                </c:pt>
                <c:pt idx="686">
                  <c:v>39679</c:v>
                </c:pt>
                <c:pt idx="687">
                  <c:v>39680</c:v>
                </c:pt>
                <c:pt idx="688">
                  <c:v>39681</c:v>
                </c:pt>
                <c:pt idx="689">
                  <c:v>39682</c:v>
                </c:pt>
                <c:pt idx="690">
                  <c:v>39685</c:v>
                </c:pt>
                <c:pt idx="691">
                  <c:v>39686</c:v>
                </c:pt>
                <c:pt idx="692">
                  <c:v>39687</c:v>
                </c:pt>
                <c:pt idx="693">
                  <c:v>39688</c:v>
                </c:pt>
                <c:pt idx="694">
                  <c:v>39689</c:v>
                </c:pt>
                <c:pt idx="695">
                  <c:v>39692</c:v>
                </c:pt>
                <c:pt idx="696">
                  <c:v>39693</c:v>
                </c:pt>
                <c:pt idx="697">
                  <c:v>39694</c:v>
                </c:pt>
                <c:pt idx="698">
                  <c:v>39695</c:v>
                </c:pt>
                <c:pt idx="699">
                  <c:v>39696</c:v>
                </c:pt>
                <c:pt idx="700">
                  <c:v>39699</c:v>
                </c:pt>
                <c:pt idx="701">
                  <c:v>39700</c:v>
                </c:pt>
                <c:pt idx="702">
                  <c:v>39701</c:v>
                </c:pt>
                <c:pt idx="703">
                  <c:v>39702</c:v>
                </c:pt>
                <c:pt idx="704">
                  <c:v>39703</c:v>
                </c:pt>
                <c:pt idx="705">
                  <c:v>39706</c:v>
                </c:pt>
                <c:pt idx="706">
                  <c:v>39707</c:v>
                </c:pt>
                <c:pt idx="707">
                  <c:v>39708</c:v>
                </c:pt>
                <c:pt idx="708">
                  <c:v>39709</c:v>
                </c:pt>
                <c:pt idx="709">
                  <c:v>39710</c:v>
                </c:pt>
                <c:pt idx="710">
                  <c:v>39713</c:v>
                </c:pt>
                <c:pt idx="711">
                  <c:v>39714</c:v>
                </c:pt>
                <c:pt idx="712">
                  <c:v>39715</c:v>
                </c:pt>
                <c:pt idx="713">
                  <c:v>39716</c:v>
                </c:pt>
                <c:pt idx="714">
                  <c:v>39717</c:v>
                </c:pt>
                <c:pt idx="715">
                  <c:v>39720</c:v>
                </c:pt>
                <c:pt idx="716">
                  <c:v>39721</c:v>
                </c:pt>
              </c:numCache>
            </c:numRef>
          </c:cat>
          <c:val>
            <c:numRef>
              <c:f>'1.1.11-график'!#REF!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28-4D8D-B9C2-5FD9CF58B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775200"/>
        <c:axId val="1"/>
      </c:lineChart>
      <c:dateAx>
        <c:axId val="61177520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6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1775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1.0040160642570281E-2"/>
          <c:y val="0.7584905660377359"/>
          <c:w val="0.98192771084337349"/>
          <c:h val="0.226415094339622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0764520710619"/>
          <c:y val="0.11111161346034731"/>
          <c:w val="0.79888413437669925"/>
          <c:h val="0.62037317515360579"/>
        </c:manualLayout>
      </c:layout>
      <c:lineChart>
        <c:grouping val="standard"/>
        <c:varyColors val="0"/>
        <c:ser>
          <c:idx val="0"/>
          <c:order val="0"/>
          <c:tx>
            <c:strRef>
              <c:f>'6.1.1.1-график'!$B$5</c:f>
              <c:strCache>
                <c:ptCount val="1"/>
                <c:pt idx="0">
                  <c:v>Жалпы сақтандыру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508154806101951E-2"/>
                  <c:y val="-4.7479980061139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F-4423-A4FF-9377F36A6736}"/>
                </c:ext>
              </c:extLst>
            </c:dLbl>
            <c:dLbl>
              <c:idx val="1"/>
              <c:layout>
                <c:manualLayout>
                  <c:x val="-2.2213321021494058E-2"/>
                  <c:y val="-6.17865373556796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F-4423-A4FF-9377F36A6736}"/>
                </c:ext>
              </c:extLst>
            </c:dLbl>
            <c:dLbl>
              <c:idx val="2"/>
              <c:layout>
                <c:manualLayout>
                  <c:x val="-1.3434474169412557E-2"/>
                  <c:y val="-6.14894559327957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F-4423-A4FF-9377F36A6736}"/>
                </c:ext>
              </c:extLst>
            </c:dLbl>
            <c:dLbl>
              <c:idx val="3"/>
              <c:layout>
                <c:manualLayout>
                  <c:x val="-3.6312845061401797E-2"/>
                  <c:y val="4.84821764322059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F-4423-A4FF-9377F36A6736}"/>
                </c:ext>
              </c:extLst>
            </c:dLbl>
            <c:dLbl>
              <c:idx val="4"/>
              <c:layout>
                <c:manualLayout>
                  <c:x val="-3.1258204261898084E-2"/>
                  <c:y val="-6.1049757076105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F-4423-A4FF-9377F36A6736}"/>
                </c:ext>
              </c:extLst>
            </c:dLbl>
            <c:dLbl>
              <c:idx val="5"/>
              <c:layout>
                <c:manualLayout>
                  <c:x val="-4.1101365204145347E-2"/>
                  <c:y val="-4.7839838670459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F-4423-A4FF-9377F36A673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'6.1.1.1-график'!$C$4:$I$4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'6.1.1.1-график'!$C$5:$I$5</c:f>
              <c:numCache>
                <c:formatCode>0.0%</c:formatCode>
                <c:ptCount val="7"/>
                <c:pt idx="0">
                  <c:v>0.99151117260550914</c:v>
                </c:pt>
                <c:pt idx="1">
                  <c:v>0.98510029395674459</c:v>
                </c:pt>
                <c:pt idx="2">
                  <c:v>0.98344274914294261</c:v>
                </c:pt>
                <c:pt idx="3">
                  <c:v>0.97865854339847946</c:v>
                </c:pt>
                <c:pt idx="4">
                  <c:v>0.9707134519249887</c:v>
                </c:pt>
                <c:pt idx="5">
                  <c:v>0.97099999999999997</c:v>
                </c:pt>
                <c:pt idx="6">
                  <c:v>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F-4423-A4FF-9377F36A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65744"/>
        <c:axId val="1"/>
      </c:lineChart>
      <c:lineChart>
        <c:grouping val="standard"/>
        <c:varyColors val="0"/>
        <c:ser>
          <c:idx val="1"/>
          <c:order val="1"/>
          <c:tx>
            <c:strRef>
              <c:f>'6.1.1.1-график'!$B$6</c:f>
              <c:strCache>
                <c:ptCount val="1"/>
                <c:pt idx="0">
                  <c:v>Өмірді сақтандыру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54564159296343E-2"/>
                  <c:y val="-7.114202755098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F-4423-A4FF-9377F36A6736}"/>
                </c:ext>
              </c:extLst>
            </c:dLbl>
            <c:dLbl>
              <c:idx val="1"/>
              <c:layout>
                <c:manualLayout>
                  <c:x val="-5.014633271298697E-2"/>
                  <c:y val="-5.936208558809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F-4423-A4FF-9377F36A6736}"/>
                </c:ext>
              </c:extLst>
            </c:dLbl>
            <c:dLbl>
              <c:idx val="2"/>
              <c:layout>
                <c:manualLayout>
                  <c:x val="-4.123470272248215E-3"/>
                  <c:y val="1.16845692067931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F-4423-A4FF-9377F36A6736}"/>
                </c:ext>
              </c:extLst>
            </c:dLbl>
            <c:dLbl>
              <c:idx val="4"/>
              <c:layout>
                <c:manualLayout>
                  <c:x val="-6.2915617512256869E-2"/>
                  <c:y val="-4.50975960975640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F-4423-A4FF-9377F36A6736}"/>
                </c:ext>
              </c:extLst>
            </c:dLbl>
            <c:dLbl>
              <c:idx val="5"/>
              <c:layout>
                <c:manualLayout>
                  <c:x val="-4.2963565983578124E-2"/>
                  <c:y val="3.77865383507090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F-4423-A4FF-9377F36A673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'6.1.1.1-график'!$C$4:$I$4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 01.01.2008</c:v>
                </c:pt>
                <c:pt idx="6">
                  <c:v> 01.10.2008</c:v>
                </c:pt>
              </c:strCache>
            </c:strRef>
          </c:cat>
          <c:val>
            <c:numRef>
              <c:f>'6.1.1.1-график'!$C$6:$I$6</c:f>
              <c:numCache>
                <c:formatCode>0.0%</c:formatCode>
                <c:ptCount val="7"/>
                <c:pt idx="0">
                  <c:v>8.488827394490887E-3</c:v>
                </c:pt>
                <c:pt idx="1">
                  <c:v>1.4899706043255486E-2</c:v>
                </c:pt>
                <c:pt idx="2">
                  <c:v>1.6557250857057296E-2</c:v>
                </c:pt>
                <c:pt idx="3">
                  <c:v>2.1341456601520554E-2</c:v>
                </c:pt>
                <c:pt idx="4">
                  <c:v>2.928654807501134E-2</c:v>
                </c:pt>
                <c:pt idx="5">
                  <c:v>2.9000000000000001E-2</c:v>
                </c:pt>
                <c:pt idx="6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1F-4423-A4FF-9377F36A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6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65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443202979515829"/>
          <c:y val="0.87037037037037035"/>
          <c:w val="0.47486033519553073"/>
          <c:h val="9.259259259259258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6686507973416"/>
          <c:y val="8.5106382978723472E-2"/>
          <c:w val="0.86666827877284003"/>
          <c:h val="0.46808510638297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'6.1.1.2-график'!$B$5</c:f>
              <c:strCache>
                <c:ptCount val="1"/>
                <c:pt idx="0">
                  <c:v>Міндетті сақтандыру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'6.1.1.2-график'!$C$5:$I$5</c:f>
              <c:numCache>
                <c:formatCode>#,##0</c:formatCode>
                <c:ptCount val="7"/>
                <c:pt idx="0">
                  <c:v>1381.0419999999999</c:v>
                </c:pt>
                <c:pt idx="1">
                  <c:v>2841.6370000000002</c:v>
                </c:pt>
                <c:pt idx="2">
                  <c:v>4446.1549999999997</c:v>
                </c:pt>
                <c:pt idx="3">
                  <c:v>12950.924999999999</c:v>
                </c:pt>
                <c:pt idx="4">
                  <c:v>18819.532999999999</c:v>
                </c:pt>
                <c:pt idx="5">
                  <c:v>20574</c:v>
                </c:pt>
                <c:pt idx="6">
                  <c:v>24277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A-4B17-828E-318B1FCBEC29}"/>
            </c:ext>
          </c:extLst>
        </c:ser>
        <c:ser>
          <c:idx val="1"/>
          <c:order val="1"/>
          <c:tx>
            <c:strRef>
              <c:f>'6.1.1.2-график'!$B$6</c:f>
              <c:strCache>
                <c:ptCount val="1"/>
                <c:pt idx="0">
                  <c:v>Ерікті жеке сақтандыру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'6.1.1.2-график'!$C$6:$I$6</c:f>
              <c:numCache>
                <c:formatCode>#,##0</c:formatCode>
                <c:ptCount val="7"/>
                <c:pt idx="0">
                  <c:v>1817.7529999999999</c:v>
                </c:pt>
                <c:pt idx="1">
                  <c:v>2778.373</c:v>
                </c:pt>
                <c:pt idx="2">
                  <c:v>4546.3029999999999</c:v>
                </c:pt>
                <c:pt idx="3">
                  <c:v>7831.0159999999996</c:v>
                </c:pt>
                <c:pt idx="4">
                  <c:v>12957.223</c:v>
                </c:pt>
                <c:pt idx="5">
                  <c:v>16455</c:v>
                </c:pt>
                <c:pt idx="6">
                  <c:v>15055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A-4B17-828E-318B1FCBEC29}"/>
            </c:ext>
          </c:extLst>
        </c:ser>
        <c:ser>
          <c:idx val="2"/>
          <c:order val="2"/>
          <c:tx>
            <c:strRef>
              <c:f>'6.1.1.2-график'!$B$7</c:f>
              <c:strCache>
                <c:ptCount val="1"/>
                <c:pt idx="0">
                  <c:v>Мүлікті ерікті сақтандыру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'6.1.1.2-график'!$C$7:$I$7</c:f>
              <c:numCache>
                <c:formatCode>#,##0</c:formatCode>
                <c:ptCount val="7"/>
                <c:pt idx="0">
                  <c:v>19438.135999999999</c:v>
                </c:pt>
                <c:pt idx="1">
                  <c:v>23250.223999999998</c:v>
                </c:pt>
                <c:pt idx="2">
                  <c:v>30985.616000000002</c:v>
                </c:pt>
                <c:pt idx="3">
                  <c:v>46341.125</c:v>
                </c:pt>
                <c:pt idx="4">
                  <c:v>94653.781000000003</c:v>
                </c:pt>
                <c:pt idx="5">
                  <c:v>125442</c:v>
                </c:pt>
                <c:pt idx="6">
                  <c:v>85806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5A-4B17-828E-318B1FCBE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9888"/>
        <c:axId val="1"/>
      </c:barChart>
      <c:catAx>
        <c:axId val="62697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9888"/>
        <c:crosses val="autoZero"/>
        <c:crossBetween val="between"/>
        <c:majorUnit val="25000"/>
        <c:minorUnit val="2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095238095238094"/>
          <c:y val="0.72872340425531912"/>
          <c:w val="0.70857142857142852"/>
          <c:h val="0.255319148936170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87804833444593E-2"/>
          <c:y val="7.9545454545454544E-2"/>
          <c:w val="0.90262337353583955"/>
          <c:h val="0.590909090909090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'6.1.1.3-график'!$B$5</c:f>
              <c:strCache>
                <c:ptCount val="1"/>
                <c:pt idx="0">
                  <c:v>Міндетті сақтандыру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'6.1.1.3-график'!$C$5:$I$5</c:f>
              <c:numCache>
                <c:formatCode>#,##0</c:formatCode>
                <c:ptCount val="7"/>
                <c:pt idx="0">
                  <c:v>748.34900000000005</c:v>
                </c:pt>
                <c:pt idx="1">
                  <c:v>1316.655</c:v>
                </c:pt>
                <c:pt idx="2">
                  <c:v>2839.1370000000002</c:v>
                </c:pt>
                <c:pt idx="3">
                  <c:v>3327.9949999999999</c:v>
                </c:pt>
                <c:pt idx="4">
                  <c:v>4973.7259999999997</c:v>
                </c:pt>
                <c:pt idx="5">
                  <c:v>6048</c:v>
                </c:pt>
                <c:pt idx="6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1-4F88-868A-905459B67EA9}"/>
            </c:ext>
          </c:extLst>
        </c:ser>
        <c:ser>
          <c:idx val="1"/>
          <c:order val="1"/>
          <c:tx>
            <c:strRef>
              <c:f>'6.1.1.3-график'!$B$6</c:f>
              <c:strCache>
                <c:ptCount val="1"/>
                <c:pt idx="0">
                  <c:v>Ерікті жеке сақтандыру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'6.1.1.3-график'!$C$6:$I$6</c:f>
              <c:numCache>
                <c:formatCode>#,##0</c:formatCode>
                <c:ptCount val="7"/>
                <c:pt idx="0">
                  <c:v>617.17200000000003</c:v>
                </c:pt>
                <c:pt idx="1">
                  <c:v>988.58199999999999</c:v>
                </c:pt>
                <c:pt idx="2">
                  <c:v>1265.502</c:v>
                </c:pt>
                <c:pt idx="3">
                  <c:v>1677.7809999999999</c:v>
                </c:pt>
                <c:pt idx="4">
                  <c:v>2012.827</c:v>
                </c:pt>
                <c:pt idx="5">
                  <c:v>4213</c:v>
                </c:pt>
                <c:pt idx="6">
                  <c:v>5907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1-4F88-868A-905459B67EA9}"/>
            </c:ext>
          </c:extLst>
        </c:ser>
        <c:ser>
          <c:idx val="2"/>
          <c:order val="2"/>
          <c:tx>
            <c:strRef>
              <c:f>'6.1.1.3-график'!$B$7</c:f>
              <c:strCache>
                <c:ptCount val="1"/>
                <c:pt idx="0">
                  <c:v>Мүлікті ерікті сақтандыру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'6.1.1.3-график'!$C$4:$I$4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'6.1.1.3-график'!$C$7:$I$7</c:f>
              <c:numCache>
                <c:formatCode>#,##0</c:formatCode>
                <c:ptCount val="7"/>
                <c:pt idx="0">
                  <c:v>951.173</c:v>
                </c:pt>
                <c:pt idx="1">
                  <c:v>1867.1179999999999</c:v>
                </c:pt>
                <c:pt idx="2">
                  <c:v>2637.8449999999998</c:v>
                </c:pt>
                <c:pt idx="3">
                  <c:v>5764.009</c:v>
                </c:pt>
                <c:pt idx="4">
                  <c:v>7105.6959999999999</c:v>
                </c:pt>
                <c:pt idx="5">
                  <c:v>39846</c:v>
                </c:pt>
                <c:pt idx="6">
                  <c:v>36847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91-4F88-868A-905459B67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81136"/>
        <c:axId val="1"/>
      </c:barChart>
      <c:catAx>
        <c:axId val="62698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811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307116104868914E-2"/>
          <c:y val="0.73295454545454541"/>
          <c:w val="0.8146067415730337"/>
          <c:h val="0.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24390243902445"/>
          <c:y val="0.25130890052356031"/>
          <c:w val="0.62195121951219556"/>
          <c:h val="0.5287958115183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B-4577-8C18-B2464EB10D9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9B-4577-8C18-B2464EB10D9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9B-4577-8C18-B2464EB10D9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9B-4577-8C18-B2464EB10D9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9B-4577-8C18-B2464EB10D91}"/>
              </c:ext>
            </c:extLst>
          </c:dPt>
          <c:dLbls>
            <c:dLbl>
              <c:idx val="0"/>
              <c:layout>
                <c:manualLayout>
                  <c:x val="-0.10692273221944819"/>
                  <c:y val="-9.683857580629651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B-4577-8C18-B2464EB10D91}"/>
                </c:ext>
              </c:extLst>
            </c:dLbl>
            <c:dLbl>
              <c:idx val="1"/>
              <c:layout>
                <c:manualLayout>
                  <c:x val="3.7407848409192701E-2"/>
                  <c:y val="-9.829520001099344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B-4577-8C18-B2464EB10D91}"/>
                </c:ext>
              </c:extLst>
            </c:dLbl>
            <c:dLbl>
              <c:idx val="2"/>
              <c:layout>
                <c:manualLayout>
                  <c:x val="3.20565904871647E-2"/>
                  <c:y val="-0.1395264597160957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B-4577-8C18-B2464EB10D91}"/>
                </c:ext>
              </c:extLst>
            </c:dLbl>
            <c:dLbl>
              <c:idx val="3"/>
              <c:layout>
                <c:manualLayout>
                  <c:x val="2.9403239229242619E-2"/>
                  <c:y val="-6.187189952041332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B-4577-8C18-B2464EB10D91}"/>
                </c:ext>
              </c:extLst>
            </c:dLbl>
            <c:dLbl>
              <c:idx val="4"/>
              <c:layout>
                <c:manualLayout>
                  <c:x val="-3.696664746175022E-2"/>
                  <c:y val="0.112170507482376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B-4577-8C18-B2464EB10D9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'6.1.1.4-график'!$B$4:$B$8</c:f>
              <c:strCache>
                <c:ptCount val="5"/>
                <c:pt idx="0">
                  <c:v>Заемдар</c:v>
                </c:pt>
                <c:pt idx="1">
                  <c:v>ГПО</c:v>
                </c:pt>
                <c:pt idx="2">
                  <c:v>Көлік</c:v>
                </c:pt>
                <c:pt idx="3">
                  <c:v>Мүлік</c:v>
                </c:pt>
                <c:pt idx="4">
                  <c:v>Басқа да қаржылық шығындар</c:v>
                </c:pt>
              </c:strCache>
            </c:strRef>
          </c:cat>
          <c:val>
            <c:numRef>
              <c:f>'6.1.1.4-график'!$C$4:$C$8</c:f>
              <c:numCache>
                <c:formatCode>General</c:formatCode>
                <c:ptCount val="5"/>
                <c:pt idx="0">
                  <c:v>0.01</c:v>
                </c:pt>
                <c:pt idx="1">
                  <c:v>0.04</c:v>
                </c:pt>
                <c:pt idx="2">
                  <c:v>0.11</c:v>
                </c:pt>
                <c:pt idx="3">
                  <c:v>0.2</c:v>
                </c:pt>
                <c:pt idx="4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B-4577-8C18-B2464EB10D9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74215084016903E-2"/>
          <c:y val="0.1031392392868013"/>
          <c:w val="0.88889058100820251"/>
          <c:h val="0.60986680621760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'6.1.2.1-график'!$B$5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991231560376256E-3"/>
                  <c:y val="-4.44865498664016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5-476A-BF1E-1521FD215E58}"/>
                </c:ext>
              </c:extLst>
            </c:dLbl>
            <c:dLbl>
              <c:idx val="2"/>
              <c:layout>
                <c:manualLayout>
                  <c:x val="6.4975178788658167E-4"/>
                  <c:y val="-8.1053951282333421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5-476A-BF1E-1521FD215E58}"/>
                </c:ext>
              </c:extLst>
            </c:dLbl>
            <c:dLbl>
              <c:idx val="3"/>
              <c:layout>
                <c:manualLayout>
                  <c:x val="4.5443030148703518E-8"/>
                  <c:y val="-5.417475394133790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5-476A-BF1E-1521FD215E58}"/>
                </c:ext>
              </c:extLst>
            </c:dLbl>
            <c:dLbl>
              <c:idx val="4"/>
              <c:layout>
                <c:manualLayout>
                  <c:x val="1.9492396069332345E-3"/>
                  <c:y val="4.683617363832756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5-476A-BF1E-1521FD215E5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'6.1.2.1-график'!$C$4:$H$4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'6.1.2.1-график'!$C$5:$H$5</c:f>
              <c:numCache>
                <c:formatCode>#\ ##0.0</c:formatCode>
                <c:ptCount val="6"/>
                <c:pt idx="0">
                  <c:v>28.87</c:v>
                </c:pt>
                <c:pt idx="1">
                  <c:v>39.978073999999999</c:v>
                </c:pt>
                <c:pt idx="2">
                  <c:v>67.123100000000008</c:v>
                </c:pt>
                <c:pt idx="3">
                  <c:v>126.43049999999999</c:v>
                </c:pt>
                <c:pt idx="4">
                  <c:v>162.5</c:v>
                </c:pt>
                <c:pt idx="5">
                  <c:v>125.1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15-476A-BF1E-1521FD21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4896"/>
        <c:axId val="1"/>
      </c:barChart>
      <c:lineChart>
        <c:grouping val="standard"/>
        <c:varyColors val="0"/>
        <c:ser>
          <c:idx val="1"/>
          <c:order val="1"/>
          <c:tx>
            <c:strRef>
              <c:f>'6.1.2.1-график'!$B$6</c:f>
              <c:strCache>
                <c:ptCount val="1"/>
                <c:pt idx="0">
                  <c:v>Қайта сақтандыруға берілген сақтандыру сыйлықақылары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387428850995905E-2"/>
                  <c:y val="-4.5701460838894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5-476A-BF1E-1521FD215E58}"/>
                </c:ext>
              </c:extLst>
            </c:dLbl>
            <c:dLbl>
              <c:idx val="1"/>
              <c:layout>
                <c:manualLayout>
                  <c:x val="-3.6387351483891231E-2"/>
                  <c:y val="-4.35861969503804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5-476A-BF1E-1521FD215E58}"/>
                </c:ext>
              </c:extLst>
            </c:dLbl>
            <c:dLbl>
              <c:idx val="2"/>
              <c:layout>
                <c:manualLayout>
                  <c:x val="-3.8336595566365983E-2"/>
                  <c:y val="-7.05345157583597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5-476A-BF1E-1521FD215E58}"/>
                </c:ext>
              </c:extLst>
            </c:dLbl>
            <c:dLbl>
              <c:idx val="3"/>
              <c:layout>
                <c:manualLayout>
                  <c:x val="-4.0286044301621658E-2"/>
                  <c:y val="-7.77575816557872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5-476A-BF1E-1521FD215E58}"/>
                </c:ext>
              </c:extLst>
            </c:dLbl>
            <c:dLbl>
              <c:idx val="4"/>
              <c:layout>
                <c:manualLayout>
                  <c:x val="-3.6387324035358201E-2"/>
                  <c:y val="-8.6318151308020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5-476A-BF1E-1521FD215E5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'6.1.2.1-график'!$C$4:$H$4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'6.1.2.1-график'!$C$6:$H$6</c:f>
              <c:numCache>
                <c:formatCode>#\ ##0.0</c:formatCode>
                <c:ptCount val="6"/>
                <c:pt idx="0">
                  <c:v>16.776104</c:v>
                </c:pt>
                <c:pt idx="1">
                  <c:v>18.723969</c:v>
                </c:pt>
                <c:pt idx="2">
                  <c:v>26.652509999999999</c:v>
                </c:pt>
                <c:pt idx="3">
                  <c:v>45.697133000000001</c:v>
                </c:pt>
                <c:pt idx="4">
                  <c:v>61.7</c:v>
                </c:pt>
                <c:pt idx="5">
                  <c:v>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15-476A-BF1E-1521FD21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74896"/>
        <c:axId val="1"/>
      </c:lineChart>
      <c:catAx>
        <c:axId val="62697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48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276803118908378E-2"/>
          <c:y val="0.8565022421524664"/>
          <c:w val="0.92592592592592593"/>
          <c:h val="0.130044843049327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74462540066109"/>
          <c:y val="5.8577405857740614E-2"/>
          <c:w val="0.8384474822011645"/>
          <c:h val="0.5397489539748957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'6.1.2.2-график'!$B$5</c:f>
              <c:strCache>
                <c:ptCount val="1"/>
                <c:pt idx="0">
                  <c:v>Резидент еместерге қайта сақтандыруға берілген сақтандыру сыйлықақыларының қайта сақтандыруға берілген жалпы сыйлықақылардағы үлесі,%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'6.1.2.2-график'!$C$4:$I$4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'6.1.2.2-график'!$C$5:$I$5</c:f>
              <c:numCache>
                <c:formatCode>0.0</c:formatCode>
                <c:ptCount val="7"/>
                <c:pt idx="0">
                  <c:v>93.315766282803196</c:v>
                </c:pt>
                <c:pt idx="1">
                  <c:v>91.426764272040828</c:v>
                </c:pt>
                <c:pt idx="2">
                  <c:v>88.65877922942343</c:v>
                </c:pt>
                <c:pt idx="3">
                  <c:v>85.235480746680537</c:v>
                </c:pt>
                <c:pt idx="4">
                  <c:v>75.203543158321423</c:v>
                </c:pt>
                <c:pt idx="5">
                  <c:v>80.01661803325247</c:v>
                </c:pt>
                <c:pt idx="6">
                  <c:v>86.793123261446425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C-4F04-B0B4-8C5C4696481A}"/>
            </c:ext>
          </c:extLst>
        </c:ser>
        <c:ser>
          <c:idx val="1"/>
          <c:order val="1"/>
          <c:tx>
            <c:strRef>
              <c:f>'6.1.2.2-график'!$B$6</c:f>
              <c:strCache>
                <c:ptCount val="1"/>
                <c:pt idx="0">
                  <c:v>Резиденттерге қайта сақтандыруға берілген сақтандыру сыйлықақыларының қайта сақтандыруға берілген жалпы сыйлықақылардағы үлесі,%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'6.1.2.2-график'!$C$4:$I$4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'6.1.2.2-график'!$C$6:$I$6</c:f>
              <c:numCache>
                <c:formatCode>0.0</c:formatCode>
                <c:ptCount val="7"/>
                <c:pt idx="0">
                  <c:v>6.6842337171967943</c:v>
                </c:pt>
                <c:pt idx="1">
                  <c:v>8.5732357279591742</c:v>
                </c:pt>
                <c:pt idx="2">
                  <c:v>11.34122077057658</c:v>
                </c:pt>
                <c:pt idx="3">
                  <c:v>14.764519253319458</c:v>
                </c:pt>
                <c:pt idx="4">
                  <c:v>24.796456841678577</c:v>
                </c:pt>
                <c:pt idx="5">
                  <c:v>19.983381966747526</c:v>
                </c:pt>
                <c:pt idx="6">
                  <c:v>13.206876738553575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C-4F04-B0B4-8C5C469648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626980304"/>
        <c:axId val="1"/>
      </c:barChart>
      <c:catAx>
        <c:axId val="6269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803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359918200408999E-2"/>
          <c:y val="0.70292887029288698"/>
          <c:w val="0.97546012269938653"/>
          <c:h val="0.284518828451882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85375494071221E-2"/>
          <c:y val="0.10504223231156512"/>
          <c:w val="0.82608695652173914"/>
          <c:h val="0.38235372561409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'6.1.2.3-график'!$C$4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'6.1.2.3-график'!$C$5:$C$13</c:f>
              <c:numCache>
                <c:formatCode>0.0%</c:formatCode>
                <c:ptCount val="9"/>
                <c:pt idx="0">
                  <c:v>0.13700000000000001</c:v>
                </c:pt>
                <c:pt idx="1">
                  <c:v>0.14199999999999999</c:v>
                </c:pt>
                <c:pt idx="2">
                  <c:v>0.20300000000000001</c:v>
                </c:pt>
                <c:pt idx="3">
                  <c:v>0.14199999999999999</c:v>
                </c:pt>
                <c:pt idx="4">
                  <c:v>0.113</c:v>
                </c:pt>
                <c:pt idx="5">
                  <c:v>4.3999999999999997E-2</c:v>
                </c:pt>
                <c:pt idx="6">
                  <c:v>6.4000000000000001E-2</c:v>
                </c:pt>
                <c:pt idx="7">
                  <c:v>2.9000000000000001E-2</c:v>
                </c:pt>
                <c:pt idx="8">
                  <c:v>0.126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2-4656-A748-0736032E6041}"/>
            </c:ext>
          </c:extLst>
        </c:ser>
        <c:ser>
          <c:idx val="1"/>
          <c:order val="1"/>
          <c:tx>
            <c:strRef>
              <c:f>'6.1.2.3-график'!$D$4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'6.1.2.3-график'!$D$5:$D$13</c:f>
              <c:numCache>
                <c:formatCode>0.0%</c:formatCode>
                <c:ptCount val="9"/>
                <c:pt idx="0">
                  <c:v>0.255</c:v>
                </c:pt>
                <c:pt idx="1">
                  <c:v>9.0999999999999998E-2</c:v>
                </c:pt>
                <c:pt idx="2">
                  <c:v>0.11600000000000001</c:v>
                </c:pt>
                <c:pt idx="3">
                  <c:v>0.107</c:v>
                </c:pt>
                <c:pt idx="4">
                  <c:v>0.152</c:v>
                </c:pt>
                <c:pt idx="5">
                  <c:v>5.7000000000000002E-2</c:v>
                </c:pt>
                <c:pt idx="6">
                  <c:v>8.7999999999999995E-2</c:v>
                </c:pt>
                <c:pt idx="7">
                  <c:v>0</c:v>
                </c:pt>
                <c:pt idx="8">
                  <c:v>0.13400000000000001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2-4656-A748-0736032E6041}"/>
            </c:ext>
          </c:extLst>
        </c:ser>
        <c:ser>
          <c:idx val="2"/>
          <c:order val="2"/>
          <c:tx>
            <c:strRef>
              <c:f>'6.1.2.3-график'!$E$4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'6.1.2.3-график'!$E$5:$E$13</c:f>
              <c:numCache>
                <c:formatCode>0.0%</c:formatCode>
                <c:ptCount val="9"/>
                <c:pt idx="0">
                  <c:v>0.21199999999999999</c:v>
                </c:pt>
                <c:pt idx="1">
                  <c:v>6.9000000000000006E-2</c:v>
                </c:pt>
                <c:pt idx="2">
                  <c:v>0.13800000000000001</c:v>
                </c:pt>
                <c:pt idx="3">
                  <c:v>7.0999999999999994E-2</c:v>
                </c:pt>
                <c:pt idx="4">
                  <c:v>0.19600000000000001</c:v>
                </c:pt>
                <c:pt idx="5">
                  <c:v>0.158</c:v>
                </c:pt>
                <c:pt idx="6">
                  <c:v>3.9E-2</c:v>
                </c:pt>
                <c:pt idx="7">
                  <c:v>2.1000000000000001E-2</c:v>
                </c:pt>
                <c:pt idx="8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02-4656-A748-0736032E6041}"/>
            </c:ext>
          </c:extLst>
        </c:ser>
        <c:ser>
          <c:idx val="3"/>
          <c:order val="3"/>
          <c:tx>
            <c:strRef>
              <c:f>'6.1.2.3-график'!$F$4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'6.1.2.3-график'!$B$5:$B$13</c:f>
              <c:strCache>
                <c:ptCount val="9"/>
                <c:pt idx="0">
                  <c:v>Америка Құрама Штаттары</c:v>
                </c:pt>
                <c:pt idx="1">
                  <c:v>Ұлыбритания</c:v>
                </c:pt>
                <c:pt idx="2">
                  <c:v>Ресей Федерациясы</c:v>
                </c:pt>
                <c:pt idx="3">
                  <c:v>Швеция </c:v>
                </c:pt>
                <c:pt idx="4">
                  <c:v>Қазақстан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 аралдары</c:v>
                </c:pt>
                <c:pt idx="8">
                  <c:v>Басқа елдер</c:v>
                </c:pt>
              </c:strCache>
            </c:strRef>
          </c:cat>
          <c:val>
            <c:numRef>
              <c:f>'6.1.2.3-график'!$F$5:$F$13</c:f>
              <c:numCache>
                <c:formatCode>0.0%</c:formatCode>
                <c:ptCount val="9"/>
                <c:pt idx="0">
                  <c:v>1.2999999999999999E-2</c:v>
                </c:pt>
                <c:pt idx="1">
                  <c:v>0.17499999999999999</c:v>
                </c:pt>
                <c:pt idx="2">
                  <c:v>0.30199999999999999</c:v>
                </c:pt>
                <c:pt idx="3">
                  <c:v>8.3000000000000004E-2</c:v>
                </c:pt>
                <c:pt idx="4">
                  <c:v>0.13200000000000001</c:v>
                </c:pt>
                <c:pt idx="5">
                  <c:v>0.14299999999999999</c:v>
                </c:pt>
                <c:pt idx="6">
                  <c:v>3.3000000000000002E-2</c:v>
                </c:pt>
                <c:pt idx="7">
                  <c:v>0.02</c:v>
                </c:pt>
                <c:pt idx="8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2-4656-A748-0736032E6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6144"/>
        <c:axId val="1"/>
      </c:barChart>
      <c:catAx>
        <c:axId val="62697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0000000000000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61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0948616600790515"/>
          <c:y val="0.87394957983193278"/>
          <c:w val="0.67193675889328064"/>
          <c:h val="0.100840336134453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586643193412313"/>
          <c:y val="5.8593861758922124E-2"/>
          <c:w val="0.67410005000071216"/>
          <c:h val="0.675782538952901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'6.1.3.1-график'!$C$4</c:f>
              <c:strCache>
                <c:ptCount val="1"/>
                <c:pt idx="0">
                  <c:v>01.01.2003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'6.1.3.1-график'!$C$5:$C$8</c:f>
              <c:numCache>
                <c:formatCode>#\ ##0.0</c:formatCode>
                <c:ptCount val="4"/>
                <c:pt idx="0">
                  <c:v>22419.4</c:v>
                </c:pt>
                <c:pt idx="1">
                  <c:v>6133</c:v>
                </c:pt>
                <c:pt idx="2">
                  <c:v>22636.9</c:v>
                </c:pt>
                <c:pt idx="3">
                  <c:v>12618.3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E-4899-81EE-CE621E88FCB4}"/>
            </c:ext>
          </c:extLst>
        </c:ser>
        <c:ser>
          <c:idx val="1"/>
          <c:order val="1"/>
          <c:tx>
            <c:strRef>
              <c:f>'6.1.3.1-график'!$D$4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9E-4899-81EE-CE621E88FCB4}"/>
              </c:ext>
            </c:extLst>
          </c:dPt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'6.1.3.1-график'!$D$5:$D$8</c:f>
              <c:numCache>
                <c:formatCode>_(* #\ ##0.0_);_(* \(#\ ##0.0\);_(* "-"??_);_(@_)</c:formatCode>
                <c:ptCount val="4"/>
                <c:pt idx="0">
                  <c:v>20716</c:v>
                </c:pt>
                <c:pt idx="1">
                  <c:v>9031</c:v>
                </c:pt>
                <c:pt idx="2">
                  <c:v>28870</c:v>
                </c:pt>
                <c:pt idx="3">
                  <c:v>13207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E-4899-81EE-CE621E88FCB4}"/>
            </c:ext>
          </c:extLst>
        </c:ser>
        <c:ser>
          <c:idx val="2"/>
          <c:order val="2"/>
          <c:tx>
            <c:strRef>
              <c:f>'6.1.3.1-график'!$E$4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'6.1.3.1-график'!$E$5:$E$8</c:f>
              <c:numCache>
                <c:formatCode>_(* #\ ##0.0_);_(* \(#\ ##0.0\);_(* "-"??_);_(@_)</c:formatCode>
                <c:ptCount val="4"/>
                <c:pt idx="0">
                  <c:v>44094.720999999998</c:v>
                </c:pt>
                <c:pt idx="1">
                  <c:v>24053.449000000001</c:v>
                </c:pt>
                <c:pt idx="2">
                  <c:v>39978.074000000001</c:v>
                </c:pt>
                <c:pt idx="3">
                  <c:v>14689.071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9E-4899-81EE-CE621E88FCB4}"/>
            </c:ext>
          </c:extLst>
        </c:ser>
        <c:ser>
          <c:idx val="3"/>
          <c:order val="3"/>
          <c:tx>
            <c:strRef>
              <c:f>'6.1.3.1-график'!$F$4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'6.1.3.1-график'!$F$5:$F$8</c:f>
              <c:numCache>
                <c:formatCode>_(* #\ ##0.0_);_(* \(#\ ##0.0\);_(* "-"??_);_(@_)</c:formatCode>
                <c:ptCount val="4"/>
                <c:pt idx="0">
                  <c:v>73361.5</c:v>
                </c:pt>
                <c:pt idx="1">
                  <c:v>45259.8</c:v>
                </c:pt>
                <c:pt idx="2">
                  <c:v>67123.100000000006</c:v>
                </c:pt>
                <c:pt idx="3">
                  <c:v>32070.400000000001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E-4899-81EE-CE621E88FCB4}"/>
            </c:ext>
          </c:extLst>
        </c:ser>
        <c:ser>
          <c:idx val="4"/>
          <c:order val="4"/>
          <c:tx>
            <c:strRef>
              <c:f>'6.1.3.1-график'!$G$4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800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'6.1.3.1-график'!$B$5:$B$8</c:f>
              <c:strCache>
                <c:ptCount val="4"/>
                <c:pt idx="0">
                  <c:v>Активтер</c:v>
                </c:pt>
                <c:pt idx="1">
                  <c:v>Меншікті капитал</c:v>
                </c:pt>
                <c:pt idx="2">
                  <c:v>Сақтандыру сыйлықақылары*</c:v>
                </c:pt>
                <c:pt idx="3">
                  <c:v>Сақтандыру резервтері</c:v>
                </c:pt>
              </c:strCache>
            </c:strRef>
          </c:cat>
          <c:val>
            <c:numRef>
              <c:f>'6.1.3.1-график'!$G$5:$G$8</c:f>
              <c:numCache>
                <c:formatCode>_(* #\ ##0.0_);_(* \(#\ ##0.0\);_(* "-"??_);_(@_)</c:formatCode>
                <c:ptCount val="4"/>
                <c:pt idx="0">
                  <c:v>135489.70000000001</c:v>
                </c:pt>
                <c:pt idx="1">
                  <c:v>80200.7</c:v>
                </c:pt>
                <c:pt idx="2">
                  <c:v>126430.5</c:v>
                </c:pt>
                <c:pt idx="3">
                  <c:v>67592.7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E-4899-81EE-CE621E88FCB4}"/>
            </c:ext>
          </c:extLst>
        </c:ser>
        <c:ser>
          <c:idx val="6"/>
          <c:order val="5"/>
          <c:tx>
            <c:strRef>
              <c:f>'6.1.3.1-график'!$H$4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808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'6.1.3.1-график'!$H$5:$H$8</c:f>
              <c:numCache>
                <c:formatCode>_(* #\ ##0.0_);_(* \(#\ ##0.0\);_(* "-"??_);_(@_)</c:formatCode>
                <c:ptCount val="4"/>
                <c:pt idx="0">
                  <c:v>223556.1</c:v>
                </c:pt>
                <c:pt idx="1">
                  <c:v>126276.8</c:v>
                </c:pt>
                <c:pt idx="2">
                  <c:v>162471.29999999999</c:v>
                </c:pt>
                <c:pt idx="3">
                  <c:v>86359.8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E-4899-81EE-CE621E88FCB4}"/>
            </c:ext>
          </c:extLst>
        </c:ser>
        <c:ser>
          <c:idx val="7"/>
          <c:order val="6"/>
          <c:tx>
            <c:strRef>
              <c:f>'6.1.3.1-график'!$I$4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'6.1.3.1-график'!$I$5:$I$8</c:f>
              <c:numCache>
                <c:formatCode>_(* #\ ##0.0_);_(* \(#\ ##0.0\);_(* "-"??_);_(@_)</c:formatCode>
                <c:ptCount val="4"/>
                <c:pt idx="0">
                  <c:v>281676.5</c:v>
                </c:pt>
                <c:pt idx="1">
                  <c:v>162148.9</c:v>
                </c:pt>
                <c:pt idx="2">
                  <c:v>125137.7</c:v>
                </c:pt>
                <c:pt idx="3">
                  <c:v>97074.1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E-4899-81EE-CE621E88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1568"/>
        <c:axId val="1"/>
      </c:barChart>
      <c:catAx>
        <c:axId val="62697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1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893653516295026"/>
          <c:y val="0.89453125"/>
          <c:w val="0.725557461406518"/>
          <c:h val="8.2031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67311675038318"/>
          <c:y val="0.12765957446808504"/>
          <c:w val="0.79087525887749066"/>
          <c:h val="0.553191489361702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'6.1.3.2-график'!$B$5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E-4215-82FE-0C6BF9848196}"/>
            </c:ext>
          </c:extLst>
        </c:ser>
        <c:ser>
          <c:idx val="1"/>
          <c:order val="1"/>
          <c:tx>
            <c:strRef>
              <c:f>'6.1.3.2-график'!$B$6</c:f>
              <c:strCache>
                <c:ptCount val="1"/>
                <c:pt idx="0">
                  <c:v>Сақтандыру төлемдері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E-4215-82FE-0C6BF984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2400"/>
        <c:axId val="1"/>
      </c:barChart>
      <c:lineChart>
        <c:grouping val="standard"/>
        <c:varyColors val="0"/>
        <c:ser>
          <c:idx val="2"/>
          <c:order val="2"/>
          <c:tx>
            <c:strRef>
              <c:f>'6.1.3.2-график'!$B$7</c:f>
              <c:strCache>
                <c:ptCount val="1"/>
                <c:pt idx="0">
                  <c:v>Шығындылық коэффициенті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'6.1.3.2-график'!$C$4:$I$4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01.01.2007</c:v>
                </c:pt>
                <c:pt idx="5">
                  <c:v> 01.01.2008</c:v>
                </c:pt>
                <c:pt idx="6">
                  <c:v>01.10.2008</c:v>
                </c:pt>
              </c:strCache>
            </c:strRef>
          </c:cat>
          <c:val>
            <c:numRef>
              <c:f>'6.1.3.2-график'!$C$7:$I$7</c:f>
              <c:numCache>
                <c:formatCode>0.0%</c:formatCode>
                <c:ptCount val="7"/>
                <c:pt idx="0">
                  <c:v>0.10234134653677214</c:v>
                </c:pt>
                <c:pt idx="1">
                  <c:v>0.14452099695485668</c:v>
                </c:pt>
                <c:pt idx="2">
                  <c:v>0.16865454799048099</c:v>
                </c:pt>
                <c:pt idx="3">
                  <c:v>0.16044834721941931</c:v>
                </c:pt>
                <c:pt idx="4">
                  <c:v>0.11146238349046955</c:v>
                </c:pt>
                <c:pt idx="5">
                  <c:v>0.3084070848205191</c:v>
                </c:pt>
                <c:pt idx="6">
                  <c:v>0.3966900541801851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E-4215-82FE-0C6BF984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7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240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0342205323193921E-2"/>
          <c:y val="0.8563829787234043"/>
          <c:w val="0.87452471482889738"/>
          <c:h val="0.1276595744680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9543798868108"/>
          <c:y val="5.9574591868749756E-2"/>
          <c:w val="0.79065492721864705"/>
          <c:h val="0.47234140695937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'6.1.3.3-график'!$B$5</c:f>
              <c:strCache>
                <c:ptCount val="1"/>
                <c:pt idx="0">
                  <c:v>Сақтандыру сыйлықақылары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'6.1.3.3-график'!$C$5:$I$5</c:f>
              <c:numCache>
                <c:formatCode>#,##0</c:formatCode>
                <c:ptCount val="7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162471.29999999999</c:v>
                </c:pt>
                <c:pt idx="6">
                  <c:v>125138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9-4BED-9355-FB6191DE79D2}"/>
            </c:ext>
          </c:extLst>
        </c:ser>
        <c:ser>
          <c:idx val="1"/>
          <c:order val="1"/>
          <c:tx>
            <c:strRef>
              <c:f>'6.1.3.3-график'!$B$6</c:f>
              <c:strCache>
                <c:ptCount val="1"/>
                <c:pt idx="0">
                  <c:v>Сақтандыру төлемдері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'6.1.3.3-график'!$C$6:$I$6</c:f>
              <c:numCache>
                <c:formatCode>#,##0</c:formatCode>
                <c:ptCount val="7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50107.3</c:v>
                </c:pt>
                <c:pt idx="6">
                  <c:v>49641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19-4BED-9355-FB6191DE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9472"/>
        <c:axId val="1"/>
      </c:barChart>
      <c:lineChart>
        <c:grouping val="standard"/>
        <c:varyColors val="0"/>
        <c:ser>
          <c:idx val="2"/>
          <c:order val="2"/>
          <c:tx>
            <c:strRef>
              <c:f>'6.1.3.3-график'!$B$7</c:f>
              <c:strCache>
                <c:ptCount val="1"/>
                <c:pt idx="0">
                  <c:v>Міндетті сақтандыру бойынша ШК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'6.1.3.3-график'!$C$7:$I$7</c:f>
              <c:numCache>
                <c:formatCode>0.0%</c:formatCode>
                <c:ptCount val="7"/>
                <c:pt idx="0">
                  <c:v>0.54187273088001675</c:v>
                </c:pt>
                <c:pt idx="1">
                  <c:v>0.46334384018789165</c:v>
                </c:pt>
                <c:pt idx="2">
                  <c:v>0.63856005919721659</c:v>
                </c:pt>
                <c:pt idx="3">
                  <c:v>0.25696967591118008</c:v>
                </c:pt>
                <c:pt idx="4">
                  <c:v>0.26428530399771344</c:v>
                </c:pt>
                <c:pt idx="5">
                  <c:v>0.23899999999999999</c:v>
                </c:pt>
                <c:pt idx="6">
                  <c:v>0.28399999999999997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19-4BED-9355-FB6191DE79D2}"/>
            </c:ext>
          </c:extLst>
        </c:ser>
        <c:ser>
          <c:idx val="3"/>
          <c:order val="3"/>
          <c:tx>
            <c:strRef>
              <c:f>'6.1.3.3-график'!$B$8</c:f>
              <c:strCache>
                <c:ptCount val="1"/>
                <c:pt idx="0">
                  <c:v>Ерікті сақтандыру бойынша ШК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'6.1.3.3-график'!$C$8:$I$8</c:f>
              <c:numCache>
                <c:formatCode>0.0%</c:formatCode>
                <c:ptCount val="7"/>
                <c:pt idx="0">
                  <c:v>0.33952467689504573</c:v>
                </c:pt>
                <c:pt idx="1">
                  <c:v>0.35581327633114773</c:v>
                </c:pt>
                <c:pt idx="2">
                  <c:v>0.27835848160582344</c:v>
                </c:pt>
                <c:pt idx="3">
                  <c:v>0.21424818950695543</c:v>
                </c:pt>
                <c:pt idx="4">
                  <c:v>0.15534401159878161</c:v>
                </c:pt>
                <c:pt idx="5">
                  <c:v>0.249</c:v>
                </c:pt>
                <c:pt idx="6">
                  <c:v>0.39200000000000002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19-4BED-9355-FB6191DE79D2}"/>
            </c:ext>
          </c:extLst>
        </c:ser>
        <c:ser>
          <c:idx val="4"/>
          <c:order val="4"/>
          <c:tx>
            <c:strRef>
              <c:f>'6.1.3.3-график'!$B$9</c:f>
              <c:strCache>
                <c:ptCount val="1"/>
                <c:pt idx="0">
                  <c:v>Мүлікті ерікті сақтандыру бойынша ШК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'6.1.3.3-график'!$C$4:$I$4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 01.10.2008</c:v>
                </c:pt>
              </c:strCache>
            </c:strRef>
          </c:cat>
          <c:val>
            <c:numRef>
              <c:f>'6.1.3.3-график'!$C$9:$I$9</c:f>
              <c:numCache>
                <c:formatCode>0.0%</c:formatCode>
                <c:ptCount val="7"/>
                <c:pt idx="0">
                  <c:v>4.8933344226010152E-2</c:v>
                </c:pt>
                <c:pt idx="1">
                  <c:v>8.0305376842820964E-2</c:v>
                </c:pt>
                <c:pt idx="2">
                  <c:v>8.5131275105197191E-2</c:v>
                </c:pt>
                <c:pt idx="3">
                  <c:v>0.12438215515915939</c:v>
                </c:pt>
                <c:pt idx="4">
                  <c:v>7.5070387309726164E-2</c:v>
                </c:pt>
                <c:pt idx="5">
                  <c:v>0.313</c:v>
                </c:pt>
                <c:pt idx="6">
                  <c:v>0.42899999999999999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19-4BED-9355-FB6191DE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7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79472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579439252336449"/>
          <c:y val="0.66382978723404251"/>
          <c:w val="0.74953271028037383"/>
          <c:h val="0.314893617021276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E-48C9-BED5-5720CDD588C9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E-48C9-BED5-5720CDD588C9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E-48C9-BED5-5720CDD588C9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0E-48C9-BED5-5720CDD588C9}"/>
            </c:ext>
          </c:extLst>
        </c:ser>
        <c:ser>
          <c:idx val="4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0E-48C9-BED5-5720CDD588C9}"/>
            </c:ext>
          </c:extLst>
        </c:ser>
        <c:ser>
          <c:idx val="5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0E-48C9-BED5-5720CDD58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1459904"/>
        <c:axId val="1"/>
      </c:barChart>
      <c:catAx>
        <c:axId val="59145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9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1459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32397490016737E-2"/>
          <c:y val="8.7719799203897136E-2"/>
          <c:w val="0.92463318286957064"/>
          <c:h val="0.7309983266991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'6.1.3.4-график'!$B$5</c:f>
              <c:strCache>
                <c:ptCount val="1"/>
                <c:pt idx="0">
                  <c:v>Таза пайда (млрд. теңге)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'6.1.3.4-график'!$C$4:$H$4</c:f>
              <c:strCache>
                <c:ptCount val="6"/>
                <c:pt idx="0">
                  <c:v>01.01.2005</c:v>
                </c:pt>
                <c:pt idx="1">
                  <c:v>01.01.2006</c:v>
                </c:pt>
                <c:pt idx="2">
                  <c:v>01.01.2007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01.01.2008</c:v>
                </c:pt>
              </c:strCache>
            </c:strRef>
          </c:cat>
          <c:val>
            <c:numRef>
              <c:f>'6.1.3.4-график'!$C$5:$H$5</c:f>
              <c:numCache>
                <c:formatCode>General</c:formatCode>
                <c:ptCount val="6"/>
                <c:pt idx="0">
                  <c:v>7</c:v>
                </c:pt>
                <c:pt idx="1">
                  <c:v>11</c:v>
                </c:pt>
                <c:pt idx="2">
                  <c:v>32</c:v>
                </c:pt>
                <c:pt idx="3">
                  <c:v>37</c:v>
                </c:pt>
                <c:pt idx="4">
                  <c:v>52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9-4A8C-95AD-0E8C0D311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26917904"/>
        <c:axId val="1"/>
      </c:barChart>
      <c:catAx>
        <c:axId val="62691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17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71532372915828E-2"/>
          <c:y val="8.4848987032356951E-2"/>
          <c:w val="0.91865257365407571"/>
          <c:h val="0.59394290922649851"/>
        </c:manualLayout>
      </c:layout>
      <c:lineChart>
        <c:grouping val="standard"/>
        <c:varyColors val="0"/>
        <c:ser>
          <c:idx val="0"/>
          <c:order val="0"/>
          <c:tx>
            <c:strRef>
              <c:f>'6.1.3.5-график'!$B$5</c:f>
              <c:strCache>
                <c:ptCount val="1"/>
                <c:pt idx="0">
                  <c:v>ROA, %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079816998771072E-2"/>
                  <c:y val="-7.046004734160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C-4DBB-874F-C709C22F4741}"/>
                </c:ext>
              </c:extLst>
            </c:dLbl>
            <c:dLbl>
              <c:idx val="1"/>
              <c:layout>
                <c:manualLayout>
                  <c:x val="-5.8299801111991296E-2"/>
                  <c:y val="-7.76710285671461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C-4DBB-874F-C709C22F4741}"/>
                </c:ext>
              </c:extLst>
            </c:dLbl>
            <c:dLbl>
              <c:idx val="2"/>
              <c:layout>
                <c:manualLayout>
                  <c:x val="-5.0646738596199392E-2"/>
                  <c:y val="-6.66403715245161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C-4DBB-874F-C709C22F4741}"/>
                </c:ext>
              </c:extLst>
            </c:dLbl>
            <c:dLbl>
              <c:idx val="3"/>
              <c:layout>
                <c:manualLayout>
                  <c:x val="-4.6961937737660484E-2"/>
                  <c:y val="-7.6752906479894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C-4DBB-874F-C709C22F4741}"/>
                </c:ext>
              </c:extLst>
            </c:dLbl>
            <c:dLbl>
              <c:idx val="4"/>
              <c:layout>
                <c:manualLayout>
                  <c:x val="-5.1213660193627726E-2"/>
                  <c:y val="-7.4537939165156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C-4DBB-874F-C709C22F4741}"/>
                </c:ext>
              </c:extLst>
            </c:dLbl>
            <c:dLbl>
              <c:idx val="5"/>
              <c:layout>
                <c:manualLayout>
                  <c:x val="-4.3560597677835787E-2"/>
                  <c:y val="-7.53822522967094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C-4DBB-874F-C709C22F47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'6.1.3.5-график'!$C$4:$I$4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'6.1.3.5-график'!$C$5:$I$5</c:f>
              <c:numCache>
                <c:formatCode>0.0</c:formatCode>
                <c:ptCount val="7"/>
                <c:pt idx="0">
                  <c:v>8.7963995468210552</c:v>
                </c:pt>
                <c:pt idx="1">
                  <c:v>16.862811353543155</c:v>
                </c:pt>
                <c:pt idx="2">
                  <c:v>17.281206972598831</c:v>
                </c:pt>
                <c:pt idx="3">
                  <c:v>17.450297499369562</c:v>
                </c:pt>
                <c:pt idx="4">
                  <c:v>25.800042364843968</c:v>
                </c:pt>
                <c:pt idx="5">
                  <c:v>25.218770590469237</c:v>
                </c:pt>
                <c:pt idx="6">
                  <c:v>13.679344922277862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CC-4DBB-874F-C709C22F4741}"/>
            </c:ext>
          </c:extLst>
        </c:ser>
        <c:ser>
          <c:idx val="1"/>
          <c:order val="1"/>
          <c:tx>
            <c:strRef>
              <c:f>'6.1.3.5-график'!$B$6</c:f>
              <c:strCache>
                <c:ptCount val="1"/>
                <c:pt idx="0">
                  <c:v>ROE, %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127424512891554E-2"/>
                  <c:y val="-7.7829903132454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C-4DBB-874F-C709C22F4741}"/>
                </c:ext>
              </c:extLst>
            </c:dLbl>
            <c:dLbl>
              <c:idx val="1"/>
              <c:layout>
                <c:manualLayout>
                  <c:x val="-5.0363277797485242E-2"/>
                  <c:y val="-7.91010287954496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C-4DBB-874F-C709C22F4741}"/>
                </c:ext>
              </c:extLst>
            </c:dLbl>
            <c:dLbl>
              <c:idx val="2"/>
              <c:layout>
                <c:manualLayout>
                  <c:x val="-5.0646738596199392E-2"/>
                  <c:y val="-7.74201003012299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C-4DBB-874F-C709C22F4741}"/>
                </c:ext>
              </c:extLst>
            </c:dLbl>
            <c:dLbl>
              <c:idx val="3"/>
              <c:layout>
                <c:manualLayout>
                  <c:x val="-4.8946068566287033E-2"/>
                  <c:y val="-7.53207479605863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C-4DBB-874F-C709C22F4741}"/>
                </c:ext>
              </c:extLst>
            </c:dLbl>
            <c:dLbl>
              <c:idx val="4"/>
              <c:layout>
                <c:manualLayout>
                  <c:x val="-5.3197791022254193E-2"/>
                  <c:y val="-5.1139067050833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C-4DBB-874F-C709C22F4741}"/>
                </c:ext>
              </c:extLst>
            </c:dLbl>
            <c:dLbl>
              <c:idx val="5"/>
              <c:layout>
                <c:manualLayout>
                  <c:x val="-4.7528859335088817E-2"/>
                  <c:y val="-6.8847032928900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C-4DBB-874F-C709C22F47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'6.1.3.5-график'!$C$4:$I$4</c:f>
              <c:strCache>
                <c:ptCount val="7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 01.01.2007</c:v>
                </c:pt>
                <c:pt idx="5">
                  <c:v>01.01.2008</c:v>
                </c:pt>
                <c:pt idx="6">
                  <c:v>01.10.2008</c:v>
                </c:pt>
              </c:strCache>
            </c:strRef>
          </c:cat>
          <c:val>
            <c:numRef>
              <c:f>'6.1.3.5-график'!$C$6:$I$6</c:f>
              <c:numCache>
                <c:formatCode>0.0</c:formatCode>
                <c:ptCount val="7"/>
                <c:pt idx="0">
                  <c:v>32.155551932170226</c:v>
                </c:pt>
                <c:pt idx="1">
                  <c:v>38.68120916841989</c:v>
                </c:pt>
                <c:pt idx="2">
                  <c:v>31.679864288900937</c:v>
                </c:pt>
                <c:pt idx="3">
                  <c:v>28.285144874701167</c:v>
                </c:pt>
                <c:pt idx="4">
                  <c:v>43.586153238064014</c:v>
                </c:pt>
                <c:pt idx="5">
                  <c:v>44.646443368853184</c:v>
                </c:pt>
                <c:pt idx="6">
                  <c:v>23.763035086886187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CC-4DBB-874F-C709C22F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41616"/>
        <c:axId val="1"/>
      </c:lineChart>
      <c:catAx>
        <c:axId val="62694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1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6309523809523808"/>
          <c:y val="0.8606060606060606"/>
          <c:w val="0.31944444444444442"/>
          <c:h val="0.121212121212121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2082233191393E-2"/>
          <c:y val="7.8651901147464079E-2"/>
          <c:w val="0.88889058100820251"/>
          <c:h val="0.63483320211881766"/>
        </c:manualLayout>
      </c:layout>
      <c:lineChart>
        <c:grouping val="standard"/>
        <c:varyColors val="0"/>
        <c:ser>
          <c:idx val="0"/>
          <c:order val="0"/>
          <c:tx>
            <c:strRef>
              <c:f>'6.1.3.6-график'!$B$5</c:f>
              <c:strCache>
                <c:ptCount val="1"/>
                <c:pt idx="0">
                  <c:v>Сақтандыру қызметінен кірістер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788319978667485E-2"/>
                  <c:y val="-0.128289704248775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41-4FE9-91F3-42DC412D4CE0}"/>
                </c:ext>
              </c:extLst>
            </c:dLbl>
            <c:dLbl>
              <c:idx val="1"/>
              <c:layout>
                <c:manualLayout>
                  <c:x val="-4.1585528409880369E-2"/>
                  <c:y val="-0.11700841057631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1-4FE9-91F3-42DC412D4CE0}"/>
                </c:ext>
              </c:extLst>
            </c:dLbl>
            <c:dLbl>
              <c:idx val="2"/>
              <c:layout>
                <c:manualLayout>
                  <c:x val="-4.3534772492355073E-2"/>
                  <c:y val="-0.128934104673856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1-4FE9-91F3-42DC412D4CE0}"/>
                </c:ext>
              </c:extLst>
            </c:dLbl>
            <c:dLbl>
              <c:idx val="3"/>
              <c:layout>
                <c:manualLayout>
                  <c:x val="-7.6673364420881074E-2"/>
                  <c:y val="-4.0684049636127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1-4FE9-91F3-42DC412D4C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'6.1.3.6-график'!$C$4:$H$4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'6.1.3.6-график'!$C$5:$H$5</c:f>
              <c:numCache>
                <c:formatCode>#\ ##0.0</c:formatCode>
                <c:ptCount val="6"/>
                <c:pt idx="0">
                  <c:v>11.714444</c:v>
                </c:pt>
                <c:pt idx="1">
                  <c:v>19.156711999999999</c:v>
                </c:pt>
                <c:pt idx="2">
                  <c:v>33.893607000000003</c:v>
                </c:pt>
                <c:pt idx="3">
                  <c:v>68.628264000000001</c:v>
                </c:pt>
                <c:pt idx="4">
                  <c:v>108.462609</c:v>
                </c:pt>
                <c:pt idx="5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41-4FE9-91F3-42DC412D4CE0}"/>
            </c:ext>
          </c:extLst>
        </c:ser>
        <c:ser>
          <c:idx val="1"/>
          <c:order val="1"/>
          <c:tx>
            <c:strRef>
              <c:f>'6.1.3.6-график'!$B$6</c:f>
              <c:strCache>
                <c:ptCount val="1"/>
                <c:pt idx="0">
                  <c:v>Инвестициялық қызметтен кірістер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5.1981090129203491E-3"/>
                  <c:y val="-6.36021294452123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1-4FE9-91F3-42DC412D4CE0}"/>
                </c:ext>
              </c:extLst>
            </c:dLbl>
            <c:dLbl>
              <c:idx val="1"/>
              <c:layout>
                <c:manualLayout>
                  <c:x val="-2.5990994182925639E-3"/>
                  <c:y val="-8.4886215979418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1-4FE9-91F3-42DC412D4CE0}"/>
                </c:ext>
              </c:extLst>
            </c:dLbl>
            <c:dLbl>
              <c:idx val="2"/>
              <c:layout>
                <c:manualLayout>
                  <c:x val="-2.9889522345299391E-2"/>
                  <c:y val="-0.11105635179682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1-4FE9-91F3-42DC412D4CE0}"/>
                </c:ext>
              </c:extLst>
            </c:dLbl>
            <c:dLbl>
              <c:idx val="3"/>
              <c:layout>
                <c:manualLayout>
                  <c:x val="-2.9889649630975689E-2"/>
                  <c:y val="-0.10526146091665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41-4FE9-91F3-42DC412D4CE0}"/>
                </c:ext>
              </c:extLst>
            </c:dLbl>
            <c:dLbl>
              <c:idx val="4"/>
              <c:layout>
                <c:manualLayout>
                  <c:x val="-2.9889572263871012E-2"/>
                  <c:y val="-0.10249765456106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1-4FE9-91F3-42DC412D4C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'6.1.3.6-график'!$C$4:$H$4</c:f>
              <c:strCache>
                <c:ptCount val="6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 01.01.2007</c:v>
                </c:pt>
                <c:pt idx="4">
                  <c:v>01.01.2008</c:v>
                </c:pt>
                <c:pt idx="5">
                  <c:v>01.10.2008</c:v>
                </c:pt>
              </c:strCache>
            </c:strRef>
          </c:cat>
          <c:val>
            <c:numRef>
              <c:f>'6.1.3.6-график'!$C$6:$H$6</c:f>
              <c:numCache>
                <c:formatCode>#\ ##0.0</c:formatCode>
                <c:ptCount val="6"/>
                <c:pt idx="0">
                  <c:v>1.641281</c:v>
                </c:pt>
                <c:pt idx="1">
                  <c:v>1.8657840000000001</c:v>
                </c:pt>
                <c:pt idx="2">
                  <c:v>3.2906569999999999</c:v>
                </c:pt>
                <c:pt idx="3">
                  <c:v>6.5099220000000004</c:v>
                </c:pt>
                <c:pt idx="4">
                  <c:v>11.280087</c:v>
                </c:pt>
                <c:pt idx="5">
                  <c:v>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41-4FE9-91F3-42DC412D4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20400"/>
        <c:axId val="1"/>
      </c:lineChart>
      <c:catAx>
        <c:axId val="62692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204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07407407407407E-2"/>
          <c:y val="0.8707865168539326"/>
          <c:w val="0.90448343079922022"/>
          <c:h val="0.11235955056179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7834491662422"/>
          <c:y val="6.4220183486238536E-2"/>
          <c:w val="0.87005809729964378"/>
          <c:h val="0.5045871559633023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'6.1.3.7-график'!$B$5</c:f>
              <c:strCache>
                <c:ptCount val="1"/>
                <c:pt idx="0">
                  <c:v>ҚР мемлекеттік бағалы қағаздары</c:v>
                </c:pt>
              </c:strCache>
            </c:strRef>
          </c:tx>
          <c:spPr>
            <a:solidFill>
              <a:srgbClr val="CC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'6.1.3.7-график'!$C$5:$G$5</c:f>
              <c:numCache>
                <c:formatCode>0.0</c:formatCode>
                <c:ptCount val="5"/>
                <c:pt idx="0">
                  <c:v>49.917698182775879</c:v>
                </c:pt>
                <c:pt idx="1">
                  <c:v>37.658570454582062</c:v>
                </c:pt>
                <c:pt idx="2">
                  <c:v>17.46</c:v>
                </c:pt>
                <c:pt idx="3">
                  <c:v>10.3</c:v>
                </c:pt>
                <c:pt idx="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9-4CF8-AF79-C31289E9EF0E}"/>
            </c:ext>
          </c:extLst>
        </c:ser>
        <c:ser>
          <c:idx val="1"/>
          <c:order val="1"/>
          <c:tx>
            <c:strRef>
              <c:f>'6.1.3.7-график'!$B$6</c:f>
              <c:strCache>
                <c:ptCount val="1"/>
                <c:pt idx="0">
                  <c:v>Екінші деңгейдегі банктердің салымдары</c:v>
                </c:pt>
              </c:strCache>
            </c:strRef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'6.1.3.7-график'!$C$6:$G$6</c:f>
              <c:numCache>
                <c:formatCode>0.0</c:formatCode>
                <c:ptCount val="5"/>
                <c:pt idx="0">
                  <c:v>21.176706490770226</c:v>
                </c:pt>
                <c:pt idx="1">
                  <c:v>23.098451919308687</c:v>
                </c:pt>
                <c:pt idx="2">
                  <c:v>21.96</c:v>
                </c:pt>
                <c:pt idx="3">
                  <c:v>39.1</c:v>
                </c:pt>
                <c:pt idx="4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9-4CF8-AF79-C31289E9EF0E}"/>
            </c:ext>
          </c:extLst>
        </c:ser>
        <c:ser>
          <c:idx val="2"/>
          <c:order val="2"/>
          <c:tx>
            <c:strRef>
              <c:f>'6.1.3.7-график'!$B$7</c:f>
              <c:strCache>
                <c:ptCount val="1"/>
                <c:pt idx="0">
                  <c:v>ҚР эмитенттерінің мемлекеттік емес бағалы қағаздары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'6.1.3.7-график'!$C$7:$G$7</c:f>
              <c:numCache>
                <c:formatCode>0.0</c:formatCode>
                <c:ptCount val="5"/>
                <c:pt idx="0">
                  <c:v>22.023367730504944</c:v>
                </c:pt>
                <c:pt idx="1">
                  <c:v>27.653398852226385</c:v>
                </c:pt>
                <c:pt idx="2">
                  <c:v>43.11</c:v>
                </c:pt>
                <c:pt idx="3">
                  <c:v>36.9</c:v>
                </c:pt>
                <c:pt idx="4">
                  <c:v>35.299999999999997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9-4CF8-AF79-C31289E9EF0E}"/>
            </c:ext>
          </c:extLst>
        </c:ser>
        <c:ser>
          <c:idx val="3"/>
          <c:order val="3"/>
          <c:tx>
            <c:strRef>
              <c:f>'6.1.3.7-график'!$B$8</c:f>
              <c:strCache>
                <c:ptCount val="1"/>
                <c:pt idx="0">
                  <c:v>"Кері РЕПО" операциялары 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'6.1.3.7-график'!$C$4:$G$4</c:f>
              <c:strCache>
                <c:ptCount val="5"/>
                <c:pt idx="0">
                  <c:v>01.01.2005</c:v>
                </c:pt>
                <c:pt idx="1">
                  <c:v>01.01.2006</c:v>
                </c:pt>
                <c:pt idx="2">
                  <c:v> 01.01.2007</c:v>
                </c:pt>
                <c:pt idx="3">
                  <c:v>01.01.2008</c:v>
                </c:pt>
                <c:pt idx="4">
                  <c:v>01.10.2008</c:v>
                </c:pt>
              </c:strCache>
            </c:strRef>
          </c:cat>
          <c:val>
            <c:numRef>
              <c:f>'6.1.3.7-график'!$C$8:$G$8</c:f>
              <c:numCache>
                <c:formatCode>0.0</c:formatCode>
                <c:ptCount val="5"/>
                <c:pt idx="0">
                  <c:v>6.8822275959489545</c:v>
                </c:pt>
                <c:pt idx="1">
                  <c:v>10.89955459798397</c:v>
                </c:pt>
                <c:pt idx="2">
                  <c:v>11.01</c:v>
                </c:pt>
                <c:pt idx="3">
                  <c:v>13</c:v>
                </c:pt>
                <c:pt idx="4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C9-4CF8-AF79-C31289E9E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26936624"/>
        <c:axId val="1"/>
      </c:barChart>
      <c:catAx>
        <c:axId val="62693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366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747645951035781"/>
          <c:y val="0.69266055045871555"/>
          <c:w val="0.7551789077212806"/>
          <c:h val="0.293577981651376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49125316663729E-2"/>
          <c:y val="6.1674008810572688E-2"/>
          <c:w val="0.82129353806508654"/>
          <c:h val="0.42290748898678426"/>
        </c:manualLayout>
      </c:layout>
      <c:lineChart>
        <c:grouping val="standard"/>
        <c:varyColors val="0"/>
        <c:ser>
          <c:idx val="1"/>
          <c:order val="0"/>
          <c:tx>
            <c:strRef>
              <c:f>'6.2.1-график'!$B$5</c:f>
              <c:strCache>
                <c:ptCount val="1"/>
                <c:pt idx="0">
                  <c:v>инвестициялық кіріс (өспелі)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'6.2.1-график'!$C$4:$L$4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'6.2.1-график'!$C$5:$L$5</c:f>
              <c:numCache>
                <c:formatCode>General</c:formatCode>
                <c:ptCount val="10"/>
                <c:pt idx="0">
                  <c:v>411.3</c:v>
                </c:pt>
                <c:pt idx="1">
                  <c:v>409.7</c:v>
                </c:pt>
                <c:pt idx="2">
                  <c:v>423.8</c:v>
                </c:pt>
                <c:pt idx="3">
                  <c:v>426</c:v>
                </c:pt>
                <c:pt idx="4">
                  <c:v>438.4</c:v>
                </c:pt>
                <c:pt idx="5">
                  <c:v>470.6</c:v>
                </c:pt>
                <c:pt idx="6">
                  <c:v>470</c:v>
                </c:pt>
                <c:pt idx="7">
                  <c:v>454.6</c:v>
                </c:pt>
                <c:pt idx="8">
                  <c:v>442.4</c:v>
                </c:pt>
                <c:pt idx="9">
                  <c:v>416.1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4-4A30-B60A-BB0C9245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42448"/>
        <c:axId val="1"/>
      </c:lineChart>
      <c:lineChart>
        <c:grouping val="standard"/>
        <c:varyColors val="0"/>
        <c:ser>
          <c:idx val="2"/>
          <c:order val="1"/>
          <c:tx>
            <c:strRef>
              <c:f>'6.2.1-график'!$B$6</c:f>
              <c:strCache>
                <c:ptCount val="1"/>
                <c:pt idx="0">
                  <c:v>ЖЗҚ жинақталған зейнетақы қаражаты (оң жақ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'6.2.1-график'!$C$4:$L$4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</c:numCache>
            </c:numRef>
          </c:cat>
          <c:val>
            <c:numRef>
              <c:f>'6.2.1-график'!$C$6:$L$6</c:f>
              <c:numCache>
                <c:formatCode>#,##0.00</c:formatCode>
                <c:ptCount val="10"/>
                <c:pt idx="0">
                  <c:v>1208.0999999999999</c:v>
                </c:pt>
                <c:pt idx="1">
                  <c:v>1221.4000000000001</c:v>
                </c:pt>
                <c:pt idx="2">
                  <c:v>1249.8</c:v>
                </c:pt>
                <c:pt idx="3">
                  <c:v>1269.3</c:v>
                </c:pt>
                <c:pt idx="4">
                  <c:v>1300.0999999999999</c:v>
                </c:pt>
                <c:pt idx="5">
                  <c:v>1346.7</c:v>
                </c:pt>
                <c:pt idx="6">
                  <c:v>1366.4</c:v>
                </c:pt>
                <c:pt idx="7">
                  <c:v>1374.4</c:v>
                </c:pt>
                <c:pt idx="8">
                  <c:v>1383.3</c:v>
                </c:pt>
                <c:pt idx="9">
                  <c:v>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4-4A30-B60A-BB0C9245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2694244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244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714828897338403"/>
          <c:y val="0.77973568281938321"/>
          <c:w val="0.48669201520912547"/>
          <c:h val="0.202643171806167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2022892648414E-2"/>
          <c:y val="5.0000087193232429E-2"/>
          <c:w val="0.94867626361064872"/>
          <c:h val="0.43571504554102525"/>
        </c:manualLayout>
      </c:layout>
      <c:barChart>
        <c:barDir val="col"/>
        <c:grouping val="clustered"/>
        <c:varyColors val="0"/>
        <c:ser>
          <c:idx val="3"/>
          <c:order val="3"/>
          <c:tx>
            <c:v>5 жылдағы инфляцияның жинақталған деңгейі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57.9</c:v>
              </c:pt>
              <c:pt idx="1">
                <c:v>57.62</c:v>
              </c:pt>
              <c:pt idx="2">
                <c:v>58.48</c:v>
              </c:pt>
              <c:pt idx="3">
                <c:v>58.94</c:v>
              </c:pt>
              <c:pt idx="4">
                <c:v>59.63</c:v>
              </c:pt>
              <c:pt idx="5">
                <c:v>60.16</c:v>
              </c:pt>
              <c:pt idx="6">
                <c:v>62.94</c:v>
              </c:pt>
              <c:pt idx="7">
                <c:v>64.459999999999894</c:v>
              </c:pt>
              <c:pt idx="8">
                <c:v>65.3526045676725</c:v>
              </c:pt>
              <c:pt idx="9">
                <c:v>65.73</c:v>
              </c:pt>
            </c:numLit>
          </c:val>
          <c:extLst>
            <c:ext xmlns:c16="http://schemas.microsoft.com/office/drawing/2014/chart" uri="{C3380CC4-5D6E-409C-BE32-E72D297353CC}">
              <c16:uniqueId val="{00000000-2FF7-4A57-AF99-CC68F7F046D0}"/>
            </c:ext>
          </c:extLst>
        </c:ser>
        <c:ser>
          <c:idx val="4"/>
          <c:order val="4"/>
          <c:tx>
            <c:v>3 жылдағы инфляцияның жинақталған деңгейі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38.57</c:v>
              </c:pt>
              <c:pt idx="1">
                <c:v>38.71</c:v>
              </c:pt>
              <c:pt idx="2">
                <c:v>39.340000000000003</c:v>
              </c:pt>
              <c:pt idx="3">
                <c:v>39.35</c:v>
              </c:pt>
              <c:pt idx="4">
                <c:v>39.69</c:v>
              </c:pt>
              <c:pt idx="5">
                <c:v>40.15</c:v>
              </c:pt>
              <c:pt idx="6">
                <c:v>41.27</c:v>
              </c:pt>
              <c:pt idx="7">
                <c:v>41.92</c:v>
              </c:pt>
              <c:pt idx="8">
                <c:v>42.82</c:v>
              </c:pt>
              <c:pt idx="9">
                <c:v>42.61</c:v>
              </c:pt>
            </c:numLit>
          </c:val>
          <c:extLst>
            <c:ext xmlns:c16="http://schemas.microsoft.com/office/drawing/2014/chart" uri="{C3380CC4-5D6E-409C-BE32-E72D297353CC}">
              <c16:uniqueId val="{00000001-2FF7-4A57-AF99-CC68F7F046D0}"/>
            </c:ext>
          </c:extLst>
        </c:ser>
        <c:ser>
          <c:idx val="5"/>
          <c:order val="5"/>
          <c:tx>
            <c:v>1 жылдағы инфляцияның жинақталған деңгейі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18.8</c:v>
              </c:pt>
              <c:pt idx="1">
                <c:v>18.7</c:v>
              </c:pt>
              <c:pt idx="2">
                <c:v>18.8</c:v>
              </c:pt>
              <c:pt idx="3">
                <c:v>18.7</c:v>
              </c:pt>
              <c:pt idx="4">
                <c:v>19.100000000000001</c:v>
              </c:pt>
              <c:pt idx="5">
                <c:v>19.5</c:v>
              </c:pt>
              <c:pt idx="6">
                <c:v>20</c:v>
              </c:pt>
              <c:pt idx="7">
                <c:v>20</c:v>
              </c:pt>
              <c:pt idx="8">
                <c:v>20.100000000000001</c:v>
              </c:pt>
              <c:pt idx="9">
                <c:v>18.2</c:v>
              </c:pt>
            </c:numLit>
          </c:val>
          <c:extLst>
            <c:ext xmlns:c16="http://schemas.microsoft.com/office/drawing/2014/chart" uri="{C3380CC4-5D6E-409C-BE32-E72D297353CC}">
              <c16:uniqueId val="{00000002-2FF7-4A57-AF99-CC68F7F04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19152"/>
        <c:axId val="1"/>
      </c:barChart>
      <c:lineChart>
        <c:grouping val="standard"/>
        <c:varyColors val="0"/>
        <c:ser>
          <c:idx val="0"/>
          <c:order val="0"/>
          <c:tx>
            <c:v>5 жылдағы номиналдық кірісінің орташа алынған коэффициенті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090661433729407E-2"/>
                  <c:y val="-3.36923017653508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7-4A57-AF99-CC68F7F046D0}"/>
                </c:ext>
              </c:extLst>
            </c:dLbl>
            <c:dLbl>
              <c:idx val="1"/>
              <c:layout>
                <c:manualLayout>
                  <c:x val="-4.1587360794456407E-2"/>
                  <c:y val="-4.746023068970144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7-4A57-AF99-CC68F7F046D0}"/>
                </c:ext>
              </c:extLst>
            </c:dLbl>
            <c:dLbl>
              <c:idx val="2"/>
              <c:layout>
                <c:manualLayout>
                  <c:x val="-1.7249602992601039E-2"/>
                  <c:y val="-4.330123187795328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7-4A57-AF99-CC68F7F046D0}"/>
                </c:ext>
              </c:extLst>
            </c:dLbl>
            <c:dLbl>
              <c:idx val="3"/>
              <c:layout>
                <c:manualLayout>
                  <c:x val="-9.4681499658005597E-3"/>
                  <c:y val="-3.79094120842940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7-4A57-AF99-CC68F7F046D0}"/>
                </c:ext>
              </c:extLst>
            </c:dLbl>
            <c:dLbl>
              <c:idx val="4"/>
              <c:layout>
                <c:manualLayout>
                  <c:x val="-3.479930648911006E-2"/>
                  <c:y val="-3.234622625365629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7-4A57-AF99-CC68F7F046D0}"/>
                </c:ext>
              </c:extLst>
            </c:dLbl>
            <c:dLbl>
              <c:idx val="5"/>
              <c:layout>
                <c:manualLayout>
                  <c:x val="-3.529600584983706E-2"/>
                  <c:y val="-2.7950281975557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F7-4A57-AF99-CC68F7F046D0}"/>
                </c:ext>
              </c:extLst>
            </c:dLbl>
            <c:dLbl>
              <c:idx val="6"/>
              <c:layout>
                <c:manualLayout>
                  <c:x val="-4.0759596643080633E-2"/>
                  <c:y val="-3.77309530782694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7-4A57-AF99-CC68F7F046D0}"/>
                </c:ext>
              </c:extLst>
            </c:dLbl>
            <c:dLbl>
              <c:idx val="7"/>
              <c:layout>
                <c:manualLayout>
                  <c:x val="-4.1256296003807702E-2"/>
                  <c:y val="-3.84156174952172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F7-4A57-AF99-CC68F7F046D0}"/>
                </c:ext>
              </c:extLst>
            </c:dLbl>
            <c:dLbl>
              <c:idx val="8"/>
              <c:layout>
                <c:manualLayout>
                  <c:x val="-4.175299536453466E-2"/>
                  <c:y val="-3.882354158923936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F7-4A57-AF99-CC68F7F046D0}"/>
                </c:ext>
              </c:extLst>
            </c:dLbl>
            <c:dLbl>
              <c:idx val="9"/>
              <c:layout>
                <c:manualLayout>
                  <c:x val="-2.483369157910801E-2"/>
                  <c:y val="-4.4055606436800725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F7-4A57-AF99-CC68F7F046D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980175280175845"/>
                  <c:y val="0.2428575663671289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7-4A57-AF99-CC68F7F046D0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46.15</c:v>
              </c:pt>
              <c:pt idx="1">
                <c:v>46.233175341798301</c:v>
              </c:pt>
              <c:pt idx="2">
                <c:v>45.18</c:v>
              </c:pt>
              <c:pt idx="3">
                <c:v>46.62</c:v>
              </c:pt>
              <c:pt idx="4">
                <c:v>46.94</c:v>
              </c:pt>
              <c:pt idx="5">
                <c:v>48.22</c:v>
              </c:pt>
              <c:pt idx="6">
                <c:v>48.37</c:v>
              </c:pt>
              <c:pt idx="7">
                <c:v>48.26</c:v>
              </c:pt>
              <c:pt idx="8">
                <c:v>45.899404562973601</c:v>
              </c:pt>
              <c:pt idx="9">
                <c:v>42.19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2FF7-4A57-AF99-CC68F7F046D0}"/>
            </c:ext>
          </c:extLst>
        </c:ser>
        <c:ser>
          <c:idx val="1"/>
          <c:order val="1"/>
          <c:tx>
            <c:v>3 жылдағы номиналдық кірісінің орташа алынған коэффициенті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501248091190944E-2"/>
                  <c:y val="-3.045255724061939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7-4A57-AF99-CC68F7F046D0}"/>
                </c:ext>
              </c:extLst>
            </c:dLbl>
            <c:dLbl>
              <c:idx val="1"/>
              <c:layout>
                <c:manualLayout>
                  <c:x val="-2.8342316974412477E-2"/>
                  <c:y val="-3.132657298865088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7-4A57-AF99-CC68F7F046D0}"/>
                </c:ext>
              </c:extLst>
            </c:dLbl>
            <c:dLbl>
              <c:idx val="2"/>
              <c:layout>
                <c:manualLayout>
                  <c:x val="-3.0494646812644983E-2"/>
                  <c:y val="-3.621783035261391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7-4A57-AF99-CC68F7F046D0}"/>
                </c:ext>
              </c:extLst>
            </c:dLbl>
            <c:dLbl>
              <c:idx val="3"/>
              <c:layout>
                <c:manualLayout>
                  <c:x val="-2.4368824263350037E-2"/>
                  <c:y val="-3.655229477342778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7-4A57-AF99-CC68F7F046D0}"/>
                </c:ext>
              </c:extLst>
            </c:dLbl>
            <c:dLbl>
              <c:idx val="4"/>
              <c:layout>
                <c:manualLayout>
                  <c:x val="-2.4865523624077065E-2"/>
                  <c:y val="-3.175964385479261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7-4A57-AF99-CC68F7F046D0}"/>
                </c:ext>
              </c:extLst>
            </c:dLbl>
            <c:dLbl>
              <c:idx val="5"/>
              <c:layout>
                <c:manualLayout>
                  <c:x val="-2.5362222984804072E-2"/>
                  <c:y val="-3.018822773954014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F7-4A57-AF99-CC68F7F046D0}"/>
                </c:ext>
              </c:extLst>
            </c:dLbl>
            <c:dLbl>
              <c:idx val="6"/>
              <c:layout>
                <c:manualLayout>
                  <c:x val="-2.4203291868025639E-2"/>
                  <c:y val="-3.151856767591464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F7-4A57-AF99-CC68F7F046D0}"/>
                </c:ext>
              </c:extLst>
            </c:dLbl>
            <c:dLbl>
              <c:idx val="7"/>
              <c:layout>
                <c:manualLayout>
                  <c:x val="-2.1388730273741701E-2"/>
                  <c:y val="-3.0911506100878432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F7-4A57-AF99-CC68F7F046D0}"/>
                </c:ext>
              </c:extLst>
            </c:dLbl>
            <c:dLbl>
              <c:idx val="8"/>
              <c:layout>
                <c:manualLayout>
                  <c:x val="-2.0229799156963272E-2"/>
                  <c:y val="-3.339779539924998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F7-4A57-AF99-CC68F7F046D0}"/>
                </c:ext>
              </c:extLst>
            </c:dLbl>
            <c:dLbl>
              <c:idx val="9"/>
              <c:layout>
                <c:manualLayout>
                  <c:x val="-4.9661258490421292E-3"/>
                  <c:y val="-3.340039515881387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F7-4A57-AF99-CC68F7F046D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476864423427495"/>
                  <c:y val="0.4178578715434425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F7-4A57-AF99-CC68F7F046D0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32.9</c:v>
              </c:pt>
              <c:pt idx="1">
                <c:v>32.759581213018798</c:v>
              </c:pt>
              <c:pt idx="2">
                <c:v>31.4</c:v>
              </c:pt>
              <c:pt idx="3">
                <c:v>31.919999999999899</c:v>
              </c:pt>
              <c:pt idx="4">
                <c:v>32.69</c:v>
              </c:pt>
              <c:pt idx="5">
                <c:v>34.090000000000003</c:v>
              </c:pt>
              <c:pt idx="6">
                <c:v>34.450000000000003</c:v>
              </c:pt>
              <c:pt idx="7">
                <c:v>33.4</c:v>
              </c:pt>
              <c:pt idx="8">
                <c:v>30.7054907522256</c:v>
              </c:pt>
              <c:pt idx="9">
                <c:v>28.41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A-2FF7-4A57-AF99-CC68F7F046D0}"/>
            </c:ext>
          </c:extLst>
        </c:ser>
        <c:ser>
          <c:idx val="2"/>
          <c:order val="2"/>
          <c:tx>
            <c:v>1 жылдағы номиналдық кірісінің орташа алынған коэффициенті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878726181168953E-2"/>
                  <c:y val="-2.98636254735621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F7-4A57-AF99-CC68F7F046D0}"/>
                </c:ext>
              </c:extLst>
            </c:dLbl>
            <c:dLbl>
              <c:idx val="1"/>
              <c:layout>
                <c:manualLayout>
                  <c:x val="-3.3309208406928983E-2"/>
                  <c:y val="-2.41590636283266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F7-4A57-AF99-CC68F7F046D0}"/>
                </c:ext>
              </c:extLst>
            </c:dLbl>
            <c:dLbl>
              <c:idx val="2"/>
              <c:layout>
                <c:manualLayout>
                  <c:x val="-4.2084060155183504E-2"/>
                  <c:y val="-3.172262441209520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F7-4A57-AF99-CC68F7F046D0}"/>
                </c:ext>
              </c:extLst>
            </c:dLbl>
            <c:dLbl>
              <c:idx val="3"/>
              <c:layout>
                <c:manualLayout>
                  <c:x val="-3.595823760588851E-2"/>
                  <c:y val="-2.981674387602876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F7-4A57-AF99-CC68F7F046D0}"/>
                </c:ext>
              </c:extLst>
            </c:dLbl>
            <c:dLbl>
              <c:idx val="4"/>
              <c:layout>
                <c:manualLayout>
                  <c:x val="-3.4799306489110088E-2"/>
                  <c:y val="-3.07113882743455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F7-4A57-AF99-CC68F7F046D0}"/>
                </c:ext>
              </c:extLst>
            </c:dLbl>
            <c:dLbl>
              <c:idx val="5"/>
              <c:layout>
                <c:manualLayout>
                  <c:x val="-3.695163632734258E-2"/>
                  <c:y val="-3.088312926445483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F7-4A57-AF99-CC68F7F046D0}"/>
                </c:ext>
              </c:extLst>
            </c:dLbl>
            <c:dLbl>
              <c:idx val="6"/>
              <c:layout>
                <c:manualLayout>
                  <c:x val="-4.0759596643080639E-2"/>
                  <c:y val="-3.582389289786721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F7-4A57-AF99-CC68F7F046D0}"/>
                </c:ext>
              </c:extLst>
            </c:dLbl>
            <c:dLbl>
              <c:idx val="7"/>
              <c:layout>
                <c:manualLayout>
                  <c:x val="-3.6289404571291227E-2"/>
                  <c:y val="-3.289024091776510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F7-4A57-AF99-CC68F7F046D0}"/>
                </c:ext>
              </c:extLst>
            </c:dLbl>
            <c:dLbl>
              <c:idx val="8"/>
              <c:layout>
                <c:manualLayout>
                  <c:x val="-3.6786103932018276E-2"/>
                  <c:y val="-3.000757633537171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F7-4A57-AF99-CC68F7F046D0}"/>
                </c:ext>
              </c:extLst>
            </c:dLbl>
            <c:dLbl>
              <c:idx val="9"/>
              <c:layout>
                <c:manualLayout>
                  <c:x val="-3.03524526991522E-2"/>
                  <c:y val="-3.262473673258901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F7-4A57-AF99-CC68F7F046D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52360041423096"/>
                  <c:y val="0.700001220705253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F7-4A57-AF99-CC68F7F046D0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</c:numLit>
          </c:cat>
          <c:val>
            <c:numLit>
              <c:formatCode>General</c:formatCode>
              <c:ptCount val="10"/>
              <c:pt idx="0">
                <c:v>9.4700000000000006</c:v>
              </c:pt>
              <c:pt idx="1">
                <c:v>8.0913833787164506</c:v>
              </c:pt>
              <c:pt idx="2">
                <c:v>7.45</c:v>
              </c:pt>
              <c:pt idx="3">
                <c:v>8.33</c:v>
              </c:pt>
              <c:pt idx="4">
                <c:v>8.76</c:v>
              </c:pt>
              <c:pt idx="5">
                <c:v>9.8800000000000008</c:v>
              </c:pt>
              <c:pt idx="6">
                <c:v>9.66</c:v>
              </c:pt>
              <c:pt idx="7">
                <c:v>8.41</c:v>
              </c:pt>
              <c:pt idx="8">
                <c:v>6.5780176605203904</c:v>
              </c:pt>
              <c:pt idx="9">
                <c:v>5.01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6-2FF7-4A57-AF99-CC68F7F04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19152"/>
        <c:axId val="1"/>
      </c:lineChart>
      <c:catAx>
        <c:axId val="62691915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191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715249170012687"/>
          <c:y val="0.69642969628796392"/>
          <c:w val="0.90397420521110361"/>
          <c:h val="0.9892872140982376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70469798657761E-2"/>
          <c:y val="7.3394495412844082E-2"/>
          <c:w val="0.89093959731543648"/>
          <c:h val="0.66055045871559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'6.2.3-график'!$B$5</c:f>
              <c:strCache>
                <c:ptCount val="1"/>
                <c:pt idx="0">
                  <c:v>зейнетақы активтері</c:v>
                </c:pt>
              </c:strCache>
            </c:strRef>
          </c:tx>
          <c:spPr>
            <a:gradFill rotWithShape="0">
              <a:gsLst>
                <a:gs pos="0">
                  <a:srgbClr val="000080"/>
                </a:gs>
                <a:gs pos="100000">
                  <a:srgbClr val="00008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'6.2.3-график'!$C$4:$G$4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'6.2.3-график'!$C$5:$G$5</c:f>
              <c:numCache>
                <c:formatCode>General</c:formatCode>
                <c:ptCount val="5"/>
                <c:pt idx="0">
                  <c:v>1078</c:v>
                </c:pt>
                <c:pt idx="1">
                  <c:v>1195</c:v>
                </c:pt>
                <c:pt idx="2">
                  <c:v>1253</c:v>
                </c:pt>
                <c:pt idx="3">
                  <c:v>1343</c:v>
                </c:pt>
                <c:pt idx="4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7-4F0A-BA62-044FB935C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21232"/>
        <c:axId val="1"/>
      </c:barChart>
      <c:lineChart>
        <c:grouping val="standard"/>
        <c:varyColors val="0"/>
        <c:ser>
          <c:idx val="1"/>
          <c:order val="1"/>
          <c:tx>
            <c:strRef>
              <c:f>'6.2.3-график'!$B$6</c:f>
              <c:strCache>
                <c:ptCount val="1"/>
                <c:pt idx="0">
                  <c:v>"таза" инвестициялық кіріс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'6.2.3-график'!$C$4:$G$4</c:f>
              <c:strCache>
                <c:ptCount val="5"/>
                <c:pt idx="0">
                  <c:v>01.10.2007</c:v>
                </c:pt>
                <c:pt idx="1">
                  <c:v>01.01.2008</c:v>
                </c:pt>
                <c:pt idx="2">
                  <c:v>01.04.2008</c:v>
                </c:pt>
                <c:pt idx="3">
                  <c:v>01.07.2008</c:v>
                </c:pt>
                <c:pt idx="4">
                  <c:v>01.10.2008</c:v>
                </c:pt>
              </c:strCache>
            </c:strRef>
          </c:cat>
          <c:val>
            <c:numRef>
              <c:f>'6.2.3-график'!$C$6:$G$6</c:f>
              <c:numCache>
                <c:formatCode>General</c:formatCode>
                <c:ptCount val="5"/>
                <c:pt idx="0">
                  <c:v>302</c:v>
                </c:pt>
                <c:pt idx="1">
                  <c:v>339</c:v>
                </c:pt>
                <c:pt idx="2">
                  <c:v>350</c:v>
                </c:pt>
                <c:pt idx="3">
                  <c:v>386</c:v>
                </c:pt>
                <c:pt idx="4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7-4F0A-BA62-044FB935C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21232"/>
        <c:axId val="1"/>
      </c:lineChart>
      <c:catAx>
        <c:axId val="6269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212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664429530201343"/>
          <c:y val="0.89449541284403666"/>
          <c:w val="0.58892617449664431"/>
          <c:h val="9.17431192660550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79632711726615E-2"/>
          <c:y val="7.1428749374076686E-2"/>
          <c:w val="0.88889037274701643"/>
          <c:h val="0.65306285142012965"/>
        </c:manualLayout>
      </c:layout>
      <c:lineChart>
        <c:grouping val="standard"/>
        <c:varyColors val="0"/>
        <c:ser>
          <c:idx val="0"/>
          <c:order val="0"/>
          <c:tx>
            <c:v>ROE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7"/>
              <c:pt idx="0">
                <c:v>01.01.05</c:v>
              </c:pt>
              <c:pt idx="1">
                <c:v>01.01.06</c:v>
              </c:pt>
              <c:pt idx="2">
                <c:v>01.01.07</c:v>
              </c:pt>
              <c:pt idx="3">
                <c:v>01.01.08</c:v>
              </c:pt>
              <c:pt idx="4">
                <c:v>01.04.08</c:v>
              </c:pt>
              <c:pt idx="5">
                <c:v>01.07.08</c:v>
              </c:pt>
              <c:pt idx="6">
                <c:v>01.10.08</c:v>
              </c:pt>
            </c:strLit>
          </c:cat>
          <c:val>
            <c:numLit>
              <c:formatCode>General</c:formatCode>
              <c:ptCount val="7"/>
              <c:pt idx="0">
                <c:v>9.4200000000000006E-2</c:v>
              </c:pt>
              <c:pt idx="1">
                <c:v>0.4027</c:v>
              </c:pt>
              <c:pt idx="2">
                <c:v>0.55159999999999898</c:v>
              </c:pt>
              <c:pt idx="3">
                <c:v>0.35970000000000002</c:v>
              </c:pt>
              <c:pt idx="4">
                <c:v>4.9500000000000002E-2</c:v>
              </c:pt>
              <c:pt idx="5">
                <c:v>0.20699999999999999</c:v>
              </c:pt>
              <c:pt idx="6">
                <c:v>-2.5100000000000001E-2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3E-40DA-A33D-CCF792C6978C}"/>
            </c:ext>
          </c:extLst>
        </c:ser>
        <c:ser>
          <c:idx val="1"/>
          <c:order val="1"/>
          <c:tx>
            <c:v>ROA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7"/>
              <c:pt idx="0">
                <c:v>01.01.05</c:v>
              </c:pt>
              <c:pt idx="1">
                <c:v>01.01.06</c:v>
              </c:pt>
              <c:pt idx="2">
                <c:v>01.01.07</c:v>
              </c:pt>
              <c:pt idx="3">
                <c:v>01.01.08</c:v>
              </c:pt>
              <c:pt idx="4">
                <c:v>01.04.08</c:v>
              </c:pt>
              <c:pt idx="5">
                <c:v>01.07.08</c:v>
              </c:pt>
              <c:pt idx="6">
                <c:v>01.10.08</c:v>
              </c:pt>
            </c:strLit>
          </c:cat>
          <c:val>
            <c:numLit>
              <c:formatCode>General</c:formatCode>
              <c:ptCount val="7"/>
              <c:pt idx="0">
                <c:v>8.9399999999999993E-2</c:v>
              </c:pt>
              <c:pt idx="1">
                <c:v>0.38619999999999999</c:v>
              </c:pt>
              <c:pt idx="2">
                <c:v>0.52080000000000004</c:v>
              </c:pt>
              <c:pt idx="3">
                <c:v>0.34179999999999999</c:v>
              </c:pt>
              <c:pt idx="4">
                <c:v>4.7399999999999998E-2</c:v>
              </c:pt>
              <c:pt idx="5">
                <c:v>0.1905</c:v>
              </c:pt>
              <c:pt idx="6">
                <c:v>-1.7999999999999901E-2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3E-40DA-A33D-CCF792C69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39120"/>
        <c:axId val="1"/>
      </c:lineChart>
      <c:catAx>
        <c:axId val="62693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391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41196652982479753"/>
          <c:y val="0.86734908136482936"/>
          <c:w val="0.67179594858335012"/>
          <c:h val="0.969389897691359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71024734982339E-2"/>
          <c:y val="5.6000109375213616E-2"/>
          <c:w val="0.86042402826855158"/>
          <c:h val="0.452000882814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'6.2.5-график'!$B$5</c:f>
              <c:strCache>
                <c:ptCount val="1"/>
                <c:pt idx="0">
                  <c:v>Жалпы пайыздық тәуекел бойынша сараланған зейнетақы активтерінің сомасы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'6.2.5-график'!$C$5:$O$5</c:f>
              <c:numCache>
                <c:formatCode>#\ ##0.0</c:formatCode>
                <c:ptCount val="13"/>
                <c:pt idx="0">
                  <c:v>5.0805470000000001</c:v>
                </c:pt>
                <c:pt idx="1">
                  <c:v>5.2181059999999997</c:v>
                </c:pt>
                <c:pt idx="2">
                  <c:v>5.4705729999999999</c:v>
                </c:pt>
                <c:pt idx="3">
                  <c:v>6.1880369999999996</c:v>
                </c:pt>
                <c:pt idx="4">
                  <c:v>6.1280070000000002</c:v>
                </c:pt>
                <c:pt idx="5">
                  <c:v>6.3448419999999999</c:v>
                </c:pt>
                <c:pt idx="6">
                  <c:v>6.75753</c:v>
                </c:pt>
                <c:pt idx="7">
                  <c:v>6.0966849999999999</c:v>
                </c:pt>
                <c:pt idx="8">
                  <c:v>5.984032</c:v>
                </c:pt>
                <c:pt idx="9">
                  <c:v>5.8655609999999996</c:v>
                </c:pt>
                <c:pt idx="10">
                  <c:v>5.8892300000000004</c:v>
                </c:pt>
                <c:pt idx="11">
                  <c:v>5.8720160000000003</c:v>
                </c:pt>
                <c:pt idx="12">
                  <c:v>6.0722569999999996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D-452B-A59E-5E64B3ECE6A6}"/>
            </c:ext>
          </c:extLst>
        </c:ser>
        <c:ser>
          <c:idx val="1"/>
          <c:order val="1"/>
          <c:tx>
            <c:strRef>
              <c:f>'6.2.5-график'!$B$6</c:f>
              <c:strCache>
                <c:ptCount val="1"/>
                <c:pt idx="0">
                  <c:v>Қор тәуекелі бойынша сараланған зейнетақы активтерінің сомасы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'6.2.5-график'!$C$6:$O$6</c:f>
              <c:numCache>
                <c:formatCode>#\ ##0.0</c:formatCode>
                <c:ptCount val="13"/>
                <c:pt idx="0">
                  <c:v>15.774939</c:v>
                </c:pt>
                <c:pt idx="1">
                  <c:v>15.543583999999999</c:v>
                </c:pt>
                <c:pt idx="2">
                  <c:v>14.49034</c:v>
                </c:pt>
                <c:pt idx="3">
                  <c:v>16.819783000000001</c:v>
                </c:pt>
                <c:pt idx="4">
                  <c:v>16.433046999999998</c:v>
                </c:pt>
                <c:pt idx="5">
                  <c:v>16.922180000000001</c:v>
                </c:pt>
                <c:pt idx="6">
                  <c:v>17.787089000000002</c:v>
                </c:pt>
                <c:pt idx="7">
                  <c:v>16.988858</c:v>
                </c:pt>
                <c:pt idx="8">
                  <c:v>18.646509999999999</c:v>
                </c:pt>
                <c:pt idx="9">
                  <c:v>20.043721999999999</c:v>
                </c:pt>
                <c:pt idx="10">
                  <c:v>19.675995</c:v>
                </c:pt>
                <c:pt idx="11">
                  <c:v>18.979037000000002</c:v>
                </c:pt>
                <c:pt idx="12">
                  <c:v>16.313818999999999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D-452B-A59E-5E64B3ECE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2456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'6.2.5-график'!$B$7</c:f>
              <c:strCache>
                <c:ptCount val="1"/>
                <c:pt idx="0">
                  <c:v>Кредиттік тәуекел бойынша сараланған зейнетақы активтерінің сомасы (оң жақ шкала)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'6.2.5-график'!$C$4:$O$4</c:f>
              <c:strCache>
                <c:ptCount val="13"/>
                <c:pt idx="0">
                  <c:v>01.10.2007</c:v>
                </c:pt>
                <c:pt idx="1">
                  <c:v>01.11.2007</c:v>
                </c:pt>
                <c:pt idx="2">
                  <c:v>01.12.2007</c:v>
                </c:pt>
                <c:pt idx="3">
                  <c:v>01.01.2008</c:v>
                </c:pt>
                <c:pt idx="4">
                  <c:v>01.02.2008</c:v>
                </c:pt>
                <c:pt idx="5">
                  <c:v>01.03.2008</c:v>
                </c:pt>
                <c:pt idx="6">
                  <c:v>01.04.2008</c:v>
                </c:pt>
                <c:pt idx="7">
                  <c:v>01.05.2008</c:v>
                </c:pt>
                <c:pt idx="8">
                  <c:v>01.06.2008</c:v>
                </c:pt>
                <c:pt idx="9">
                  <c:v>01.07.2008</c:v>
                </c:pt>
                <c:pt idx="10">
                  <c:v>01.08.2008</c:v>
                </c:pt>
                <c:pt idx="11">
                  <c:v>01.09.2008</c:v>
                </c:pt>
                <c:pt idx="12">
                  <c:v>01.10.2008</c:v>
                </c:pt>
              </c:strCache>
            </c:strRef>
          </c:cat>
          <c:val>
            <c:numRef>
              <c:f>'6.2.5-график'!$C$7:$O$7</c:f>
              <c:numCache>
                <c:formatCode>#\ ##0.0</c:formatCode>
                <c:ptCount val="13"/>
                <c:pt idx="0">
                  <c:v>260.94721700000002</c:v>
                </c:pt>
                <c:pt idx="1">
                  <c:v>255.64672400000001</c:v>
                </c:pt>
                <c:pt idx="2">
                  <c:v>255.683043</c:v>
                </c:pt>
                <c:pt idx="3">
                  <c:v>259.23241100000001</c:v>
                </c:pt>
                <c:pt idx="4">
                  <c:v>261.62239299999999</c:v>
                </c:pt>
                <c:pt idx="5">
                  <c:v>248.74363199999999</c:v>
                </c:pt>
                <c:pt idx="6">
                  <c:v>244.32451499999999</c:v>
                </c:pt>
                <c:pt idx="7">
                  <c:v>352.32597900000002</c:v>
                </c:pt>
                <c:pt idx="8">
                  <c:v>357.84839299999999</c:v>
                </c:pt>
                <c:pt idx="9">
                  <c:v>372.208685</c:v>
                </c:pt>
                <c:pt idx="10">
                  <c:v>354.81233099999997</c:v>
                </c:pt>
                <c:pt idx="11">
                  <c:v>378.65357799999998</c:v>
                </c:pt>
                <c:pt idx="12">
                  <c:v>388.51802199999997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D-452B-A59E-5E64B3ECE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"/>
        <c:axId val="4"/>
      </c:barChart>
      <c:catAx>
        <c:axId val="62692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24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840989399293286"/>
          <c:y val="0.74"/>
          <c:w val="0.69257950530035339"/>
          <c:h val="0.2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0776834934468142"/>
          <c:y val="4.25531914893617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24670132579056"/>
          <c:y val="0.48085206294062305"/>
          <c:w val="0.40453202281813422"/>
          <c:h val="0.20851107154062412"/>
        </c:manualLayout>
      </c:layout>
      <c:pie3DChart>
        <c:varyColors val="1"/>
        <c:ser>
          <c:idx val="0"/>
          <c:order val="0"/>
          <c:tx>
            <c:strRef>
              <c:f>'6.2.6-график'!$B$3:$C$3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39-49B4-B95E-16E5CD88D70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39-49B4-B95E-16E5CD88D70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39-49B4-B95E-16E5CD88D70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39-49B4-B95E-16E5CD88D70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39-49B4-B95E-16E5CD88D70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39-49B4-B95E-16E5CD88D70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39-49B4-B95E-16E5CD88D703}"/>
              </c:ext>
            </c:extLst>
          </c:dPt>
          <c:dLbls>
            <c:dLbl>
              <c:idx val="0"/>
              <c:layout>
                <c:manualLayout>
                  <c:x val="-0.12130149919927985"/>
                  <c:y val="-0.25051095801310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9-49B4-B95E-16E5CD88D703}"/>
                </c:ext>
              </c:extLst>
            </c:dLbl>
            <c:dLbl>
              <c:idx val="1"/>
              <c:layout>
                <c:manualLayout>
                  <c:x val="0.12351994287427062"/>
                  <c:y val="-0.31887874389206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9-49B4-B95E-16E5CD88D703}"/>
                </c:ext>
              </c:extLst>
            </c:dLbl>
            <c:dLbl>
              <c:idx val="2"/>
              <c:layout>
                <c:manualLayout>
                  <c:x val="0.20502728653405491"/>
                  <c:y val="8.4693060865660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9-49B4-B95E-16E5CD88D703}"/>
                </c:ext>
              </c:extLst>
            </c:dLbl>
            <c:dLbl>
              <c:idx val="3"/>
              <c:layout>
                <c:manualLayout>
                  <c:x val="-0.21383738523891604"/>
                  <c:y val="0.174983459860284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9-49B4-B95E-16E5CD88D703}"/>
                </c:ext>
              </c:extLst>
            </c:dLbl>
            <c:dLbl>
              <c:idx val="4"/>
              <c:layout>
                <c:manualLayout>
                  <c:x val="-9.8155213953576514E-2"/>
                  <c:y val="0.1291106926995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9-49B4-B95E-16E5CD88D703}"/>
                </c:ext>
              </c:extLst>
            </c:dLbl>
            <c:dLbl>
              <c:idx val="5"/>
              <c:layout>
                <c:manualLayout>
                  <c:x val="-0.15273548902696424"/>
                  <c:y val="7.8679952680715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9-49B4-B95E-16E5CD88D703}"/>
                </c:ext>
              </c:extLst>
            </c:dLbl>
            <c:dLbl>
              <c:idx val="6"/>
              <c:layout>
                <c:manualLayout>
                  <c:x val="-0.14097286571571752"/>
                  <c:y val="-0.101140385058051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9-49B4-B95E-16E5CD88D70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'6.2.6-график'!$B$4:$B$10</c:f>
              <c:strCache>
                <c:ptCount val="7"/>
                <c:pt idx="0">
                  <c:v>ҚР мемлекеттік бағалы қағаздары</c:v>
                </c:pt>
                <c:pt idx="1">
                  <c:v>Шетелдік эмитенттердің мемлекеттік емес бағалы қағаздары</c:v>
                </c:pt>
                <c:pt idx="2">
                  <c:v>Шетелдік эмитенттердің мемлекеттік бағалы қағаздары</c:v>
                </c:pt>
                <c:pt idx="3">
                  <c:v>Тазартылған алтын</c:v>
                </c:pt>
                <c:pt idx="4">
                  <c:v>ҚР эмитенттерінің мемлекеттік емес бағалы қағаздары</c:v>
                </c:pt>
                <c:pt idx="5">
                  <c:v>Екінші деңгейдегі банатердегі салымдар</c:v>
                </c:pt>
                <c:pt idx="6">
                  <c:v>Туынды бағалы қағаздар</c:v>
                </c:pt>
              </c:strCache>
            </c:strRef>
          </c:cat>
          <c:val>
            <c:numRef>
              <c:f>'6.2.6-график'!$C$4:$C$10</c:f>
              <c:numCache>
                <c:formatCode>General</c:formatCode>
                <c:ptCount val="7"/>
                <c:pt idx="0">
                  <c:v>27.3</c:v>
                </c:pt>
                <c:pt idx="1">
                  <c:v>8.8699999999999992</c:v>
                </c:pt>
                <c:pt idx="2">
                  <c:v>0.34</c:v>
                </c:pt>
                <c:pt idx="3">
                  <c:v>1.42</c:v>
                </c:pt>
                <c:pt idx="4">
                  <c:v>45.88</c:v>
                </c:pt>
                <c:pt idx="5">
                  <c:v>16.170000000000002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39-49B4-B95E-16E5CD88D70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584198623335615E-2"/>
          <c:y val="9.45945945945946E-2"/>
          <c:w val="0.87722857095893692"/>
          <c:h val="0.45608108108108109"/>
        </c:manualLayout>
      </c:layout>
      <c:lineChart>
        <c:grouping val="standard"/>
        <c:varyColors val="0"/>
        <c:ser>
          <c:idx val="0"/>
          <c:order val="0"/>
          <c:tx>
            <c:strRef>
              <c:f>'1.1.2-график '!$E$4</c:f>
              <c:strCache>
                <c:ptCount val="1"/>
                <c:pt idx="0">
                  <c:v>Urals маркалы өңделмеген мұнай (стандартты ауытқу), (сол жақ ось)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'!$E$5:$E$37</c:f>
              <c:numCache>
                <c:formatCode>0.00</c:formatCode>
                <c:ptCount val="33"/>
                <c:pt idx="0">
                  <c:v>2.0074439930622061</c:v>
                </c:pt>
                <c:pt idx="1">
                  <c:v>2.1952486970968583</c:v>
                </c:pt>
                <c:pt idx="2">
                  <c:v>2.0421911428736363</c:v>
                </c:pt>
                <c:pt idx="3">
                  <c:v>2.1141151564507763</c:v>
                </c:pt>
                <c:pt idx="4">
                  <c:v>1.8455826977070497</c:v>
                </c:pt>
                <c:pt idx="5">
                  <c:v>2.1678435531642384</c:v>
                </c:pt>
                <c:pt idx="6">
                  <c:v>1.3077445141485051</c:v>
                </c:pt>
                <c:pt idx="7">
                  <c:v>3.5695510728467217</c:v>
                </c:pt>
                <c:pt idx="8">
                  <c:v>2.6912102959715174</c:v>
                </c:pt>
                <c:pt idx="9">
                  <c:v>1.1043590333130096</c:v>
                </c:pt>
                <c:pt idx="10">
                  <c:v>1.8670396968029745</c:v>
                </c:pt>
                <c:pt idx="11">
                  <c:v>1.4625784472247583</c:v>
                </c:pt>
                <c:pt idx="12">
                  <c:v>2.2823098693915158</c:v>
                </c:pt>
                <c:pt idx="13">
                  <c:v>1.6050134447709099</c:v>
                </c:pt>
                <c:pt idx="14">
                  <c:v>2.5304728097125282</c:v>
                </c:pt>
                <c:pt idx="15">
                  <c:v>1.2555700659363607</c:v>
                </c:pt>
                <c:pt idx="16">
                  <c:v>2.946827060300834</c:v>
                </c:pt>
                <c:pt idx="17">
                  <c:v>1.2229192240576097</c:v>
                </c:pt>
                <c:pt idx="18">
                  <c:v>1.8747502575385315</c:v>
                </c:pt>
                <c:pt idx="19">
                  <c:v>2.5386268112813251</c:v>
                </c:pt>
                <c:pt idx="20">
                  <c:v>1.5781231357471091</c:v>
                </c:pt>
                <c:pt idx="21">
                  <c:v>4.3916420799176477</c:v>
                </c:pt>
                <c:pt idx="22">
                  <c:v>2.0855518750144322</c:v>
                </c:pt>
                <c:pt idx="23">
                  <c:v>2.7357393881726706</c:v>
                </c:pt>
                <c:pt idx="24">
                  <c:v>3.2319452897183898</c:v>
                </c:pt>
                <c:pt idx="25">
                  <c:v>3.2938133205260431</c:v>
                </c:pt>
                <c:pt idx="26">
                  <c:v>3.2814014862985985</c:v>
                </c:pt>
                <c:pt idx="27">
                  <c:v>4.846223794351725</c:v>
                </c:pt>
                <c:pt idx="28">
                  <c:v>5.8205767257130763</c:v>
                </c:pt>
                <c:pt idx="29">
                  <c:v>4.7826751330789001</c:v>
                </c:pt>
                <c:pt idx="30">
                  <c:v>7.1451385944294383</c:v>
                </c:pt>
                <c:pt idx="31">
                  <c:v>4.0918347264483881</c:v>
                </c:pt>
                <c:pt idx="32">
                  <c:v>5.6485798697951894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FEA-4CFC-B7DD-304D5A68E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773120"/>
        <c:axId val="1"/>
      </c:lineChart>
      <c:lineChart>
        <c:grouping val="standard"/>
        <c:varyColors val="0"/>
        <c:ser>
          <c:idx val="3"/>
          <c:order val="1"/>
          <c:tx>
            <c:strRef>
              <c:f>'1.1.2-график '!$D$4</c:f>
              <c:strCache>
                <c:ptCount val="1"/>
                <c:pt idx="0">
                  <c:v>Urals маркалы өңделмеген мұнай (01.05-09.08 кезеңдегі сырғымалы орташа мән 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'!$D$5:$D$37</c:f>
              <c:numCache>
                <c:formatCode>General</c:formatCode>
                <c:ptCount val="33"/>
                <c:pt idx="0">
                  <c:v>50.319230769230778</c:v>
                </c:pt>
                <c:pt idx="1">
                  <c:v>52.150769230769235</c:v>
                </c:pt>
                <c:pt idx="2">
                  <c:v>53.671538461538461</c:v>
                </c:pt>
                <c:pt idx="3">
                  <c:v>54.759230769230768</c:v>
                </c:pt>
                <c:pt idx="4">
                  <c:v>55.983076923076922</c:v>
                </c:pt>
                <c:pt idx="5">
                  <c:v>57.353076923076927</c:v>
                </c:pt>
                <c:pt idx="6">
                  <c:v>58.808461538461536</c:v>
                </c:pt>
                <c:pt idx="7">
                  <c:v>60.220769230769228</c:v>
                </c:pt>
                <c:pt idx="8">
                  <c:v>60.580769230769228</c:v>
                </c:pt>
                <c:pt idx="9">
                  <c:v>60.043076923076924</c:v>
                </c:pt>
                <c:pt idx="10">
                  <c:v>59.857692307692318</c:v>
                </c:pt>
                <c:pt idx="11">
                  <c:v>60.209230769230771</c:v>
                </c:pt>
                <c:pt idx="12">
                  <c:v>60.096923076923076</c:v>
                </c:pt>
                <c:pt idx="13">
                  <c:v>59.867692307692316</c:v>
                </c:pt>
                <c:pt idx="14">
                  <c:v>59.816153846153853</c:v>
                </c:pt>
                <c:pt idx="15">
                  <c:v>60.289230769230777</c:v>
                </c:pt>
                <c:pt idx="16">
                  <c:v>60.306923076923084</c:v>
                </c:pt>
                <c:pt idx="17">
                  <c:v>60.478461538461552</c:v>
                </c:pt>
                <c:pt idx="18">
                  <c:v>61.079230769230783</c:v>
                </c:pt>
                <c:pt idx="19">
                  <c:v>61.519230769230781</c:v>
                </c:pt>
                <c:pt idx="20">
                  <c:v>61.544615384615398</c:v>
                </c:pt>
                <c:pt idx="21">
                  <c:v>62.609230769230763</c:v>
                </c:pt>
                <c:pt idx="22">
                  <c:v>65.396923076923073</c:v>
                </c:pt>
                <c:pt idx="23">
                  <c:v>67.962307692307689</c:v>
                </c:pt>
                <c:pt idx="24">
                  <c:v>70.60846153846154</c:v>
                </c:pt>
                <c:pt idx="25">
                  <c:v>73.597692307692313</c:v>
                </c:pt>
                <c:pt idx="26">
                  <c:v>76.838461538461544</c:v>
                </c:pt>
                <c:pt idx="27">
                  <c:v>79.95</c:v>
                </c:pt>
                <c:pt idx="28">
                  <c:v>83.206923076923076</c:v>
                </c:pt>
                <c:pt idx="29">
                  <c:v>87.542307692307702</c:v>
                </c:pt>
                <c:pt idx="30">
                  <c:v>93.05384615384618</c:v>
                </c:pt>
                <c:pt idx="31">
                  <c:v>96.651538461538465</c:v>
                </c:pt>
                <c:pt idx="32">
                  <c:v>98.77538461538461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A-4CFC-B7DD-304D5A68E21D}"/>
            </c:ext>
          </c:extLst>
        </c:ser>
        <c:ser>
          <c:idx val="2"/>
          <c:order val="2"/>
          <c:tx>
            <c:strRef>
              <c:f>'1.1.2-график '!$C$4</c:f>
              <c:strCache>
                <c:ptCount val="1"/>
                <c:pt idx="0">
                  <c:v>Өңделмеген мұнай (Brent, WTI, Dubai Fateh орташа бағасы), бір баррель үшін АҚШ долл.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'1.1.2-график '!$B$5:$B$37</c:f>
              <c:strCache>
                <c:ptCount val="33"/>
                <c:pt idx="0">
                  <c:v>қаң.2006</c:v>
                </c:pt>
                <c:pt idx="1">
                  <c:v>ақп.2006</c:v>
                </c:pt>
                <c:pt idx="2">
                  <c:v>нау.2006</c:v>
                </c:pt>
                <c:pt idx="3">
                  <c:v>сәу.2006</c:v>
                </c:pt>
                <c:pt idx="4">
                  <c:v>мам.2006</c:v>
                </c:pt>
                <c:pt idx="5">
                  <c:v>мау.2006</c:v>
                </c:pt>
                <c:pt idx="6">
                  <c:v>шіл.2006</c:v>
                </c:pt>
                <c:pt idx="7">
                  <c:v>там.2006</c:v>
                </c:pt>
                <c:pt idx="8">
                  <c:v>қыр.2006</c:v>
                </c:pt>
                <c:pt idx="9">
                  <c:v>қаз.2006</c:v>
                </c:pt>
                <c:pt idx="10">
                  <c:v>қар.2006</c:v>
                </c:pt>
                <c:pt idx="11">
                  <c:v>жел.2006</c:v>
                </c:pt>
                <c:pt idx="12">
                  <c:v>қаң.2007</c:v>
                </c:pt>
                <c:pt idx="13">
                  <c:v>ақп.2007</c:v>
                </c:pt>
                <c:pt idx="14">
                  <c:v>нау.2007</c:v>
                </c:pt>
                <c:pt idx="15">
                  <c:v>сәу.2007</c:v>
                </c:pt>
                <c:pt idx="16">
                  <c:v>мам.2007</c:v>
                </c:pt>
                <c:pt idx="17">
                  <c:v>мау.2007</c:v>
                </c:pt>
                <c:pt idx="18">
                  <c:v>шіл.2007</c:v>
                </c:pt>
                <c:pt idx="19">
                  <c:v>там.2007</c:v>
                </c:pt>
                <c:pt idx="20">
                  <c:v>қыр.2007</c:v>
                </c:pt>
                <c:pt idx="21">
                  <c:v>қаз.2007</c:v>
                </c:pt>
                <c:pt idx="22">
                  <c:v>қар.2007</c:v>
                </c:pt>
                <c:pt idx="23">
                  <c:v>жел.2007</c:v>
                </c:pt>
                <c:pt idx="24">
                  <c:v>қаң.2008</c:v>
                </c:pt>
                <c:pt idx="25">
                  <c:v>ақп.2008</c:v>
                </c:pt>
                <c:pt idx="26">
                  <c:v>нау.2008</c:v>
                </c:pt>
                <c:pt idx="27">
                  <c:v>сәу.2008</c:v>
                </c:pt>
                <c:pt idx="28">
                  <c:v>мам.2008</c:v>
                </c:pt>
                <c:pt idx="29">
                  <c:v>мау.2008</c:v>
                </c:pt>
                <c:pt idx="30">
                  <c:v>шіл.2008</c:v>
                </c:pt>
                <c:pt idx="31">
                  <c:v>там.2008</c:v>
                </c:pt>
                <c:pt idx="32">
                  <c:v>қыр.2008</c:v>
                </c:pt>
              </c:strCache>
            </c:strRef>
          </c:cat>
          <c:val>
            <c:numRef>
              <c:f>'1.1.2-график '!$C$5:$C$37</c:f>
              <c:numCache>
                <c:formatCode>General</c:formatCode>
                <c:ptCount val="33"/>
                <c:pt idx="0">
                  <c:v>62.361372549999999</c:v>
                </c:pt>
                <c:pt idx="1">
                  <c:v>59.71473684</c:v>
                </c:pt>
                <c:pt idx="2">
                  <c:v>60.929275359999998</c:v>
                </c:pt>
                <c:pt idx="3">
                  <c:v>67.99555556</c:v>
                </c:pt>
                <c:pt idx="4">
                  <c:v>68.61492063</c:v>
                </c:pt>
                <c:pt idx="5">
                  <c:v>68.290151519999995</c:v>
                </c:pt>
                <c:pt idx="6">
                  <c:v>72.507894739999998</c:v>
                </c:pt>
                <c:pt idx="7">
                  <c:v>71.811884059999997</c:v>
                </c:pt>
                <c:pt idx="8">
                  <c:v>61.973833329999998</c:v>
                </c:pt>
                <c:pt idx="9">
                  <c:v>57.9515873</c:v>
                </c:pt>
                <c:pt idx="10">
                  <c:v>58.133833330000002</c:v>
                </c:pt>
                <c:pt idx="11">
                  <c:v>61.003157889999997</c:v>
                </c:pt>
                <c:pt idx="12">
                  <c:v>53.396333329999997</c:v>
                </c:pt>
                <c:pt idx="13">
                  <c:v>57.584736839999998</c:v>
                </c:pt>
                <c:pt idx="14">
                  <c:v>60.599848479999999</c:v>
                </c:pt>
                <c:pt idx="15">
                  <c:v>65.098421049999999</c:v>
                </c:pt>
                <c:pt idx="16">
                  <c:v>65.096060609999995</c:v>
                </c:pt>
                <c:pt idx="17">
                  <c:v>68.188095239999996</c:v>
                </c:pt>
                <c:pt idx="18">
                  <c:v>73.671746029999994</c:v>
                </c:pt>
                <c:pt idx="19">
                  <c:v>70.126811590000003</c:v>
                </c:pt>
                <c:pt idx="20">
                  <c:v>76.905964909999994</c:v>
                </c:pt>
                <c:pt idx="21">
                  <c:v>82.151969699999995</c:v>
                </c:pt>
                <c:pt idx="22">
                  <c:v>91.271746030000003</c:v>
                </c:pt>
                <c:pt idx="23">
                  <c:v>89.428888889999996</c:v>
                </c:pt>
                <c:pt idx="24">
                  <c:v>90.815555560000007</c:v>
                </c:pt>
                <c:pt idx="25">
                  <c:v>93.745740740000002</c:v>
                </c:pt>
                <c:pt idx="26">
                  <c:v>101.8428333</c:v>
                </c:pt>
                <c:pt idx="27">
                  <c:v>109.0493651</c:v>
                </c:pt>
                <c:pt idx="28">
                  <c:v>122.7693333</c:v>
                </c:pt>
                <c:pt idx="29">
                  <c:v>131.52111110000001</c:v>
                </c:pt>
                <c:pt idx="30">
                  <c:v>132.54803029999999</c:v>
                </c:pt>
                <c:pt idx="31">
                  <c:v>114.5668254</c:v>
                </c:pt>
                <c:pt idx="32">
                  <c:v>99.294603170000002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A-4CFC-B7DD-304D5A68E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177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1773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09900990099011E-3"/>
          <c:y val="0.77702702702702697"/>
          <c:w val="0.99801980198019802"/>
          <c:h val="0.202702702702702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A-4DDC-A6C8-9DC091BAA5E2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A-4DDC-A6C8-9DC091BAA5E2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A-4DDC-A6C8-9DC091BAA5E2}"/>
            </c:ext>
          </c:extLst>
        </c:ser>
        <c:ser>
          <c:idx val="4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A-4DDC-A6C8-9DC091BAA5E2}"/>
            </c:ext>
          </c:extLst>
        </c:ser>
        <c:ser>
          <c:idx val="7"/>
          <c:order val="6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A-4DDC-A6C8-9DC091BAA5E2}"/>
            </c:ext>
          </c:extLst>
        </c:ser>
        <c:ser>
          <c:idx val="3"/>
          <c:order val="7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AA-4DDC-A6C8-9DC091BA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762656"/>
        <c:axId val="1"/>
      </c:lineChart>
      <c:lineChart>
        <c:grouping val="standard"/>
        <c:varyColors val="0"/>
        <c:ser>
          <c:idx val="5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AA-4DDC-A6C8-9DC091BAA5E2}"/>
            </c:ext>
          </c:extLst>
        </c:ser>
        <c:ser>
          <c:idx val="6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ot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AA-4DDC-A6C8-9DC091BAA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276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94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2762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40776834934468142"/>
          <c:y val="4.25531914893617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044514324548"/>
          <c:y val="0.47659673494999782"/>
          <c:w val="0.40776827900067958"/>
          <c:h val="0.21276639953124918"/>
        </c:manualLayout>
      </c:layout>
      <c:pie3DChart>
        <c:varyColors val="1"/>
        <c:ser>
          <c:idx val="0"/>
          <c:order val="0"/>
          <c:tx>
            <c:strRef>
              <c:f>'6.2.6-график'!$F$3:$G$3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3D-49FE-9774-D77AB6CAD4B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3D-49FE-9774-D77AB6CAD4B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C3D-49FE-9774-D77AB6CAD4B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3D-49FE-9774-D77AB6CAD4B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C3D-49FE-9774-D77AB6CAD4B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3D-49FE-9774-D77AB6CAD4B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C3D-49FE-9774-D77AB6CAD4B6}"/>
              </c:ext>
            </c:extLst>
          </c:dPt>
          <c:dLbls>
            <c:dLbl>
              <c:idx val="0"/>
              <c:layout>
                <c:manualLayout>
                  <c:x val="-0.11909541573641179"/>
                  <c:y val="-0.251601034519501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D-49FE-9774-D77AB6CAD4B6}"/>
                </c:ext>
              </c:extLst>
            </c:dLbl>
            <c:dLbl>
              <c:idx val="1"/>
              <c:layout>
                <c:manualLayout>
                  <c:x val="0.12553913603628095"/>
                  <c:y val="-0.35122055389041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D-49FE-9774-D77AB6CAD4B6}"/>
                </c:ext>
              </c:extLst>
            </c:dLbl>
            <c:dLbl>
              <c:idx val="2"/>
              <c:layout>
                <c:manualLayout>
                  <c:x val="0.21299804278753845"/>
                  <c:y val="2.14801860139973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D-49FE-9774-D77AB6CAD4B6}"/>
                </c:ext>
              </c:extLst>
            </c:dLbl>
            <c:dLbl>
              <c:idx val="3"/>
              <c:layout>
                <c:manualLayout>
                  <c:x val="-0.1957359152625168"/>
                  <c:y val="9.77451875863506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D-49FE-9774-D77AB6CAD4B6}"/>
                </c:ext>
              </c:extLst>
            </c:dLbl>
            <c:dLbl>
              <c:idx val="4"/>
              <c:layout>
                <c:manualLayout>
                  <c:x val="-5.3817105211339214E-2"/>
                  <c:y val="6.5759629806927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D-49FE-9774-D77AB6CAD4B6}"/>
                </c:ext>
              </c:extLst>
            </c:dLbl>
            <c:dLbl>
              <c:idx val="5"/>
              <c:layout>
                <c:manualLayout>
                  <c:x val="-0.18025091523753706"/>
                  <c:y val="-7.30551814164960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D-49FE-9774-D77AB6CAD4B6}"/>
                </c:ext>
              </c:extLst>
            </c:dLbl>
            <c:dLbl>
              <c:idx val="6"/>
              <c:layout>
                <c:manualLayout>
                  <c:x val="-0.12070597137265131"/>
                  <c:y val="-0.126126859154249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D-49FE-9774-D77AB6CAD4B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'6.2.6-график'!$B$4:$B$10</c:f>
              <c:strCache>
                <c:ptCount val="7"/>
                <c:pt idx="0">
                  <c:v>ҚР мемлекеттік бағалы қағаздары</c:v>
                </c:pt>
                <c:pt idx="1">
                  <c:v>Шетелдік эмитенттердің мемлекеттік емес бағалы қағаздары</c:v>
                </c:pt>
                <c:pt idx="2">
                  <c:v>Шетелдік эмитенттердің мемлекеттік бағалы қағаздары</c:v>
                </c:pt>
                <c:pt idx="3">
                  <c:v>Тазартылған алтын</c:v>
                </c:pt>
                <c:pt idx="4">
                  <c:v>ҚР эмитенттерінің мемлекеттік емес бағалы қағаздары</c:v>
                </c:pt>
                <c:pt idx="5">
                  <c:v>Екінші деңгейдегі банатердегі салымдар</c:v>
                </c:pt>
                <c:pt idx="6">
                  <c:v>Туынды бағалы қағаздар</c:v>
                </c:pt>
              </c:strCache>
            </c:strRef>
          </c:cat>
          <c:val>
            <c:numRef>
              <c:f>'6.2.6-график'!$G$4:$G$10</c:f>
              <c:numCache>
                <c:formatCode>General</c:formatCode>
                <c:ptCount val="7"/>
                <c:pt idx="0">
                  <c:v>26.69</c:v>
                </c:pt>
                <c:pt idx="1">
                  <c:v>12.42</c:v>
                </c:pt>
                <c:pt idx="2">
                  <c:v>2.4</c:v>
                </c:pt>
                <c:pt idx="3">
                  <c:v>1.31</c:v>
                </c:pt>
                <c:pt idx="4">
                  <c:v>43.96</c:v>
                </c:pt>
                <c:pt idx="5">
                  <c:v>12.69</c:v>
                </c:pt>
                <c:pt idx="6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3D-49FE-9774-D77AB6CAD4B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25723097085483E-2"/>
          <c:y val="0.11764705882352942"/>
          <c:w val="0.89405285603949114"/>
          <c:h val="0.647058823529412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'6.3.1-график'!$C$4:$H$4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'6.3.1-график'!$C$5:$H$5</c:f>
              <c:numCache>
                <c:formatCode>General</c:formatCode>
                <c:ptCount val="6"/>
                <c:pt idx="0">
                  <c:v>99.7</c:v>
                </c:pt>
                <c:pt idx="1">
                  <c:v>81.8</c:v>
                </c:pt>
                <c:pt idx="2">
                  <c:v>108.5</c:v>
                </c:pt>
                <c:pt idx="3">
                  <c:v>106.4</c:v>
                </c:pt>
                <c:pt idx="4">
                  <c:v>136.30000000000001</c:v>
                </c:pt>
                <c:pt idx="5">
                  <c:v>150.6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2-4344-97DB-07860CEF2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4544"/>
        <c:axId val="1"/>
      </c:barChart>
      <c:catAx>
        <c:axId val="62693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34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14982578397213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01"/>
          <c:y val="0.41176578105620482"/>
          <c:w val="0.49128919860627185"/>
          <c:h val="0.29411841504014641"/>
        </c:manualLayout>
      </c:layout>
      <c:pie3DChart>
        <c:varyColors val="1"/>
        <c:ser>
          <c:idx val="0"/>
          <c:order val="0"/>
          <c:tx>
            <c:strRef>
              <c:f>'6.3.2-график'!$C$4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9-4808-938B-81E7B22341A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F9-4808-938B-81E7B22341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F9-4808-938B-81E7B22341AE}"/>
              </c:ext>
            </c:extLst>
          </c:dPt>
          <c:dLbls>
            <c:dLbl>
              <c:idx val="0"/>
              <c:layout>
                <c:manualLayout>
                  <c:x val="8.9983995902951197E-2"/>
                  <c:y val="1.91206611106470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9-4808-938B-81E7B22341AE}"/>
                </c:ext>
              </c:extLst>
            </c:dLbl>
            <c:dLbl>
              <c:idx val="1"/>
              <c:layout>
                <c:manualLayout>
                  <c:x val="-0.24638261680704546"/>
                  <c:y val="-0.126558346391924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9-4808-938B-81E7B22341AE}"/>
                </c:ext>
              </c:extLst>
            </c:dLbl>
            <c:dLbl>
              <c:idx val="2"/>
              <c:layout>
                <c:manualLayout>
                  <c:x val="-0.16867001380924942"/>
                  <c:y val="-9.50891842224498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9-4808-938B-81E7B22341A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'6.3.2-график'!$B$5:$B$7</c:f>
              <c:strCache>
                <c:ptCount val="3"/>
                <c:pt idx="0">
                  <c:v>Қаржы ұйымдарына заемдар</c:v>
                </c:pt>
                <c:pt idx="1">
                  <c:v>Басқа да заңды тұлғаларға заемдар</c:v>
                </c:pt>
                <c:pt idx="2">
                  <c:v>Жеке тұлғаларға заемдар</c:v>
                </c:pt>
              </c:strCache>
            </c:strRef>
          </c:cat>
          <c:val>
            <c:numRef>
              <c:f>'6.3.2-график'!$C$5:$C$7</c:f>
              <c:numCache>
                <c:formatCode>0.0</c:formatCode>
                <c:ptCount val="3"/>
                <c:pt idx="0">
                  <c:v>18.89</c:v>
                </c:pt>
                <c:pt idx="1">
                  <c:v>68.3</c:v>
                </c:pt>
                <c:pt idx="2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9-4808-938B-81E7B22341A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721254355400698"/>
          <c:y val="4.81283422459893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74564459930301"/>
          <c:y val="0.41176578105620482"/>
          <c:w val="0.48780487804878064"/>
          <c:h val="0.29411841504014641"/>
        </c:manualLayout>
      </c:layout>
      <c:pie3DChart>
        <c:varyColors val="1"/>
        <c:ser>
          <c:idx val="0"/>
          <c:order val="0"/>
          <c:tx>
            <c:strRef>
              <c:f>'6.3.2-график'!$F$4</c:f>
              <c:strCache>
                <c:ptCount val="1"/>
                <c:pt idx="0">
                  <c:v> 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68-4602-8B27-6C7B4C45F04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68-4602-8B27-6C7B4C45F04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568-4602-8B27-6C7B4C45F04D}"/>
              </c:ext>
            </c:extLst>
          </c:dPt>
          <c:dLbls>
            <c:dLbl>
              <c:idx val="0"/>
              <c:layout>
                <c:manualLayout>
                  <c:x val="2.1952499839959002E-2"/>
                  <c:y val="-0.120174003421207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8-4602-8B27-6C7B4C45F04D}"/>
                </c:ext>
              </c:extLst>
            </c:dLbl>
            <c:dLbl>
              <c:idx val="1"/>
              <c:layout>
                <c:manualLayout>
                  <c:x val="-0.19680430190128675"/>
                  <c:y val="-8.3777486022449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8-4602-8B27-6C7B4C45F04D}"/>
                </c:ext>
              </c:extLst>
            </c:dLbl>
            <c:dLbl>
              <c:idx val="2"/>
              <c:layout>
                <c:manualLayout>
                  <c:x val="-6.0765087290917924E-2"/>
                  <c:y val="-0.168340184698848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8-4602-8B27-6C7B4C45F0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'6.3.2-график'!$B$5:$B$7</c:f>
              <c:strCache>
                <c:ptCount val="3"/>
                <c:pt idx="0">
                  <c:v>Қаржы ұйымдарына заемдар</c:v>
                </c:pt>
                <c:pt idx="1">
                  <c:v>Басқа да заңды тұлғаларға заемдар</c:v>
                </c:pt>
                <c:pt idx="2">
                  <c:v>Жеке тұлғаларға заемдар</c:v>
                </c:pt>
              </c:strCache>
            </c:strRef>
          </c:cat>
          <c:val>
            <c:numRef>
              <c:f>'6.3.2-график'!$F$5:$F$7</c:f>
              <c:numCache>
                <c:formatCode>General</c:formatCode>
                <c:ptCount val="3"/>
                <c:pt idx="0">
                  <c:v>42.2</c:v>
                </c:pt>
                <c:pt idx="1">
                  <c:v>24.8</c:v>
                </c:pt>
                <c:pt idx="2" formatCode="0.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68-4602-8B27-6C7B4C45F04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1618557795882449"/>
          <c:y val="4.4943820224719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14"/>
          <c:w val="0.50867123807695969"/>
          <c:h val="0.39325950573732055"/>
        </c:manualLayout>
      </c:layout>
      <c:pie3DChart>
        <c:varyColors val="1"/>
        <c:ser>
          <c:idx val="0"/>
          <c:order val="0"/>
          <c:tx>
            <c:strRef>
              <c:f>'6.3.3-график'!$C$3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12-4BEC-BF86-4177560A8523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12-4BEC-BF86-4177560A8523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B12-4BEC-BF86-4177560A8523}"/>
              </c:ext>
            </c:extLst>
          </c:dPt>
          <c:dLbls>
            <c:dLbl>
              <c:idx val="0"/>
              <c:layout>
                <c:manualLayout>
                  <c:x val="8.6095037510926925E-2"/>
                  <c:y val="-1.503818972364232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217,5 млрд. тенге; 95,8%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2-4BEC-BF86-4177560A8523}"/>
                </c:ext>
              </c:extLst>
            </c:dLbl>
            <c:dLbl>
              <c:idx val="1"/>
              <c:layout>
                <c:manualLayout>
                  <c:x val="-6.8387067406312521E-2"/>
                  <c:y val="-3.451114968132405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3,6 млрд. тенге; 1,6%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2-4BEC-BF86-4177560A8523}"/>
                </c:ext>
              </c:extLst>
            </c:dLbl>
            <c:dLbl>
              <c:idx val="2"/>
              <c:layout>
                <c:manualLayout>
                  <c:x val="0.23300706914949026"/>
                  <c:y val="-4.366981095544582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5,9 млрд. тенге; 2,6%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2-4BEC-BF86-4177560A85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'6.3.3-график'!$B$4:$B$6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'6.3.3-график'!$C$4:$C$6</c:f>
              <c:numCache>
                <c:formatCode>General</c:formatCode>
                <c:ptCount val="3"/>
                <c:pt idx="0">
                  <c:v>217.5</c:v>
                </c:pt>
                <c:pt idx="1">
                  <c:v>3.6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12-4BEC-BF86-4177560A8523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560784670702284"/>
          <c:y val="0.24719160104986873"/>
          <c:w val="0.97688012986815942"/>
          <c:h val="0.629215252587808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26333403324584426"/>
          <c:y val="5.05617977528089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00048828283952"/>
          <c:y val="0.39325950573732055"/>
          <c:w val="0.50333497179352771"/>
          <c:h val="0.33707957634627489"/>
        </c:manualLayout>
      </c:layout>
      <c:pie3DChart>
        <c:varyColors val="1"/>
        <c:ser>
          <c:idx val="0"/>
          <c:order val="0"/>
          <c:tx>
            <c:strRef>
              <c:f>'6.3.3-график'!$F$3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E7-49C2-A2DE-FEB28FD09347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2E7-49C2-A2DE-FEB28FD09347}"/>
              </c:ext>
            </c:extLst>
          </c:dPt>
          <c:dPt>
            <c:idx val="2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E7-49C2-A2DE-FEB28FD09347}"/>
              </c:ext>
            </c:extLst>
          </c:dPt>
          <c:dLbls>
            <c:dLbl>
              <c:idx val="0"/>
              <c:layout>
                <c:manualLayout>
                  <c:x val="0.19507416484446324"/>
                  <c:y val="-5.235656784525161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361,1 млрд. тенге; 98%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7-49C2-A2DE-FEB28FD09347}"/>
                </c:ext>
              </c:extLst>
            </c:dLbl>
            <c:dLbl>
              <c:idx val="1"/>
              <c:layout>
                <c:manualLayout>
                  <c:x val="-9.7065969487058729E-2"/>
                  <c:y val="-5.130971681277846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4,4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7-49C2-A2DE-FEB28FD09347}"/>
                </c:ext>
              </c:extLst>
            </c:dLbl>
            <c:dLbl>
              <c:idx val="2"/>
              <c:layout>
                <c:manualLayout>
                  <c:x val="0.21583884369702344"/>
                  <c:y val="-3.4455737995464697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3,7 млрд. тенге;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7-49C2-A2DE-FEB28FD0934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'6.3.3-график'!$E$4:$E$6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'6.3.3-график'!$F$4:$F$6</c:f>
              <c:numCache>
                <c:formatCode>#\ ##0.0</c:formatCode>
                <c:ptCount val="3"/>
                <c:pt idx="0">
                  <c:v>361.10901899999999</c:v>
                </c:pt>
                <c:pt idx="1">
                  <c:v>4.3827670000000003</c:v>
                </c:pt>
                <c:pt idx="2">
                  <c:v>3.687503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7-49C2-A2DE-FEB28FD09347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91022964509394"/>
          <c:y val="9.6552049272795246E-2"/>
          <c:w val="0.85386221294363263"/>
          <c:h val="0.53793284594843049"/>
        </c:manualLayout>
      </c:layout>
      <c:lineChart>
        <c:grouping val="standard"/>
        <c:varyColors val="0"/>
        <c:ser>
          <c:idx val="0"/>
          <c:order val="0"/>
          <c:tx>
            <c:strRef>
              <c:f>'6.3.4-график'!$B$5</c:f>
              <c:strCache>
                <c:ptCount val="1"/>
                <c:pt idx="0">
                  <c:v>ROE коэффициенті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'6.3.4-график'!$C$4:$F$4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'6.3.4-график'!$C$5:$F$5</c:f>
              <c:numCache>
                <c:formatCode>General</c:formatCode>
                <c:ptCount val="4"/>
                <c:pt idx="0">
                  <c:v>0.11600000000000001</c:v>
                </c:pt>
                <c:pt idx="1">
                  <c:v>3.3000000000000002E-2</c:v>
                </c:pt>
                <c:pt idx="2">
                  <c:v>9.8000000000000004E-2</c:v>
                </c:pt>
                <c:pt idx="3">
                  <c:v>0.14699999999999999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F-4E0C-88CF-FFF723F8CC73}"/>
            </c:ext>
          </c:extLst>
        </c:ser>
        <c:ser>
          <c:idx val="1"/>
          <c:order val="1"/>
          <c:tx>
            <c:strRef>
              <c:f>'6.3.4-график'!$B$6</c:f>
              <c:strCache>
                <c:ptCount val="1"/>
                <c:pt idx="0">
                  <c:v>ROA коэффициенті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'6.3.4-график'!$C$4:$F$4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'6.3.4-график'!$C$6:$F$6</c:f>
              <c:numCache>
                <c:formatCode>General</c:formatCode>
                <c:ptCount val="4"/>
                <c:pt idx="0">
                  <c:v>9.5000000000000001E-2</c:v>
                </c:pt>
                <c:pt idx="1">
                  <c:v>2.7E-2</c:v>
                </c:pt>
                <c:pt idx="2">
                  <c:v>8.2000000000000003E-2</c:v>
                </c:pt>
                <c:pt idx="3">
                  <c:v>9.8000000000000004E-2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F-4E0C-88CF-FFF723F8C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29136"/>
        <c:axId val="1"/>
      </c:lineChart>
      <c:catAx>
        <c:axId val="62692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291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304801670146138"/>
          <c:y val="0.82758620689655171"/>
          <c:w val="0.55114822546972864"/>
          <c:h val="0.13793103448275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36041503185268E-2"/>
          <c:y val="8.4337597472695897E-2"/>
          <c:w val="0.85346349993631077"/>
          <c:h val="0.57229083999329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'6.3.5-график'!$B$5</c:f>
              <c:strCache>
                <c:ptCount val="1"/>
                <c:pt idx="0">
                  <c:v>Активтер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'6.3.5-график'!$C$5:$H$5</c:f>
              <c:numCache>
                <c:formatCode>#\ ##0.0</c:formatCode>
                <c:ptCount val="6"/>
                <c:pt idx="0">
                  <c:v>75.346254000000002</c:v>
                </c:pt>
                <c:pt idx="1">
                  <c:v>126.554328</c:v>
                </c:pt>
                <c:pt idx="2">
                  <c:v>216.13512499999999</c:v>
                </c:pt>
                <c:pt idx="3">
                  <c:v>213.868865</c:v>
                </c:pt>
                <c:pt idx="4">
                  <c:v>209.45429899999999</c:v>
                </c:pt>
                <c:pt idx="5">
                  <c:v>212.154157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1-495F-9A78-7607E56AF871}"/>
            </c:ext>
          </c:extLst>
        </c:ser>
        <c:ser>
          <c:idx val="1"/>
          <c:order val="1"/>
          <c:tx>
            <c:strRef>
              <c:f>'6.3.5-график'!$B$6</c:f>
              <c:strCache>
                <c:ptCount val="1"/>
                <c:pt idx="0">
                  <c:v>Міндеттемелер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'6.3.5-график'!$C$6:$H$6</c:f>
              <c:numCache>
                <c:formatCode>#\ ##0.0</c:formatCode>
                <c:ptCount val="6"/>
                <c:pt idx="0">
                  <c:v>62.053899000000001</c:v>
                </c:pt>
                <c:pt idx="1">
                  <c:v>98.836708999999999</c:v>
                </c:pt>
                <c:pt idx="2">
                  <c:v>171.56764999999999</c:v>
                </c:pt>
                <c:pt idx="3">
                  <c:v>165.53244100000001</c:v>
                </c:pt>
                <c:pt idx="4">
                  <c:v>159.98690099999999</c:v>
                </c:pt>
                <c:pt idx="5">
                  <c:v>160.28849199999999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1-495F-9A78-7607E56AF871}"/>
            </c:ext>
          </c:extLst>
        </c:ser>
        <c:ser>
          <c:idx val="2"/>
          <c:order val="2"/>
          <c:tx>
            <c:strRef>
              <c:f>'6.3.5-график'!$B$7</c:f>
              <c:strCache>
                <c:ptCount val="1"/>
                <c:pt idx="0">
                  <c:v>Капитал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'6.3.5-график'!$C$7:$H$7</c:f>
              <c:numCache>
                <c:formatCode>#\ ##0.0</c:formatCode>
                <c:ptCount val="6"/>
                <c:pt idx="0">
                  <c:v>13.292355000000001</c:v>
                </c:pt>
                <c:pt idx="1">
                  <c:v>27.717925000000001</c:v>
                </c:pt>
                <c:pt idx="2">
                  <c:v>44.567475000000002</c:v>
                </c:pt>
                <c:pt idx="3">
                  <c:v>48.336424000000001</c:v>
                </c:pt>
                <c:pt idx="4">
                  <c:v>49.467398000000003</c:v>
                </c:pt>
                <c:pt idx="5">
                  <c:v>51.865665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1-495F-9A78-7607E56AF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18320"/>
        <c:axId val="1"/>
      </c:barChart>
      <c:lineChart>
        <c:grouping val="standard"/>
        <c:varyColors val="0"/>
        <c:ser>
          <c:idx val="3"/>
          <c:order val="3"/>
          <c:tx>
            <c:strRef>
              <c:f>'6.3.5-график'!$B$8</c:f>
              <c:strCache>
                <c:ptCount val="1"/>
                <c:pt idx="0">
                  <c:v>Міндеттемелердің капиталға қатынасы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'6.3.5-график'!$C$4:$H$4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'6.3.5-график'!$C$8:$H$8</c:f>
              <c:numCache>
                <c:formatCode>#,##0.00</c:formatCode>
                <c:ptCount val="6"/>
                <c:pt idx="0">
                  <c:v>4.6683901385420414</c:v>
                </c:pt>
                <c:pt idx="1">
                  <c:v>3.5658047635239649</c:v>
                </c:pt>
                <c:pt idx="2">
                  <c:v>3.8496156670307209</c:v>
                </c:pt>
                <c:pt idx="3">
                  <c:v>3.4245901393119196</c:v>
                </c:pt>
                <c:pt idx="4">
                  <c:v>3.2341887276949555</c:v>
                </c:pt>
                <c:pt idx="5">
                  <c:v>3.090454773885575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1-495F-9A78-7607E56AF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1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18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55233494363929"/>
          <c:y val="0.83132530120481929"/>
          <c:w val="0.77777777777777779"/>
          <c:h val="0.120481927710843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17486479526141E-2"/>
          <c:y val="0.12963080178314687"/>
          <c:w val="0.90084573783157385"/>
          <c:h val="0.555560579070629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'6.3.6-график'!$B$5</c:f>
              <c:strCache>
                <c:ptCount val="1"/>
                <c:pt idx="0">
                  <c:v>Барлығы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'6.3.6-график'!$C$4:$H$4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</c:strCache>
            </c:strRef>
          </c:cat>
          <c:val>
            <c:numRef>
              <c:f>'6.3.6-график'!$C$5:$H$5</c:f>
              <c:numCache>
                <c:formatCode>#\ ##0.0</c:formatCode>
                <c:ptCount val="6"/>
                <c:pt idx="0">
                  <c:v>68.3</c:v>
                </c:pt>
                <c:pt idx="1">
                  <c:v>104.4</c:v>
                </c:pt>
                <c:pt idx="2">
                  <c:v>180.4</c:v>
                </c:pt>
                <c:pt idx="3">
                  <c:v>175.9</c:v>
                </c:pt>
                <c:pt idx="4">
                  <c:v>169.5</c:v>
                </c:pt>
                <c:pt idx="5">
                  <c:v>170.5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8-4088-AF17-F3A6D2BE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2880"/>
        <c:axId val="1"/>
      </c:barChart>
      <c:catAx>
        <c:axId val="62693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32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01.10.2007</a:t>
            </a:r>
          </a:p>
        </c:rich>
      </c:tx>
      <c:layout>
        <c:manualLayout>
          <c:xMode val="edge"/>
          <c:yMode val="edge"/>
          <c:x val="0.41618557795882449"/>
          <c:y val="4.4943820224719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34792204988102E-2"/>
          <c:y val="0.39887749867642514"/>
          <c:w val="0.50578106058788608"/>
          <c:h val="0.38764151279821585"/>
        </c:manualLayout>
      </c:layout>
      <c:pie3DChart>
        <c:varyColors val="1"/>
        <c:ser>
          <c:idx val="0"/>
          <c:order val="0"/>
          <c:tx>
            <c:strRef>
              <c:f>'6.3.7-график'!$C$3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E7-4C1F-A66B-9023EEB2C61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E7-4C1F-A66B-9023EEB2C61E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1E7-4C1F-A66B-9023EEB2C61E}"/>
              </c:ext>
            </c:extLst>
          </c:dPt>
          <c:dLbls>
            <c:dLbl>
              <c:idx val="0"/>
              <c:layout>
                <c:manualLayout>
                  <c:x val="-1.166184110889845E-2"/>
                  <c:y val="7.863453318630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7-4C1F-A66B-9023EEB2C61E}"/>
                </c:ext>
              </c:extLst>
            </c:dLbl>
            <c:dLbl>
              <c:idx val="1"/>
              <c:layout>
                <c:manualLayout>
                  <c:x val="-2.6284698497819205E-2"/>
                  <c:y val="-8.37399217561039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7-4C1F-A66B-9023EEB2C61E}"/>
                </c:ext>
              </c:extLst>
            </c:dLbl>
            <c:dLbl>
              <c:idx val="2"/>
              <c:layout>
                <c:manualLayout>
                  <c:x val="7.7874058200231633E-2"/>
                  <c:y val="-6.58130714297513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7-4C1F-A66B-9023EEB2C61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'6.3.7-график'!$B$4:$B$6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'6.3.7-график'!$C$4:$C$6</c:f>
              <c:numCache>
                <c:formatCode>#\ ##0.0</c:formatCode>
                <c:ptCount val="3"/>
                <c:pt idx="0">
                  <c:v>172.26905600000001</c:v>
                </c:pt>
                <c:pt idx="1">
                  <c:v>7.1109289999999996</c:v>
                </c:pt>
                <c:pt idx="2">
                  <c:v>0.997139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E7-4C1F-A66B-9023EEB2C6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560784670702284"/>
          <c:y val="0.23033766846559911"/>
          <c:w val="0.97688012986815942"/>
          <c:h val="0.61236132000353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6-4B99-92F7-CA4DDD8653F1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6-4B99-92F7-CA4DDD8653F1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6-4B99-92F7-CA4DDD865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761408"/>
        <c:axId val="1"/>
      </c:barChart>
      <c:lineChart>
        <c:grouping val="standard"/>
        <c:varyColors val="0"/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96-4B99-92F7-CA4DDD865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27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2761408"/>
        <c:crosses val="autoZero"/>
        <c:crossBetween val="between"/>
        <c:majorUnit val="100000"/>
        <c:min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01.10.2008</a:t>
            </a:r>
          </a:p>
        </c:rich>
      </c:tx>
      <c:layout>
        <c:manualLayout>
          <c:xMode val="edge"/>
          <c:yMode val="edge"/>
          <c:x val="0.26333403324584426"/>
          <c:y val="5.05617977528089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66701389001917"/>
          <c:y val="0.34831556222448407"/>
          <c:w val="0.61000198568354735"/>
          <c:h val="0.40449549161552956"/>
        </c:manualLayout>
      </c:layout>
      <c:pie3DChart>
        <c:varyColors val="1"/>
        <c:ser>
          <c:idx val="0"/>
          <c:order val="0"/>
          <c:tx>
            <c:strRef>
              <c:f>'6.3.7-график'!$F$3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250-4475-BFE1-7F47D89DF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50-4475-BFE1-7F47D89DF627}"/>
              </c:ext>
            </c:extLst>
          </c:dPt>
          <c:dPt>
            <c:idx val="2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250-4475-BFE1-7F47D89DF627}"/>
              </c:ext>
            </c:extLst>
          </c:dPt>
          <c:dLbls>
            <c:dLbl>
              <c:idx val="0"/>
              <c:layout>
                <c:manualLayout>
                  <c:x val="-1.0153886718444064E-3"/>
                  <c:y val="9.26437316206958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50-4475-BFE1-7F47D89DF627}"/>
                </c:ext>
              </c:extLst>
            </c:dLbl>
            <c:dLbl>
              <c:idx val="1"/>
              <c:layout>
                <c:manualLayout>
                  <c:x val="-0.14277101061734795"/>
                  <c:y val="4.62287543647329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50-4475-BFE1-7F47D89DF627}"/>
                </c:ext>
              </c:extLst>
            </c:dLbl>
            <c:dLbl>
              <c:idx val="2"/>
              <c:layout>
                <c:manualLayout>
                  <c:x val="0.15992920836604263"/>
                  <c:y val="-4.954904522527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0-4475-BFE1-7F47D89DF62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'6.3.7-график'!$E$4:$E$6</c:f>
              <c:strCache>
                <c:ptCount val="3"/>
                <c:pt idx="0">
                  <c:v>Стандартты заемдар</c:v>
                </c:pt>
                <c:pt idx="1">
                  <c:v>Күмәнды заемдар</c:v>
                </c:pt>
                <c:pt idx="2">
                  <c:v>Үмітсіз заемдар</c:v>
                </c:pt>
              </c:strCache>
            </c:strRef>
          </c:cat>
          <c:val>
            <c:numRef>
              <c:f>'6.3.7-график'!$F$4:$F$6</c:f>
              <c:numCache>
                <c:formatCode>#\ ##0.0</c:formatCode>
                <c:ptCount val="3"/>
                <c:pt idx="0">
                  <c:v>157.190867</c:v>
                </c:pt>
                <c:pt idx="1">
                  <c:v>12.453664</c:v>
                </c:pt>
                <c:pt idx="2">
                  <c:v>0.853159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0-4475-BFE1-7F47D89DF6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8914581276928"/>
          <c:y val="0.10852795336689507"/>
          <c:w val="0.86301452327555805"/>
          <c:h val="0.51938377682728321"/>
        </c:manualLayout>
      </c:layout>
      <c:lineChart>
        <c:grouping val="standard"/>
        <c:varyColors val="0"/>
        <c:ser>
          <c:idx val="0"/>
          <c:order val="0"/>
          <c:tx>
            <c:strRef>
              <c:f>'6.3.8-график'!$B$5</c:f>
              <c:strCache>
                <c:ptCount val="1"/>
                <c:pt idx="0">
                  <c:v>ROE коэффициенті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'6.3.8-график'!$C$4:$F$4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'6.3.8-график'!$C$5:$F$5</c:f>
              <c:numCache>
                <c:formatCode>0.000</c:formatCode>
                <c:ptCount val="4"/>
                <c:pt idx="0">
                  <c:v>8.9289913776806965E-2</c:v>
                </c:pt>
                <c:pt idx="1">
                  <c:v>9.2533738118483894E-3</c:v>
                </c:pt>
                <c:pt idx="2">
                  <c:v>5.8531681815970999E-3</c:v>
                </c:pt>
                <c:pt idx="3">
                  <c:v>2.1144238678902506E-2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5-45B9-8E9F-D75945281E31}"/>
            </c:ext>
          </c:extLst>
        </c:ser>
        <c:ser>
          <c:idx val="1"/>
          <c:order val="1"/>
          <c:tx>
            <c:strRef>
              <c:f>'6.3.8-график'!$B$6</c:f>
              <c:strCache>
                <c:ptCount val="1"/>
                <c:pt idx="0">
                  <c:v>ROA коэффициенті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'6.3.8-график'!$C$4:$F$4</c:f>
              <c:strCache>
                <c:ptCount val="4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</c:strCache>
            </c:strRef>
          </c:cat>
          <c:val>
            <c:numRef>
              <c:f>'6.3.8-график'!$C$6:$F$6</c:f>
              <c:numCache>
                <c:formatCode>0.000</c:formatCode>
                <c:ptCount val="4"/>
                <c:pt idx="0">
                  <c:v>1.8411750519495618E-2</c:v>
                </c:pt>
                <c:pt idx="1">
                  <c:v>2.0913516326932394E-3</c:v>
                </c:pt>
                <c:pt idx="2">
                  <c:v>1.38235883141267E-3</c:v>
                </c:pt>
                <c:pt idx="3">
                  <c:v>5.1691657401744901E-3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5-45B9-8E9F-D75945281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40784"/>
        <c:axId val="1"/>
      </c:lineChart>
      <c:catAx>
        <c:axId val="62694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40784"/>
        <c:crosses val="autoZero"/>
        <c:crossBetween val="between"/>
        <c:majorUnit val="2.5000000000000001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569471624266144"/>
          <c:y val="0.82170542635658916"/>
          <c:w val="0.59295499021526421"/>
          <c:h val="0.155038759689922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4819450399588"/>
          <c:y val="0.10330578512396696"/>
          <c:w val="0.78267366274559313"/>
          <c:h val="0.549586776859504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'7.1.1.1-график'!$B$5</c:f>
              <c:strCache>
                <c:ptCount val="1"/>
                <c:pt idx="0">
                  <c:v>Төлемдер көлемі, в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440883371929764E-4"/>
                  <c:y val="8.16685104444592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E-49DB-ABDC-30DCD2864781}"/>
                </c:ext>
              </c:extLst>
            </c:dLbl>
            <c:dLbl>
              <c:idx val="1"/>
              <c:layout>
                <c:manualLayout>
                  <c:x val="-2.2724992713364016E-3"/>
                  <c:y val="1.71015813106006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E-49DB-ABDC-30DCD2864781}"/>
                </c:ext>
              </c:extLst>
            </c:dLbl>
            <c:dLbl>
              <c:idx val="2"/>
              <c:layout>
                <c:manualLayout>
                  <c:x val="-1.0138821008001909E-3"/>
                  <c:y val="1.6139346218086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E-49DB-ABDC-30DCD2864781}"/>
                </c:ext>
              </c:extLst>
            </c:dLbl>
            <c:dLbl>
              <c:idx val="3"/>
              <c:layout>
                <c:manualLayout>
                  <c:x val="-1.2236958172162913E-3"/>
                  <c:y val="1.28608923884514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E-49DB-ABDC-30DCD2864781}"/>
                </c:ext>
              </c:extLst>
            </c:dLbl>
            <c:dLbl>
              <c:idx val="4"/>
              <c:layout>
                <c:manualLayout>
                  <c:x val="5.9087990668806366E-3"/>
                  <c:y val="1.75219626472311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E-49DB-ABDC-30DCD2864781}"/>
                </c:ext>
              </c:extLst>
            </c:dLbl>
            <c:dLbl>
              <c:idx val="5"/>
              <c:layout>
                <c:manualLayout>
                  <c:x val="-6.6422077499084719E-4"/>
                  <c:y val="2.6706145202924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E-49DB-ABDC-30DCD2864781}"/>
                </c:ext>
              </c:extLst>
            </c:dLbl>
            <c:dLbl>
              <c:idx val="6"/>
              <c:layout>
                <c:manualLayout>
                  <c:x val="-3.3214136876655405E-3"/>
                  <c:y val="1.1714713346782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E-49DB-ABDC-30DCD28647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'7.1.1.1-график'!$C$4:$I$4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'7.1.1.1-график'!$C$5:$I$5</c:f>
              <c:numCache>
                <c:formatCode>#\ ##0.0</c:formatCode>
                <c:ptCount val="7"/>
                <c:pt idx="0">
                  <c:v>15462.09</c:v>
                </c:pt>
                <c:pt idx="1">
                  <c:v>22411.9</c:v>
                </c:pt>
                <c:pt idx="2">
                  <c:v>30044</c:v>
                </c:pt>
                <c:pt idx="3">
                  <c:v>51705.7</c:v>
                </c:pt>
                <c:pt idx="4">
                  <c:v>94707.1</c:v>
                </c:pt>
                <c:pt idx="5">
                  <c:v>143454.39999999999</c:v>
                </c:pt>
                <c:pt idx="6">
                  <c:v>98761.2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6E-49DB-ABDC-30DCD286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8704"/>
        <c:axId val="1"/>
      </c:barChart>
      <c:lineChart>
        <c:grouping val="standard"/>
        <c:varyColors val="0"/>
        <c:ser>
          <c:idx val="0"/>
          <c:order val="1"/>
          <c:tx>
            <c:strRef>
              <c:f>'7.1.1.1-график'!$B$6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499948338454692E-2"/>
                  <c:y val="-6.5172122079781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E-49DB-ABDC-30DCD2864781}"/>
                </c:ext>
              </c:extLst>
            </c:dLbl>
            <c:dLbl>
              <c:idx val="1"/>
              <c:layout>
                <c:manualLayout>
                  <c:x val="-5.3178192941823091E-2"/>
                  <c:y val="-7.4322899720179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E-49DB-ABDC-30DCD2864781}"/>
                </c:ext>
              </c:extLst>
            </c:dLbl>
            <c:dLbl>
              <c:idx val="2"/>
              <c:layout>
                <c:manualLayout>
                  <c:x val="-5.7793145153344924E-2"/>
                  <c:y val="-6.48267933450468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E-49DB-ABDC-30DCD2864781}"/>
                </c:ext>
              </c:extLst>
            </c:dLbl>
            <c:dLbl>
              <c:idx val="3"/>
              <c:layout>
                <c:manualLayout>
                  <c:x val="-4.6255511774142367E-2"/>
                  <c:y val="-6.164117915012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E-49DB-ABDC-30DCD2864781}"/>
                </c:ext>
              </c:extLst>
            </c:dLbl>
            <c:dLbl>
              <c:idx val="4"/>
              <c:layout>
                <c:manualLayout>
                  <c:x val="-4.6465325490558464E-2"/>
                  <c:y val="-4.9672241383050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E-49DB-ABDC-30DCD2864781}"/>
                </c:ext>
              </c:extLst>
            </c:dLbl>
            <c:dLbl>
              <c:idx val="5"/>
              <c:layout>
                <c:manualLayout>
                  <c:x val="-5.5485570362937268E-2"/>
                  <c:y val="4.0306717858614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E-49DB-ABDC-30DCD2864781}"/>
                </c:ext>
              </c:extLst>
            </c:dLbl>
            <c:dLbl>
              <c:idx val="6"/>
              <c:layout>
                <c:manualLayout>
                  <c:x val="-4.3003030360216675E-3"/>
                  <c:y val="1.82642458948829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E-49DB-ABDC-30DCD28647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'7.1.1.1-график'!$C$4:$I$4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'7.1.1.1-график'!$C$6:$I$6</c:f>
              <c:numCache>
                <c:formatCode>#\ ##0.0</c:formatCode>
                <c:ptCount val="7"/>
                <c:pt idx="0">
                  <c:v>11525.2</c:v>
                </c:pt>
                <c:pt idx="1">
                  <c:v>12830.2</c:v>
                </c:pt>
                <c:pt idx="2">
                  <c:v>17408.7</c:v>
                </c:pt>
                <c:pt idx="3">
                  <c:v>23221.7</c:v>
                </c:pt>
                <c:pt idx="4">
                  <c:v>24100.6</c:v>
                </c:pt>
                <c:pt idx="5">
                  <c:v>23598.7</c:v>
                </c:pt>
                <c:pt idx="6">
                  <c:v>17884.2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6E-49DB-ABDC-30DCD286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269387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9.9853311287630891E-2"/>
              <c:y val="2.06611570247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6938704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7665321570486499"/>
              <c:y val="2.06611570247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740088105726872"/>
          <c:y val="0.80165289256198347"/>
          <c:w val="0.72687224669603523"/>
          <c:h val="0.14876033057851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paperSize="9" orientation="landscape"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86995818547056"/>
          <c:y val="0.14606781641671901"/>
          <c:w val="0.73816621365787238"/>
          <c:h val="0.578653272727771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'7.1.1.2-график'!$B$5</c:f>
              <c:strCache>
                <c:ptCount val="1"/>
                <c:pt idx="0">
                  <c:v>Төлемдер көлемі, в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026242742612534E-3"/>
                  <c:y val="2.4829804032144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D-4107-8FBD-3FC972124294}"/>
                </c:ext>
              </c:extLst>
            </c:dLbl>
            <c:dLbl>
              <c:idx val="1"/>
              <c:layout>
                <c:manualLayout>
                  <c:x val="-1.8667094067769657E-3"/>
                  <c:y val="2.3007201983706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D-4107-8FBD-3FC972124294}"/>
                </c:ext>
              </c:extLst>
            </c:dLbl>
            <c:dLbl>
              <c:idx val="2"/>
              <c:layout>
                <c:manualLayout>
                  <c:x val="-8.1008554862709253E-4"/>
                  <c:y val="2.94909646930645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D-4107-8FBD-3FC972124294}"/>
                </c:ext>
              </c:extLst>
            </c:dLbl>
            <c:dLbl>
              <c:idx val="3"/>
              <c:layout>
                <c:manualLayout>
                  <c:x val="2.4653830952277951E-4"/>
                  <c:y val="2.1217988163130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D-4107-8FBD-3FC972124294}"/>
                </c:ext>
              </c:extLst>
            </c:dLbl>
            <c:dLbl>
              <c:idx val="4"/>
              <c:layout>
                <c:manualLayout>
                  <c:x val="-1.6552645449656475E-3"/>
                  <c:y val="2.23181340066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D-4107-8FBD-3FC972124294}"/>
                </c:ext>
              </c:extLst>
            </c:dLbl>
            <c:dLbl>
              <c:idx val="5"/>
              <c:layout>
                <c:manualLayout>
                  <c:x val="-2.5710315486110144E-3"/>
                  <c:y val="2.35314624776181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D-4107-8FBD-3FC9721242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'7.1.1.2-график'!$C$4:$I$4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'7.1.1.2-график'!$C$5:$I$5</c:f>
              <c:numCache>
                <c:formatCode>#\ ##0.0</c:formatCode>
                <c:ptCount val="7"/>
                <c:pt idx="0">
                  <c:v>14786.2</c:v>
                </c:pt>
                <c:pt idx="1">
                  <c:v>21595.200000000001</c:v>
                </c:pt>
                <c:pt idx="2">
                  <c:v>29101.200000000001</c:v>
                </c:pt>
                <c:pt idx="3">
                  <c:v>50257.599999999999</c:v>
                </c:pt>
                <c:pt idx="4">
                  <c:v>92775.8</c:v>
                </c:pt>
                <c:pt idx="5">
                  <c:v>141148.5</c:v>
                </c:pt>
                <c:pt idx="6">
                  <c:v>97090.4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4D-4107-8FBD-3FC97212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154848"/>
        <c:axId val="1"/>
      </c:barChart>
      <c:lineChart>
        <c:grouping val="standard"/>
        <c:varyColors val="0"/>
        <c:ser>
          <c:idx val="0"/>
          <c:order val="1"/>
          <c:tx>
            <c:strRef>
              <c:f>'7.1.1.2-график'!$B$6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288224783664478E-2"/>
                  <c:y val="-9.4015833477280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D-4107-8FBD-3FC972124294}"/>
                </c:ext>
              </c:extLst>
            </c:dLbl>
            <c:dLbl>
              <c:idx val="1"/>
              <c:layout>
                <c:manualLayout>
                  <c:x val="-4.8710891934849107E-2"/>
                  <c:y val="-9.7535919969376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D-4107-8FBD-3FC972124294}"/>
                </c:ext>
              </c:extLst>
            </c:dLbl>
            <c:dLbl>
              <c:idx val="2"/>
              <c:layout>
                <c:manualLayout>
                  <c:x val="-5.505072312337126E-2"/>
                  <c:y val="-9.5740337288510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D-4107-8FBD-3FC972124294}"/>
                </c:ext>
              </c:extLst>
            </c:dLbl>
            <c:dLbl>
              <c:idx val="3"/>
              <c:layout>
                <c:manualLayout>
                  <c:x val="-4.3639062199880375E-2"/>
                  <c:y val="-0.101860539266447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D-4107-8FBD-3FC972124294}"/>
                </c:ext>
              </c:extLst>
            </c:dLbl>
            <c:dLbl>
              <c:idx val="4"/>
              <c:layout>
                <c:manualLayout>
                  <c:x val="-4.4061729351064928E-2"/>
                  <c:y val="-8.1161609778700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D-4107-8FBD-3FC972124294}"/>
                </c:ext>
              </c:extLst>
            </c:dLbl>
            <c:dLbl>
              <c:idx val="5"/>
              <c:layout>
                <c:manualLayout>
                  <c:x val="-4.8922269530252707E-2"/>
                  <c:y val="3.2380205264436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D-4107-8FBD-3FC972124294}"/>
                </c:ext>
              </c:extLst>
            </c:dLbl>
            <c:dLbl>
              <c:idx val="6"/>
              <c:layout>
                <c:manualLayout>
                  <c:x val="-3.0114153560089861E-2"/>
                  <c:y val="7.04972684802833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D-4107-8FBD-3FC9721242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'7.1.1.2-график'!$C$4:$I$4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'7.1.1.2-график'!$C$6:$I$6</c:f>
              <c:numCache>
                <c:formatCode>#\ ##0.0</c:formatCode>
                <c:ptCount val="7"/>
                <c:pt idx="0">
                  <c:v>3216.7</c:v>
                </c:pt>
                <c:pt idx="1">
                  <c:v>3641.3</c:v>
                </c:pt>
                <c:pt idx="2">
                  <c:v>6196.6</c:v>
                </c:pt>
                <c:pt idx="3">
                  <c:v>7935.5</c:v>
                </c:pt>
                <c:pt idx="4">
                  <c:v>8293.2000000000007</c:v>
                </c:pt>
                <c:pt idx="5">
                  <c:v>8507.7999999999993</c:v>
                </c:pt>
                <c:pt idx="6">
                  <c:v>7030.6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4D-4107-8FBD-3FC97212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11548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0.15532559909301277"/>
              <c:y val="4.494382022471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54848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9497103542530554"/>
              <c:y val="2.808988764044943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337278106508876"/>
          <c:y val="0.848314606741573"/>
          <c:w val="0.69674556213017746"/>
          <c:h val="0.10112359550561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4721825962916"/>
          <c:y val="0.10377358490566044"/>
          <c:w val="0.78887303851640533"/>
          <c:h val="0.636792452830189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'7.1.1.3-график'!$B$5</c:f>
              <c:strCache>
                <c:ptCount val="1"/>
                <c:pt idx="0">
                  <c:v>Төлемдер көлемі, млрд. теңге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84906451600677E-3"/>
                  <c:y val="1.7760610112415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CB-4379-BE9D-D7D16A5A8B1B}"/>
                </c:ext>
              </c:extLst>
            </c:dLbl>
            <c:dLbl>
              <c:idx val="1"/>
              <c:layout>
                <c:manualLayout>
                  <c:x val="2.9450241686979194E-3"/>
                  <c:y val="1.5889169514188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B-4379-BE9D-D7D16A5A8B1B}"/>
                </c:ext>
              </c:extLst>
            </c:dLbl>
            <c:dLbl>
              <c:idx val="2"/>
              <c:layout>
                <c:manualLayout>
                  <c:x val="1.5184906451600727E-3"/>
                  <c:y val="1.97068290991928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B-4379-BE9D-D7D16A5A8B1B}"/>
                </c:ext>
              </c:extLst>
            </c:dLbl>
            <c:dLbl>
              <c:idx val="3"/>
              <c:layout>
                <c:manualLayout>
                  <c:x val="9.195712162228512E-5"/>
                  <c:y val="2.1056801862031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B-4379-BE9D-D7D16A5A8B1B}"/>
                </c:ext>
              </c:extLst>
            </c:dLbl>
            <c:dLbl>
              <c:idx val="4"/>
              <c:layout>
                <c:manualLayout>
                  <c:x val="-2.7611099254533354E-3"/>
                  <c:y val="8.753231317783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B-4379-BE9D-D7D16A5A8B1B}"/>
                </c:ext>
              </c:extLst>
            </c:dLbl>
            <c:dLbl>
              <c:idx val="5"/>
              <c:layout>
                <c:manualLayout>
                  <c:x val="1.5184906451600939E-3"/>
                  <c:y val="0.201817461496558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B-4379-BE9D-D7D16A5A8B1B}"/>
                </c:ext>
              </c:extLst>
            </c:dLbl>
            <c:dLbl>
              <c:idx val="6"/>
              <c:layout>
                <c:manualLayout>
                  <c:x val="9.1957121622306655E-5"/>
                  <c:y val="1.6461645124548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B-4379-BE9D-D7D16A5A8B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'7.1.1.3-график'!$C$4:$I$4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'7.1.1.3-график'!$C$5:$I$5</c:f>
              <c:numCache>
                <c:formatCode>#\ ##0.0</c:formatCode>
                <c:ptCount val="7"/>
                <c:pt idx="0">
                  <c:v>675.9</c:v>
                </c:pt>
                <c:pt idx="1">
                  <c:v>816.7</c:v>
                </c:pt>
                <c:pt idx="2">
                  <c:v>942.8</c:v>
                </c:pt>
                <c:pt idx="3">
                  <c:v>1448.1</c:v>
                </c:pt>
                <c:pt idx="4">
                  <c:v>1931.3</c:v>
                </c:pt>
                <c:pt idx="5">
                  <c:v>2305.9</c:v>
                </c:pt>
                <c:pt idx="6">
                  <c:v>1670.8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CB-4379-BE9D-D7D16A5A8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631161088"/>
        <c:axId val="1"/>
      </c:barChart>
      <c:lineChart>
        <c:grouping val="standard"/>
        <c:varyColors val="0"/>
        <c:ser>
          <c:idx val="0"/>
          <c:order val="1"/>
          <c:tx>
            <c:strRef>
              <c:f>'7.1.1.3-график'!$B$6</c:f>
              <c:strCache>
                <c:ptCount val="1"/>
                <c:pt idx="0">
                  <c:v>Төлемдер саны, мың транзакция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836865969499912E-2"/>
                  <c:y val="-6.3929084336156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B-4379-BE9D-D7D16A5A8B1B}"/>
                </c:ext>
              </c:extLst>
            </c:dLbl>
            <c:dLbl>
              <c:idx val="1"/>
              <c:layout>
                <c:manualLayout>
                  <c:x val="-4.9836865969499898E-2"/>
                  <c:y val="-7.52320110929530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B-4379-BE9D-D7D16A5A8B1B}"/>
                </c:ext>
              </c:extLst>
            </c:dLbl>
            <c:dLbl>
              <c:idx val="2"/>
              <c:layout>
                <c:manualLayout>
                  <c:x val="-5.6969533587188925E-2"/>
                  <c:y val="-6.96979151191007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B-4379-BE9D-D7D16A5A8B1B}"/>
                </c:ext>
              </c:extLst>
            </c:dLbl>
            <c:dLbl>
              <c:idx val="3"/>
              <c:layout>
                <c:manualLayout>
                  <c:x val="-4.8410332445962073E-2"/>
                  <c:y val="-6.2359233397712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B-4379-BE9D-D7D16A5A8B1B}"/>
                </c:ext>
              </c:extLst>
            </c:dLbl>
            <c:dLbl>
              <c:idx val="4"/>
              <c:layout>
                <c:manualLayout>
                  <c:x val="-5.1263399493037681E-2"/>
                  <c:y val="-5.80716089734066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B-4379-BE9D-D7D16A5A8B1B}"/>
                </c:ext>
              </c:extLst>
            </c:dLbl>
            <c:dLbl>
              <c:idx val="5"/>
              <c:layout>
                <c:manualLayout>
                  <c:x val="-3.9851131304735318E-2"/>
                  <c:y val="-6.45515772792551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B-4379-BE9D-D7D16A5A8B1B}"/>
                </c:ext>
              </c:extLst>
            </c:dLbl>
            <c:dLbl>
              <c:idx val="6"/>
              <c:layout>
                <c:manualLayout>
                  <c:x val="-4.5557265398886486E-2"/>
                  <c:y val="5.44084583766651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B-4379-BE9D-D7D16A5A8B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'7.1.1.3-график'!$C$4:$I$4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9 ай 2008</c:v>
                </c:pt>
              </c:strCache>
            </c:strRef>
          </c:cat>
          <c:val>
            <c:numRef>
              <c:f>'7.1.1.3-график'!$C$6:$I$6</c:f>
              <c:numCache>
                <c:formatCode>#\ ##0.0</c:formatCode>
                <c:ptCount val="7"/>
                <c:pt idx="0">
                  <c:v>8308.5</c:v>
                </c:pt>
                <c:pt idx="1">
                  <c:v>9189</c:v>
                </c:pt>
                <c:pt idx="2">
                  <c:v>11212.1</c:v>
                </c:pt>
                <c:pt idx="3">
                  <c:v>15286.2</c:v>
                </c:pt>
                <c:pt idx="4">
                  <c:v>15807.4</c:v>
                </c:pt>
                <c:pt idx="5">
                  <c:v>15090.9</c:v>
                </c:pt>
                <c:pt idx="6">
                  <c:v>10853.5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CB-4379-BE9D-D7D16A5A8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1161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млрд.теңге</a:t>
                </a:r>
              </a:p>
            </c:rich>
          </c:tx>
          <c:layout>
            <c:manualLayout>
              <c:xMode val="edge"/>
              <c:yMode val="edge"/>
              <c:x val="0.12981455064194009"/>
              <c:y val="2.3584905660377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6108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мың тр.</a:t>
                </a:r>
              </a:p>
            </c:rich>
          </c:tx>
          <c:layout>
            <c:manualLayout>
              <c:xMode val="edge"/>
              <c:yMode val="edge"/>
              <c:x val="0.891583452211127"/>
              <c:y val="2.3584905660377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2253922967189729"/>
          <c:y val="0.85849056603773588"/>
          <c:w val="0.67189728958630524"/>
          <c:h val="0.117924528301886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526-4897-BB55-5C3DFF0D5D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31162752"/>
        <c:axId val="1"/>
      </c:barChart>
      <c:catAx>
        <c:axId val="6311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1627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02A-452D-A821-171207E274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31164416"/>
        <c:axId val="1"/>
      </c:barChart>
      <c:catAx>
        <c:axId val="6311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1164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50022040502984"/>
          <c:y val="8.3969622140427774E-2"/>
          <c:w val="0.72500098334551799"/>
          <c:h val="0.484733727810650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'7.2.1-график'!$C$4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'7.2.1-график'!$C$5:$C$19</c:f>
              <c:numCache>
                <c:formatCode>_-* #\ ##0.00_р_._-;\-* #\ ##0.00_р_._-;_-* "-"??_р_._-;_-@_-</c:formatCode>
                <c:ptCount val="15"/>
                <c:pt idx="0">
                  <c:v>401150</c:v>
                </c:pt>
                <c:pt idx="1">
                  <c:v>204367</c:v>
                </c:pt>
                <c:pt idx="2">
                  <c:v>90737</c:v>
                </c:pt>
                <c:pt idx="3">
                  <c:v>23624</c:v>
                </c:pt>
                <c:pt idx="4">
                  <c:v>4000</c:v>
                </c:pt>
                <c:pt idx="5">
                  <c:v>15419</c:v>
                </c:pt>
                <c:pt idx="8">
                  <c:v>11000</c:v>
                </c:pt>
                <c:pt idx="10">
                  <c:v>22152.69</c:v>
                </c:pt>
                <c:pt idx="11">
                  <c:v>46616.17</c:v>
                </c:pt>
                <c:pt idx="12">
                  <c:v>16405.22</c:v>
                </c:pt>
                <c:pt idx="13">
                  <c:v>59129.86</c:v>
                </c:pt>
                <c:pt idx="14">
                  <c:v>53526.31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0-495F-95EE-0500103B6BD0}"/>
            </c:ext>
          </c:extLst>
        </c:ser>
        <c:ser>
          <c:idx val="1"/>
          <c:order val="1"/>
          <c:tx>
            <c:strRef>
              <c:f>'7.2.1-график'!$D$4</c:f>
              <c:strCache>
                <c:ptCount val="1"/>
                <c:pt idx="0">
                  <c:v>Своп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'7.2.1-график'!$D$5:$D$19</c:f>
              <c:numCache>
                <c:formatCode>_-* #\ ##0.00_р_._-;\-* #\ ##0.00_р_._-;_-* "-"??_р_._-;_-@_-</c:formatCode>
                <c:ptCount val="15"/>
                <c:pt idx="0">
                  <c:v>118789.43</c:v>
                </c:pt>
                <c:pt idx="1">
                  <c:v>274759.40000000002</c:v>
                </c:pt>
                <c:pt idx="2">
                  <c:v>351412.54</c:v>
                </c:pt>
                <c:pt idx="3">
                  <c:v>470352.67</c:v>
                </c:pt>
                <c:pt idx="4">
                  <c:v>273491.40999999997</c:v>
                </c:pt>
                <c:pt idx="5">
                  <c:v>367199.26</c:v>
                </c:pt>
                <c:pt idx="6">
                  <c:v>267004.87</c:v>
                </c:pt>
                <c:pt idx="7">
                  <c:v>65726.3</c:v>
                </c:pt>
                <c:pt idx="8">
                  <c:v>66506.31</c:v>
                </c:pt>
                <c:pt idx="9">
                  <c:v>65088.9</c:v>
                </c:pt>
                <c:pt idx="10">
                  <c:v>76643.850000000006</c:v>
                </c:pt>
                <c:pt idx="11">
                  <c:v>34265.699999999997</c:v>
                </c:pt>
                <c:pt idx="12">
                  <c:v>60.25</c:v>
                </c:pt>
                <c:pt idx="14">
                  <c:v>12313.6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0-495F-95EE-0500103B6BD0}"/>
            </c:ext>
          </c:extLst>
        </c:ser>
        <c:ser>
          <c:idx val="2"/>
          <c:order val="2"/>
          <c:tx>
            <c:strRef>
              <c:f>'7.2.1-график'!$E$4</c:f>
              <c:strCache>
                <c:ptCount val="1"/>
                <c:pt idx="0">
                  <c:v>АЕК-гі своп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'7.2.1-график'!$E$5:$E$19</c:f>
              <c:numCache>
                <c:formatCode>_-* #\ ##0.00_р_._-;\-* #\ ##0.00_р_._-;_-* "-"??_р_._-;_-@_-</c:formatCode>
                <c:ptCount val="15"/>
                <c:pt idx="0">
                  <c:v>274051.36200000002</c:v>
                </c:pt>
                <c:pt idx="1">
                  <c:v>558223.34</c:v>
                </c:pt>
                <c:pt idx="2">
                  <c:v>649062.88</c:v>
                </c:pt>
                <c:pt idx="3">
                  <c:v>359302.82</c:v>
                </c:pt>
                <c:pt idx="4">
                  <c:v>257382.64</c:v>
                </c:pt>
                <c:pt idx="5">
                  <c:v>372100.1</c:v>
                </c:pt>
                <c:pt idx="6">
                  <c:v>326172</c:v>
                </c:pt>
                <c:pt idx="7">
                  <c:v>211491.20000000001</c:v>
                </c:pt>
                <c:pt idx="8">
                  <c:v>134905.5</c:v>
                </c:pt>
                <c:pt idx="9">
                  <c:v>5876.9</c:v>
                </c:pt>
                <c:pt idx="10">
                  <c:v>36724.26</c:v>
                </c:pt>
                <c:pt idx="11">
                  <c:v>38633</c:v>
                </c:pt>
                <c:pt idx="12">
                  <c:v>7065.5</c:v>
                </c:pt>
                <c:pt idx="13">
                  <c:v>72572.800000000003</c:v>
                </c:pt>
                <c:pt idx="14">
                  <c:v>54316.85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0-495F-95EE-0500103B6BD0}"/>
            </c:ext>
          </c:extLst>
        </c:ser>
        <c:ser>
          <c:idx val="3"/>
          <c:order val="3"/>
          <c:tx>
            <c:strRef>
              <c:f>'7.2.1-график'!$F$4</c:f>
              <c:strCache>
                <c:ptCount val="1"/>
                <c:pt idx="0">
                  <c:v>ҚРҰБ ноталарын мерзімінен бұрын сатып алу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'7.2.1-график'!$F$5:$F$19</c:f>
              <c:numCache>
                <c:formatCode>_-* #\ ##0.00_р_._-;\-* #\ ##0.00_р_._-;_-* "-"??_р_._-;_-@_-</c:formatCode>
                <c:ptCount val="15"/>
                <c:pt idx="0">
                  <c:v>125774</c:v>
                </c:pt>
                <c:pt idx="1">
                  <c:v>34545</c:v>
                </c:pt>
                <c:pt idx="2">
                  <c:v>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0-495F-95EE-0500103B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1163584"/>
        <c:axId val="1"/>
      </c:barChart>
      <c:lineChart>
        <c:grouping val="standard"/>
        <c:varyColors val="0"/>
        <c:ser>
          <c:idx val="4"/>
          <c:order val="4"/>
          <c:tx>
            <c:strRef>
              <c:f>'7.2.1-график'!$H$4</c:f>
              <c:strCache>
                <c:ptCount val="1"/>
                <c:pt idx="0">
                  <c:v>Валюталық Своп (оң жақ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'7.2.1-график'!$B$5:$B$19</c:f>
              <c:strCache>
                <c:ptCount val="15"/>
                <c:pt idx="0">
                  <c:v>там.2007</c:v>
                </c:pt>
                <c:pt idx="1">
                  <c:v>қыр.2007</c:v>
                </c:pt>
                <c:pt idx="2">
                  <c:v>қаз.2007</c:v>
                </c:pt>
                <c:pt idx="3">
                  <c:v>қар.2007</c:v>
                </c:pt>
                <c:pt idx="4">
                  <c:v>жел.2007</c:v>
                </c:pt>
                <c:pt idx="5">
                  <c:v>қаң.2008</c:v>
                </c:pt>
                <c:pt idx="6">
                  <c:v>ақп.2008</c:v>
                </c:pt>
                <c:pt idx="7">
                  <c:v>нау.2008</c:v>
                </c:pt>
                <c:pt idx="8">
                  <c:v>сәу.2008</c:v>
                </c:pt>
                <c:pt idx="9">
                  <c:v>мам.2008</c:v>
                </c:pt>
                <c:pt idx="10">
                  <c:v>мау.2008</c:v>
                </c:pt>
                <c:pt idx="11">
                  <c:v>шіл.2008</c:v>
                </c:pt>
                <c:pt idx="12">
                  <c:v>там.2008</c:v>
                </c:pt>
                <c:pt idx="13">
                  <c:v>қыр.2008</c:v>
                </c:pt>
                <c:pt idx="14">
                  <c:v>қаз.2008</c:v>
                </c:pt>
              </c:strCache>
            </c:strRef>
          </c:cat>
          <c:val>
            <c:numRef>
              <c:f>'7.2.1-график'!$H$5:$H$19</c:f>
              <c:numCache>
                <c:formatCode>_-* #\ ##0.00_р_._-;\-* #\ ##0.00_р_._-;_-* "-"??_р_._-;_-@_-</c:formatCode>
                <c:ptCount val="15"/>
                <c:pt idx="0">
                  <c:v>614.03499999999997</c:v>
                </c:pt>
                <c:pt idx="1">
                  <c:v>1300</c:v>
                </c:pt>
                <c:pt idx="2">
                  <c:v>400</c:v>
                </c:pt>
                <c:pt idx="3">
                  <c:v>682.35299999999995</c:v>
                </c:pt>
                <c:pt idx="4">
                  <c:v>752.34500000000003</c:v>
                </c:pt>
                <c:pt idx="5">
                  <c:v>263.72000000000003</c:v>
                </c:pt>
                <c:pt idx="6">
                  <c:v>501.05</c:v>
                </c:pt>
                <c:pt idx="7">
                  <c:v>338.7</c:v>
                </c:pt>
                <c:pt idx="8">
                  <c:v>595.58000000000004</c:v>
                </c:pt>
                <c:pt idx="9">
                  <c:v>140.96</c:v>
                </c:pt>
                <c:pt idx="13">
                  <c:v>155.44</c:v>
                </c:pt>
                <c:pt idx="14">
                  <c:v>602.49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D0-495F-95EE-0500103B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11635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2.5157334499854186E-2"/>
              <c:y val="0.2262571377051151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635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долл.</a:t>
                </a:r>
              </a:p>
            </c:rich>
          </c:tx>
          <c:layout>
            <c:manualLayout>
              <c:xMode val="edge"/>
              <c:yMode val="edge"/>
              <c:x val="0.94339763779527552"/>
              <c:y val="0.20111758930896997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р_._-;\-* #,##0_р_._-;_-* &quot;-&quot;_р_.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333333333333332"/>
          <c:y val="0.74045801526717558"/>
          <c:w val="0.66249999999999998"/>
          <c:h val="0.244274809160305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63939899833062"/>
          <c:y val="0.1097050933918999"/>
          <c:w val="0.64440734557595969"/>
          <c:h val="0.392406680209488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'7.2.2-график'!$B$6</c:f>
              <c:strCache>
                <c:ptCount val="1"/>
                <c:pt idx="0">
                  <c:v>Теңгедегі өтімділікті қолдау көлемі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'7.2.2-график'!$C$4:$BH$4</c:f>
              <c:numCache>
                <c:formatCode>dd/mm/yy;@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'7.2.2-график'!$C$6:$BH$6</c:f>
              <c:numCache>
                <c:formatCode>#,##0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919764.79200000002</c:v>
                </c:pt>
                <c:pt idx="11">
                  <c:v>1071894.74</c:v>
                </c:pt>
                <c:pt idx="12">
                  <c:v>1093396.42</c:v>
                </c:pt>
                <c:pt idx="13">
                  <c:v>853279.49</c:v>
                </c:pt>
                <c:pt idx="14">
                  <c:v>534874.05000000005</c:v>
                </c:pt>
                <c:pt idx="15">
                  <c:v>754718.36</c:v>
                </c:pt>
                <c:pt idx="16">
                  <c:v>593176.87</c:v>
                </c:pt>
                <c:pt idx="17">
                  <c:v>277217.5</c:v>
                </c:pt>
                <c:pt idx="18">
                  <c:v>212411.81</c:v>
                </c:pt>
                <c:pt idx="19">
                  <c:v>70965.8</c:v>
                </c:pt>
                <c:pt idx="20">
                  <c:v>135520.79999999999</c:v>
                </c:pt>
                <c:pt idx="21">
                  <c:v>119514.87</c:v>
                </c:pt>
                <c:pt idx="22">
                  <c:v>23530.97</c:v>
                </c:pt>
                <c:pt idx="23">
                  <c:v>131702.66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1-451E-8EEE-DB08B8C47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158176"/>
        <c:axId val="1"/>
      </c:barChart>
      <c:lineChart>
        <c:grouping val="standard"/>
        <c:varyColors val="0"/>
        <c:ser>
          <c:idx val="0"/>
          <c:order val="0"/>
          <c:tx>
            <c:strRef>
              <c:f>'7.2.2-график'!$B$5</c:f>
              <c:strCache>
                <c:ptCount val="1"/>
                <c:pt idx="0">
                  <c:v>ЕДБ-дің ҚРҰБ-ғы теңгедегі мерзімді депозиттер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'7.2.2-график'!$C$4:$BH$4</c:f>
              <c:numCache>
                <c:formatCode>dd/mm/yy;@</c:formatCode>
                <c:ptCount val="58"/>
                <c:pt idx="0">
                  <c:v>38991</c:v>
                </c:pt>
                <c:pt idx="1">
                  <c:v>39022</c:v>
                </c:pt>
                <c:pt idx="2">
                  <c:v>39052</c:v>
                </c:pt>
                <c:pt idx="3">
                  <c:v>39083</c:v>
                </c:pt>
                <c:pt idx="4">
                  <c:v>39114</c:v>
                </c:pt>
                <c:pt idx="5">
                  <c:v>39142</c:v>
                </c:pt>
                <c:pt idx="6">
                  <c:v>39173</c:v>
                </c:pt>
                <c:pt idx="7">
                  <c:v>39203</c:v>
                </c:pt>
                <c:pt idx="8">
                  <c:v>39234</c:v>
                </c:pt>
                <c:pt idx="9">
                  <c:v>39264</c:v>
                </c:pt>
                <c:pt idx="10">
                  <c:v>39295</c:v>
                </c:pt>
                <c:pt idx="11">
                  <c:v>39326</c:v>
                </c:pt>
                <c:pt idx="12">
                  <c:v>39356</c:v>
                </c:pt>
                <c:pt idx="13">
                  <c:v>39387</c:v>
                </c:pt>
                <c:pt idx="14">
                  <c:v>39417</c:v>
                </c:pt>
                <c:pt idx="15">
                  <c:v>39448</c:v>
                </c:pt>
                <c:pt idx="16">
                  <c:v>39479</c:v>
                </c:pt>
                <c:pt idx="17">
                  <c:v>39508</c:v>
                </c:pt>
                <c:pt idx="18">
                  <c:v>39539</c:v>
                </c:pt>
                <c:pt idx="19">
                  <c:v>39569</c:v>
                </c:pt>
                <c:pt idx="20">
                  <c:v>39600</c:v>
                </c:pt>
                <c:pt idx="21">
                  <c:v>39630</c:v>
                </c:pt>
                <c:pt idx="22">
                  <c:v>39661</c:v>
                </c:pt>
                <c:pt idx="23">
                  <c:v>39692</c:v>
                </c:pt>
              </c:numCache>
            </c:numRef>
          </c:cat>
          <c:val>
            <c:numRef>
              <c:f>'7.2.2-график'!$C$5:$BH$5</c:f>
              <c:numCache>
                <c:formatCode>#,##0</c:formatCode>
                <c:ptCount val="58"/>
                <c:pt idx="0">
                  <c:v>90427.611499980005</c:v>
                </c:pt>
                <c:pt idx="1">
                  <c:v>83858.221222259992</c:v>
                </c:pt>
                <c:pt idx="2">
                  <c:v>131588.2015</c:v>
                </c:pt>
                <c:pt idx="3">
                  <c:v>156107.35149999999</c:v>
                </c:pt>
                <c:pt idx="4">
                  <c:v>173636.102125</c:v>
                </c:pt>
                <c:pt idx="5">
                  <c:v>309368.28649999999</c:v>
                </c:pt>
                <c:pt idx="6">
                  <c:v>53058.920250000003</c:v>
                </c:pt>
                <c:pt idx="7">
                  <c:v>121350.86775</c:v>
                </c:pt>
                <c:pt idx="8">
                  <c:v>68532.016499999998</c:v>
                </c:pt>
                <c:pt idx="9">
                  <c:v>18183.39775</c:v>
                </c:pt>
                <c:pt idx="10">
                  <c:v>4602.7264999999998</c:v>
                </c:pt>
                <c:pt idx="11">
                  <c:v>4603.5227500000001</c:v>
                </c:pt>
                <c:pt idx="12">
                  <c:v>3952.1864999999998</c:v>
                </c:pt>
                <c:pt idx="13">
                  <c:v>4772.85275</c:v>
                </c:pt>
                <c:pt idx="14">
                  <c:v>9938.5519166599988</c:v>
                </c:pt>
                <c:pt idx="15">
                  <c:v>13477.29608332</c:v>
                </c:pt>
                <c:pt idx="16">
                  <c:v>47639.700111110003</c:v>
                </c:pt>
                <c:pt idx="17">
                  <c:v>84564.069833320013</c:v>
                </c:pt>
                <c:pt idx="18">
                  <c:v>18329.694694449998</c:v>
                </c:pt>
                <c:pt idx="19">
                  <c:v>144137.40205557999</c:v>
                </c:pt>
                <c:pt idx="20">
                  <c:v>220480.49011109999</c:v>
                </c:pt>
                <c:pt idx="21">
                  <c:v>170504.81670833999</c:v>
                </c:pt>
                <c:pt idx="22">
                  <c:v>271450.89379164</c:v>
                </c:pt>
                <c:pt idx="23">
                  <c:v>208319.71566668001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1-451E-8EEE-DB08B8C47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3115817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Теңгедегі өтімділікті қолдау көлемі, млн. тг</a:t>
                </a:r>
              </a:p>
            </c:rich>
          </c:tx>
          <c:layout>
            <c:manualLayout>
              <c:xMode val="edge"/>
              <c:yMode val="edge"/>
              <c:x val="3.2653021878108313E-2"/>
              <c:y val="2.12015903075406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5817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теңгедегі мерзімді депозиттер, млн. теңге</a:t>
                </a:r>
              </a:p>
            </c:rich>
          </c:tx>
          <c:layout>
            <c:manualLayout>
              <c:xMode val="edge"/>
              <c:yMode val="edge"/>
              <c:x val="0.89591927052524112"/>
              <c:y val="4.5936409847503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04340567612688"/>
          <c:y val="0.78481012658227844"/>
          <c:w val="0.48580968280467446"/>
          <c:h val="0.185654008438818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6450447279443"/>
          <c:y val="0.10400020312539671"/>
          <c:w val="0.7852766617114566"/>
          <c:h val="0.33200064843876648"/>
        </c:manualLayout>
      </c:layout>
      <c:areaChart>
        <c:grouping val="stacked"/>
        <c:varyColors val="0"/>
        <c:ser>
          <c:idx val="0"/>
          <c:order val="0"/>
          <c:tx>
            <c:strRef>
              <c:f>'7.2.3-график'!$B$5</c:f>
              <c:strCache>
                <c:ptCount val="1"/>
                <c:pt idx="0">
                  <c:v>Ең төменгі резервтік активтердің динамикасы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'7.2.3-график'!$C$5:$AW$5</c:f>
              <c:numCache>
                <c:formatCode>#,##0</c:formatCode>
                <c:ptCount val="47"/>
                <c:pt idx="0">
                  <c:v>539.60220625857141</c:v>
                </c:pt>
                <c:pt idx="1">
                  <c:v>535.5856388200001</c:v>
                </c:pt>
                <c:pt idx="2">
                  <c:v>559.2045132157142</c:v>
                </c:pt>
                <c:pt idx="3">
                  <c:v>571.8772541814285</c:v>
                </c:pt>
                <c:pt idx="4">
                  <c:v>585.37227144571443</c:v>
                </c:pt>
                <c:pt idx="5">
                  <c:v>586.31321129714297</c:v>
                </c:pt>
                <c:pt idx="6">
                  <c:v>608.6841178085715</c:v>
                </c:pt>
                <c:pt idx="7">
                  <c:v>606.56536644571452</c:v>
                </c:pt>
                <c:pt idx="8">
                  <c:v>599.81679525714287</c:v>
                </c:pt>
                <c:pt idx="9">
                  <c:v>614.17138215571435</c:v>
                </c:pt>
                <c:pt idx="10">
                  <c:v>634.16298643999994</c:v>
                </c:pt>
                <c:pt idx="11">
                  <c:v>644.37454455142858</c:v>
                </c:pt>
                <c:pt idx="12">
                  <c:v>673.85847739142866</c:v>
                </c:pt>
                <c:pt idx="13">
                  <c:v>671.8230498342856</c:v>
                </c:pt>
                <c:pt idx="14">
                  <c:v>683.72446979999995</c:v>
                </c:pt>
                <c:pt idx="15">
                  <c:v>702.83967301285725</c:v>
                </c:pt>
                <c:pt idx="16">
                  <c:v>708.72607099428558</c:v>
                </c:pt>
                <c:pt idx="17">
                  <c:v>707.2614071285717</c:v>
                </c:pt>
                <c:pt idx="18">
                  <c:v>692.35752975142861</c:v>
                </c:pt>
                <c:pt idx="19">
                  <c:v>707.29669196285715</c:v>
                </c:pt>
                <c:pt idx="20">
                  <c:v>647.31567862285692</c:v>
                </c:pt>
                <c:pt idx="21">
                  <c:v>645.95684049571435</c:v>
                </c:pt>
                <c:pt idx="22">
                  <c:v>652.42253512285708</c:v>
                </c:pt>
                <c:pt idx="23">
                  <c:v>650.98265105142866</c:v>
                </c:pt>
                <c:pt idx="24">
                  <c:v>655.69721061714279</c:v>
                </c:pt>
                <c:pt idx="25">
                  <c:v>652.65444063857137</c:v>
                </c:pt>
                <c:pt idx="26">
                  <c:v>658.44835552285701</c:v>
                </c:pt>
                <c:pt idx="27">
                  <c:v>653.91934863142865</c:v>
                </c:pt>
                <c:pt idx="28">
                  <c:v>660.36669191285728</c:v>
                </c:pt>
                <c:pt idx="29">
                  <c:v>657.56812030857134</c:v>
                </c:pt>
                <c:pt idx="30">
                  <c:v>665.45716620857138</c:v>
                </c:pt>
                <c:pt idx="31">
                  <c:v>662.11812866428579</c:v>
                </c:pt>
                <c:pt idx="32">
                  <c:v>663.87087562571423</c:v>
                </c:pt>
                <c:pt idx="33">
                  <c:v>663.4057193957143</c:v>
                </c:pt>
                <c:pt idx="34">
                  <c:v>661.03941870714289</c:v>
                </c:pt>
                <c:pt idx="35">
                  <c:v>665.31203389000007</c:v>
                </c:pt>
                <c:pt idx="36">
                  <c:v>668.76369273285695</c:v>
                </c:pt>
                <c:pt idx="37">
                  <c:v>674.69877112142865</c:v>
                </c:pt>
                <c:pt idx="38">
                  <c:v>673.73775123428572</c:v>
                </c:pt>
                <c:pt idx="39">
                  <c:v>680.52534544571415</c:v>
                </c:pt>
                <c:pt idx="40">
                  <c:v>679.58282034571437</c:v>
                </c:pt>
                <c:pt idx="41">
                  <c:v>582.12282504000007</c:v>
                </c:pt>
                <c:pt idx="42">
                  <c:v>599.33361775499998</c:v>
                </c:pt>
                <c:pt idx="43">
                  <c:v>600.70230814571414</c:v>
                </c:pt>
                <c:pt idx="44">
                  <c:v>601.13571266214285</c:v>
                </c:pt>
                <c:pt idx="45">
                  <c:v>593.36091126571444</c:v>
                </c:pt>
                <c:pt idx="46">
                  <c:v>586.00406018785736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6-457E-ADC2-22AD88B3948F}"/>
            </c:ext>
          </c:extLst>
        </c:ser>
        <c:ser>
          <c:idx val="1"/>
          <c:order val="1"/>
          <c:tx>
            <c:strRef>
              <c:f>'7.2.3-график'!$B$6</c:f>
              <c:strCache>
                <c:ptCount val="1"/>
                <c:pt idx="0">
                  <c:v>Резервтік активтердің ЕТРТ-тен асып кетуі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'7.2.3-график'!$C$6:$AW$6</c:f>
              <c:numCache>
                <c:formatCode>#,##0</c:formatCode>
                <c:ptCount val="47"/>
                <c:pt idx="0">
                  <c:v>120.70024702714284</c:v>
                </c:pt>
                <c:pt idx="1">
                  <c:v>106.88288289428556</c:v>
                </c:pt>
                <c:pt idx="2">
                  <c:v>63.029366355714274</c:v>
                </c:pt>
                <c:pt idx="3">
                  <c:v>107.83150539000019</c:v>
                </c:pt>
                <c:pt idx="4">
                  <c:v>96.322202911428349</c:v>
                </c:pt>
                <c:pt idx="5">
                  <c:v>93.264574702856976</c:v>
                </c:pt>
                <c:pt idx="6">
                  <c:v>76.981775119999838</c:v>
                </c:pt>
                <c:pt idx="7">
                  <c:v>53.237345197142531</c:v>
                </c:pt>
                <c:pt idx="8">
                  <c:v>76.897043028571261</c:v>
                </c:pt>
                <c:pt idx="9">
                  <c:v>45.100907915714174</c:v>
                </c:pt>
                <c:pt idx="10">
                  <c:v>82.757031060000031</c:v>
                </c:pt>
                <c:pt idx="11">
                  <c:v>79.227383091428464</c:v>
                </c:pt>
                <c:pt idx="12">
                  <c:v>89.227340251428245</c:v>
                </c:pt>
                <c:pt idx="13">
                  <c:v>80.123242451428496</c:v>
                </c:pt>
                <c:pt idx="14">
                  <c:v>66.213396128571389</c:v>
                </c:pt>
                <c:pt idx="15">
                  <c:v>55.769922987142536</c:v>
                </c:pt>
                <c:pt idx="16">
                  <c:v>122.18377800571454</c:v>
                </c:pt>
                <c:pt idx="17">
                  <c:v>159.12547665714249</c:v>
                </c:pt>
                <c:pt idx="18">
                  <c:v>147.74823703428569</c:v>
                </c:pt>
                <c:pt idx="19">
                  <c:v>139.61089360857136</c:v>
                </c:pt>
                <c:pt idx="20">
                  <c:v>204.86923580571454</c:v>
                </c:pt>
                <c:pt idx="21">
                  <c:v>148.42974979000007</c:v>
                </c:pt>
                <c:pt idx="22">
                  <c:v>150.11915266285712</c:v>
                </c:pt>
                <c:pt idx="23">
                  <c:v>163.60315037571422</c:v>
                </c:pt>
                <c:pt idx="24">
                  <c:v>157.39841581142889</c:v>
                </c:pt>
                <c:pt idx="25">
                  <c:v>126.34311929000012</c:v>
                </c:pt>
                <c:pt idx="26">
                  <c:v>111.97276383428607</c:v>
                </c:pt>
                <c:pt idx="27">
                  <c:v>166.61053615428557</c:v>
                </c:pt>
                <c:pt idx="28">
                  <c:v>172.52144637285721</c:v>
                </c:pt>
                <c:pt idx="29">
                  <c:v>143.2355196200001</c:v>
                </c:pt>
                <c:pt idx="30">
                  <c:v>147.96199807714311</c:v>
                </c:pt>
                <c:pt idx="31">
                  <c:v>143.9823969785715</c:v>
                </c:pt>
                <c:pt idx="32">
                  <c:v>124.49287594571433</c:v>
                </c:pt>
                <c:pt idx="33">
                  <c:v>88.231440747142869</c:v>
                </c:pt>
                <c:pt idx="34">
                  <c:v>128.35215114999994</c:v>
                </c:pt>
                <c:pt idx="35">
                  <c:v>125.30461175285711</c:v>
                </c:pt>
                <c:pt idx="36">
                  <c:v>136.69861862428559</c:v>
                </c:pt>
                <c:pt idx="37">
                  <c:v>91.540350307143058</c:v>
                </c:pt>
                <c:pt idx="38">
                  <c:v>100.65893219428563</c:v>
                </c:pt>
                <c:pt idx="39">
                  <c:v>68.859400411428624</c:v>
                </c:pt>
                <c:pt idx="40">
                  <c:v>114.17573529714298</c:v>
                </c:pt>
                <c:pt idx="41">
                  <c:v>101.71424974571426</c:v>
                </c:pt>
                <c:pt idx="42">
                  <c:v>106.0739136735715</c:v>
                </c:pt>
                <c:pt idx="43">
                  <c:v>82.922871925714389</c:v>
                </c:pt>
                <c:pt idx="44">
                  <c:v>87.78809212357146</c:v>
                </c:pt>
                <c:pt idx="45">
                  <c:v>101.59652523428542</c:v>
                </c:pt>
                <c:pt idx="46">
                  <c:v>80.365443740713886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36-457E-ADC2-22AD88B3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119904"/>
        <c:axId val="1"/>
      </c:areaChart>
      <c:lineChart>
        <c:grouping val="standard"/>
        <c:varyColors val="0"/>
        <c:ser>
          <c:idx val="2"/>
          <c:order val="2"/>
          <c:tx>
            <c:strRef>
              <c:f>'7.2.3-график'!$B$7</c:f>
              <c:strCache>
                <c:ptCount val="1"/>
                <c:pt idx="0">
                  <c:v>Резервтік активтердің ЕТРТ-тен асып кетуі (ЕТРТ-ның %)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'7.2.3-график'!$C$3:$AW$3</c:f>
              <c:numCache>
                <c:formatCode>dd/mm/yy;@</c:formatCode>
                <c:ptCount val="47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</c:numCache>
            </c:numRef>
          </c:cat>
          <c:val>
            <c:numRef>
              <c:f>'7.2.3-график'!$C$7:$AW$7</c:f>
              <c:numCache>
                <c:formatCode>0.00%</c:formatCode>
                <c:ptCount val="47"/>
                <c:pt idx="0">
                  <c:v>0.22368375374896932</c:v>
                </c:pt>
                <c:pt idx="1">
                  <c:v>0.19956263788134695</c:v>
                </c:pt>
                <c:pt idx="2">
                  <c:v>0.11271254946291998</c:v>
                </c:pt>
                <c:pt idx="3">
                  <c:v>0.18855708039017505</c:v>
                </c:pt>
                <c:pt idx="4">
                  <c:v>0.16454862590866839</c:v>
                </c:pt>
                <c:pt idx="5">
                  <c:v>0.15906954321653616</c:v>
                </c:pt>
                <c:pt idx="6">
                  <c:v>0.12647245569205121</c:v>
                </c:pt>
                <c:pt idx="7">
                  <c:v>8.7768521155595997E-2</c:v>
                </c:pt>
                <c:pt idx="8">
                  <c:v>0.12820088339741356</c:v>
                </c:pt>
                <c:pt idx="9">
                  <c:v>7.3433750295254702E-2</c:v>
                </c:pt>
                <c:pt idx="10">
                  <c:v>0.13049804676329832</c:v>
                </c:pt>
                <c:pt idx="11">
                  <c:v>0.12295237880103005</c:v>
                </c:pt>
                <c:pt idx="12">
                  <c:v>0.13241258104644749</c:v>
                </c:pt>
                <c:pt idx="13">
                  <c:v>0.1192624195778814</c:v>
                </c:pt>
                <c:pt idx="14">
                  <c:v>9.6842220884590893E-2</c:v>
                </c:pt>
                <c:pt idx="15">
                  <c:v>7.9349423671651959E-2</c:v>
                </c:pt>
                <c:pt idx="16">
                  <c:v>0.17239915816036025</c:v>
                </c:pt>
                <c:pt idx="17">
                  <c:v>0.22498820811272593</c:v>
                </c:pt>
                <c:pt idx="18">
                  <c:v>0.21339875813487652</c:v>
                </c:pt>
                <c:pt idx="19">
                  <c:v>0.19738660620782722</c:v>
                </c:pt>
                <c:pt idx="20">
                  <c:v>0.31649045832099598</c:v>
                </c:pt>
                <c:pt idx="21">
                  <c:v>0.22978276640912024</c:v>
                </c:pt>
                <c:pt idx="22">
                  <c:v>0.23009498381993859</c:v>
                </c:pt>
                <c:pt idx="23">
                  <c:v>0.25131722037672138</c:v>
                </c:pt>
                <c:pt idx="24">
                  <c:v>0.24004740795417653</c:v>
                </c:pt>
                <c:pt idx="25">
                  <c:v>0.19358348219677055</c:v>
                </c:pt>
                <c:pt idx="26">
                  <c:v>0.17005549925836075</c:v>
                </c:pt>
                <c:pt idx="27">
                  <c:v>0.25478759193007605</c:v>
                </c:pt>
                <c:pt idx="28">
                  <c:v>0.26125098144051051</c:v>
                </c:pt>
                <c:pt idx="29">
                  <c:v>0.21782613115852575</c:v>
                </c:pt>
                <c:pt idx="30">
                  <c:v>0.22234638920511379</c:v>
                </c:pt>
                <c:pt idx="31">
                  <c:v>0.21745726441448185</c:v>
                </c:pt>
                <c:pt idx="32">
                  <c:v>0.18752573808630602</c:v>
                </c:pt>
                <c:pt idx="33">
                  <c:v>0.13299770889450799</c:v>
                </c:pt>
                <c:pt idx="34">
                  <c:v>0.19416716691574967</c:v>
                </c:pt>
                <c:pt idx="35">
                  <c:v>0.18833961415099618</c:v>
                </c:pt>
                <c:pt idx="36">
                  <c:v>0.20440496412967046</c:v>
                </c:pt>
                <c:pt idx="37">
                  <c:v>0.1356758811861955</c:v>
                </c:pt>
                <c:pt idx="38">
                  <c:v>0.14940372869099103</c:v>
                </c:pt>
                <c:pt idx="39">
                  <c:v>0.10118565145627126</c:v>
                </c:pt>
                <c:pt idx="40">
                  <c:v>0.1680085662540145</c:v>
                </c:pt>
                <c:pt idx="41">
                  <c:v>0.17472987721916772</c:v>
                </c:pt>
                <c:pt idx="42">
                  <c:v>0.17698642380667051</c:v>
                </c:pt>
                <c:pt idx="43">
                  <c:v>0.13804320509719023</c:v>
                </c:pt>
                <c:pt idx="44">
                  <c:v>0.14603705997569158</c:v>
                </c:pt>
                <c:pt idx="45">
                  <c:v>0.1712221403623759</c:v>
                </c:pt>
                <c:pt idx="46">
                  <c:v>0.13714144525713842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836-457E-ADC2-22AD88B3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3111990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млрд.тг.</a:t>
                </a:r>
              </a:p>
            </c:rich>
          </c:tx>
          <c:layout>
            <c:manualLayout>
              <c:xMode val="edge"/>
              <c:yMode val="edge"/>
              <c:x val="2.9090865175595382E-2"/>
              <c:y val="0.240384671916010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19904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"/>
          <c:y val="0.748"/>
          <c:w val="0.56288343558282206"/>
          <c:h val="0.23200000000000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0-46E6-86F3-82D1FAC7795E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0-46E6-86F3-82D1FAC7795E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00-46E6-86F3-82D1FAC7795E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00-46E6-86F3-82D1FAC77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761824"/>
        <c:axId val="1"/>
      </c:barChart>
      <c:catAx>
        <c:axId val="5927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27618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5722855554447"/>
          <c:y val="9.3496306117831121E-2"/>
          <c:w val="0.77571482681000792"/>
          <c:h val="0.4471562466504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'7.2.4-график'!$B$7</c:f>
              <c:strCache>
                <c:ptCount val="1"/>
                <c:pt idx="0">
                  <c:v>Кредиттік портфель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'7.2.4-график'!$C$7:$J$7</c:f>
              <c:numCache>
                <c:formatCode>#,##0.00</c:formatCode>
                <c:ptCount val="8"/>
                <c:pt idx="0">
                  <c:v>46.605956999999997</c:v>
                </c:pt>
                <c:pt idx="1">
                  <c:v>48.534653999999996</c:v>
                </c:pt>
                <c:pt idx="2">
                  <c:v>51.939245999999997</c:v>
                </c:pt>
                <c:pt idx="3">
                  <c:v>53.120671999999999</c:v>
                </c:pt>
                <c:pt idx="4">
                  <c:v>59.651567999999997</c:v>
                </c:pt>
                <c:pt idx="5">
                  <c:v>64.292346000000009</c:v>
                </c:pt>
                <c:pt idx="6">
                  <c:v>65.991749000000013</c:v>
                </c:pt>
                <c:pt idx="7">
                  <c:v>66.201663999999994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B-42A5-B27C-4E5CD2C2B638}"/>
            </c:ext>
          </c:extLst>
        </c:ser>
        <c:ser>
          <c:idx val="1"/>
          <c:order val="1"/>
          <c:tx>
            <c:strRef>
              <c:f>'7.2.4-график'!$B$9</c:f>
              <c:strCache>
                <c:ptCount val="1"/>
                <c:pt idx="0">
                  <c:v>Қамтамасыз етудің жиынтық құны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'7.2.4-график'!$C$9:$J$9</c:f>
              <c:numCache>
                <c:formatCode>0.00</c:formatCode>
                <c:ptCount val="8"/>
                <c:pt idx="0">
                  <c:v>85.240160000000003</c:v>
                </c:pt>
                <c:pt idx="1">
                  <c:v>88.173719000000006</c:v>
                </c:pt>
                <c:pt idx="2">
                  <c:v>94.361457000000001</c:v>
                </c:pt>
                <c:pt idx="3">
                  <c:v>98.909925999999999</c:v>
                </c:pt>
                <c:pt idx="4">
                  <c:v>118.889944</c:v>
                </c:pt>
                <c:pt idx="5">
                  <c:v>131.58043499999999</c:v>
                </c:pt>
                <c:pt idx="6">
                  <c:v>136.98114899999999</c:v>
                </c:pt>
                <c:pt idx="7">
                  <c:v>138.891516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B-42A5-B27C-4E5CD2C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124480"/>
        <c:axId val="1"/>
      </c:barChart>
      <c:lineChart>
        <c:grouping val="standard"/>
        <c:varyColors val="0"/>
        <c:ser>
          <c:idx val="2"/>
          <c:order val="2"/>
          <c:tx>
            <c:strRef>
              <c:f>'7.2.4-график'!$B$10</c:f>
              <c:strCache>
                <c:ptCount val="1"/>
                <c:pt idx="0">
                  <c:v>Кредиттік портфель/қамтамасыз ету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'7.2.4-график'!$C$3:$J$3</c:f>
              <c:strCache>
                <c:ptCount val="8"/>
                <c:pt idx="0">
                  <c:v>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'7.2.4-график'!$C$10:$J$10</c:f>
              <c:numCache>
                <c:formatCode>0%</c:formatCode>
                <c:ptCount val="8"/>
                <c:pt idx="0">
                  <c:v>0.54455837483176939</c:v>
                </c:pt>
                <c:pt idx="1">
                  <c:v>0.54413646769282797</c:v>
                </c:pt>
                <c:pt idx="2">
                  <c:v>0.5456202419595958</c:v>
                </c:pt>
                <c:pt idx="3">
                  <c:v>0.52897736471868351</c:v>
                </c:pt>
                <c:pt idx="4">
                  <c:v>0.49399196453486427</c:v>
                </c:pt>
                <c:pt idx="5">
                  <c:v>0.47873845378304158</c:v>
                </c:pt>
                <c:pt idx="6">
                  <c:v>0.47600090578886889</c:v>
                </c:pt>
                <c:pt idx="7">
                  <c:v>0.46892360941614314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E6B-42A5-B27C-4E5CD2C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11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млрд. тг.</a:t>
                </a:r>
              </a:p>
            </c:rich>
          </c:tx>
          <c:layout>
            <c:manualLayout>
              <c:xMode val="edge"/>
              <c:yMode val="edge"/>
              <c:x val="2.315485564304462E-2"/>
              <c:y val="0.202247402001579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1124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LTV, %</a:t>
                </a:r>
              </a:p>
            </c:rich>
          </c:tx>
          <c:layout>
            <c:manualLayout>
              <c:xMode val="edge"/>
              <c:yMode val="edge"/>
              <c:x val="0.94500787401574804"/>
              <c:y val="0.3117977935684868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285714285714285E-2"/>
          <c:y val="0.88617886178861793"/>
          <c:w val="0.94714285714285718"/>
          <c:h val="8.94308943089430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3-499E-AAB3-D3FD16AB5216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3-499E-AAB3-D3FD16AB5216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93-499E-AAB3-D3FD16AB5216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93-499E-AAB3-D3FD16AB5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758080"/>
        <c:axId val="1"/>
      </c:barChart>
      <c:lineChart>
        <c:grouping val="standard"/>
        <c:varyColors val="0"/>
        <c:ser>
          <c:idx val="5"/>
          <c:order val="5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93-499E-AAB3-D3FD16AB5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758080"/>
        <c:axId val="1"/>
      </c:lineChart>
      <c:scatterChart>
        <c:scatterStyle val="lineMarker"/>
        <c:varyColors val="0"/>
        <c:ser>
          <c:idx val="4"/>
          <c:order val="4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C93-499E-AAB3-D3FD16AB5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758080"/>
        <c:axId val="1"/>
      </c:scatterChart>
      <c:catAx>
        <c:axId val="59275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27580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4-4439-9E32-A9796700C580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04-4439-9E32-A9796700C580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4-4439-9E32-A9796700C580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04-4439-9E32-A9796700C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759744"/>
        <c:axId val="1"/>
      </c:barChart>
      <c:catAx>
        <c:axId val="5927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27597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D-4238-8722-4D279B5BA5A1}"/>
            </c:ext>
          </c:extLst>
        </c:ser>
        <c:ser>
          <c:idx val="1"/>
          <c:order val="1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D-4238-8722-4D279B5BA5A1}"/>
            </c:ext>
          </c:extLst>
        </c:ser>
        <c:ser>
          <c:idx val="2"/>
          <c:order val="2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D-4238-8722-4D279B5BA5A1}"/>
            </c:ext>
          </c:extLst>
        </c:ser>
        <c:ser>
          <c:idx val="3"/>
          <c:order val="3"/>
          <c:tx>
            <c:strRef>
              <c:f>'1.2.1-1.2.4-графиктер'!#REF!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'1.2.1-1.2.4-графиктер'!#REF!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D-4238-8722-4D279B5BA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722352"/>
        <c:axId val="1"/>
      </c:barChart>
      <c:catAx>
        <c:axId val="59172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17223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3424479285983"/>
          <c:y val="9.012875536480687E-2"/>
          <c:w val="0.81501447173266761"/>
          <c:h val="0.72532188841201717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030309638121333E-2"/>
                  <c:y val="4.23772994040980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1-4341-B4CB-5C48EEDC43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'1.2.1-1.2.4-графиктер'!$D$6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F1-4341-B4CB-5C48EEDC43D1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6292024131056"/>
                  <c:y val="-1.9729422234237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1-4341-B4CB-5C48EEDC43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'1.2.1-1.2.4-графиктер'!$D$7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F1-4341-B4CB-5C48EEDC43D1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'1.2.1-1.2.4-графиктер'!$D$8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F1-4341-B4CB-5C48EEDC43D1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375614322930326"/>
                  <c:y val="-7.4544287114325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1-4341-B4CB-5C48EEDC43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'1.2.1-1.2.4-графиктер'!$D$9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F1-4341-B4CB-5C48EEDC43D1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'1.2.1-1.2.4-графиктер'!$D$10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AF1-4341-B4CB-5C48EEDC43D1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381009082766876E-2"/>
                  <c:y val="-6.3982066619355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F1-4341-B4CB-5C48EEDC43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'1.2.1-1.2.4-графиктер'!$D$5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AF1-4341-B4CB-5C48EEDC43D1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'1.2.1-1.2.4-графиктер'!$D$11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AF1-4341-B4CB-5C48EEDC43D1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77900006100397E-2"/>
                  <c:y val="-4.89491174118256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1-4341-B4CB-5C48EEDC43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'1.2.1-1.2.4-графиктер'!$D$12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AF1-4341-B4CB-5C48EEDC43D1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'1.2.1-1.2.4-графиктер'!$D$13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AF1-4341-B4CB-5C48EEDC43D1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'1.2.1-1.2.4-графиктер'!$D$14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AF1-4341-B4CB-5C48EEDC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726928"/>
        <c:axId val="1"/>
      </c:scatterChart>
      <c:valAx>
        <c:axId val="59172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Қысқа мерзімді борыштың сыртқы борыштағы үлесі</a:t>
                </a:r>
              </a:p>
            </c:rich>
          </c:tx>
          <c:layout>
            <c:manualLayout>
              <c:xMode val="edge"/>
              <c:yMode val="edge"/>
              <c:x val="0.17426301605060759"/>
              <c:y val="0.905579399141630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ЖСБ</a:t>
                </a:r>
              </a:p>
            </c:rich>
          </c:tx>
          <c:layout>
            <c:manualLayout>
              <c:xMode val="edge"/>
              <c:yMode val="edge"/>
              <c:x val="1.3404825737265416E-2"/>
              <c:y val="0.300429184549356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726928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23108358035394"/>
          <c:y val="0.21093790233211962"/>
          <c:w val="0.75077035872950526"/>
          <c:h val="0.73047014326122905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419190703141845E-2"/>
                  <c:y val="-9.3459982235147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3-4214-8E96-DD29895FF5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'1.2.1-1.2.4-графиктер'!$C$6</c:f>
              <c:numCache>
                <c:formatCode>0</c:formatCode>
                <c:ptCount val="1"/>
                <c:pt idx="0">
                  <c:v>36.142432989094097</c:v>
                </c:pt>
              </c:numCache>
            </c:numRef>
          </c:xVal>
          <c:yVal>
            <c:numRef>
              <c:f>'1.2.1-1.2.4-графиктер'!$F$6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03-4214-8E96-DD29895FF59E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'1.2.1-1.2.4-графиктер'!$C$7</c:f>
              <c:numCache>
                <c:formatCode>0</c:formatCode>
                <c:ptCount val="1"/>
                <c:pt idx="0">
                  <c:v>37.401064078800886</c:v>
                </c:pt>
              </c:numCache>
            </c:numRef>
          </c:xVal>
          <c:yVal>
            <c:numRef>
              <c:f>'1.2.1-1.2.4-графиктер'!$F$7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03-4214-8E96-DD29895FF59E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'1.2.1-1.2.4-графиктер'!$C$8</c:f>
              <c:numCache>
                <c:formatCode>0</c:formatCode>
                <c:ptCount val="1"/>
                <c:pt idx="0">
                  <c:v>19.559855814835895</c:v>
                </c:pt>
              </c:numCache>
            </c:numRef>
          </c:xVal>
          <c:yVal>
            <c:numRef>
              <c:f>'1.2.1-1.2.4-графиктер'!$F$8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03-4214-8E96-DD29895FF59E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74819212490387E-2"/>
                  <c:y val="-6.1177725631394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3-4214-8E96-DD29895FF5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'1.2.1-1.2.4-графиктер'!$C$9</c:f>
              <c:numCache>
                <c:formatCode>0</c:formatCode>
                <c:ptCount val="1"/>
                <c:pt idx="0">
                  <c:v>28.165537366832567</c:v>
                </c:pt>
              </c:numCache>
            </c:numRef>
          </c:xVal>
          <c:yVal>
            <c:numRef>
              <c:f>'1.2.1-1.2.4-графиктер'!$F$9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203-4214-8E96-DD29895FF59E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'1.2.1-1.2.4-графиктер'!$C$10</c:f>
              <c:numCache>
                <c:formatCode>0</c:formatCode>
                <c:ptCount val="1"/>
                <c:pt idx="0">
                  <c:v>14.69295538823984</c:v>
                </c:pt>
              </c:numCache>
            </c:numRef>
          </c:xVal>
          <c:yVal>
            <c:numRef>
              <c:f>'1.2.1-1.2.4-графиктер'!$F$10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203-4214-8E96-DD29895FF59E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157308821476669E-2"/>
                  <c:y val="5.78933905172559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3-4214-8E96-DD29895FF5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'1.2.1-1.2.4-графиктер'!$C$5</c:f>
              <c:numCache>
                <c:formatCode>0</c:formatCode>
                <c:ptCount val="1"/>
                <c:pt idx="0">
                  <c:v>30.619109828770235</c:v>
                </c:pt>
              </c:numCache>
            </c:numRef>
          </c:xVal>
          <c:yVal>
            <c:numRef>
              <c:f>'1.2.1-1.2.4-графиктер'!$F$5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203-4214-8E96-DD29895FF59E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'1.2.1-1.2.4-графиктер'!$C$11</c:f>
              <c:numCache>
                <c:formatCode>0</c:formatCode>
                <c:ptCount val="1"/>
                <c:pt idx="0">
                  <c:v>37.277222960930203</c:v>
                </c:pt>
              </c:numCache>
            </c:numRef>
          </c:xVal>
          <c:yVal>
            <c:numRef>
              <c:f>'1.2.1-1.2.4-графиктер'!$F$11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203-4214-8E96-DD29895FF59E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44230458307061E-3"/>
                  <c:y val="7.72804688599281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03-4214-8E96-DD29895FF5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'1.2.1-1.2.4-графиктер'!$C$12</c:f>
              <c:numCache>
                <c:formatCode>0</c:formatCode>
                <c:ptCount val="1"/>
                <c:pt idx="0">
                  <c:v>35.910189890105961</c:v>
                </c:pt>
              </c:numCache>
            </c:numRef>
          </c:xVal>
          <c:yVal>
            <c:numRef>
              <c:f>'1.2.1-1.2.4-графиктер'!$F$12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203-4214-8E96-DD29895FF59E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27049614767256"/>
                  <c:y val="4.1298883160891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03-4214-8E96-DD29895FF59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'1.2.1-1.2.4-графиктер'!$C$13</c:f>
              <c:numCache>
                <c:formatCode>0</c:formatCode>
                <c:ptCount val="1"/>
                <c:pt idx="0">
                  <c:v>36.660845267202234</c:v>
                </c:pt>
              </c:numCache>
            </c:numRef>
          </c:xVal>
          <c:yVal>
            <c:numRef>
              <c:f>'1.2.1-1.2.4-графиктер'!$F$13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203-4214-8E96-DD29895FF59E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'1.2.1-1.2.4-графиктер'!$C$14</c:f>
              <c:numCache>
                <c:formatCode>0</c:formatCode>
                <c:ptCount val="1"/>
                <c:pt idx="0">
                  <c:v>10.678947917566376</c:v>
                </c:pt>
              </c:numCache>
            </c:numRef>
          </c:xVal>
          <c:yVal>
            <c:numRef>
              <c:f>'1.2.1-1.2.4-графиктер'!$F$14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203-4214-8E96-DD29895FF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721104"/>
        <c:axId val="1"/>
      </c:scatterChart>
      <c:valAx>
        <c:axId val="591721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800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Қысқа мерзімді борышты алтынвалюта резервтерімен өтеу</a:t>
                </a:r>
              </a:p>
            </c:rich>
          </c:tx>
          <c:layout>
            <c:manualLayout>
              <c:xMode val="edge"/>
              <c:yMode val="edge"/>
              <c:x val="1.5384615384615385E-2"/>
              <c:y val="0.136719160104986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721104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56687898089165E-2"/>
          <c:y val="9.9585264006710333E-2"/>
          <c:w val="0.73566878980891715"/>
          <c:h val="0.71369439204809071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284317167360457E-2"/>
                  <c:y val="1.92303125273179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A-4C86-90AB-015736D89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'1.2.1-1.2.4-графиктер'!$D$6</c:f>
              <c:numCache>
                <c:formatCode>0</c:formatCode>
                <c:ptCount val="1"/>
                <c:pt idx="0">
                  <c:v>79.216776519720028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3A-4C86-90AB-015736D897C2}"/>
            </c:ext>
          </c:extLst>
        </c:ser>
        <c:ser>
          <c:idx val="2"/>
          <c:order val="1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'1.2.1-1.2.4-графиктер'!$D$7</c:f>
              <c:numCache>
                <c:formatCode>0</c:formatCode>
                <c:ptCount val="1"/>
                <c:pt idx="0">
                  <c:v>217.57346592097426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3A-4C86-90AB-015736D897C2}"/>
            </c:ext>
          </c:extLst>
        </c:ser>
        <c:ser>
          <c:idx val="3"/>
          <c:order val="2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3175">
              <a:solidFill>
                <a:srgbClr val="FF00FF"/>
              </a:solidFill>
              <a:prstDash val="solid"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'1.2.1-1.2.4-графиктер'!$D$8</c:f>
              <c:numCache>
                <c:formatCode>0</c:formatCode>
                <c:ptCount val="1"/>
                <c:pt idx="0">
                  <c:v>64.552154995605022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3A-4C86-90AB-015736D897C2}"/>
            </c:ext>
          </c:extLst>
        </c:ser>
        <c:ser>
          <c:idx val="4"/>
          <c:order val="3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886888342778797E-2"/>
                  <c:y val="-7.1240018669125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A-4C86-90AB-015736D89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'1.2.1-1.2.4-графиктер'!$D$9</c:f>
              <c:numCache>
                <c:formatCode>0</c:formatCode>
                <c:ptCount val="1"/>
                <c:pt idx="0">
                  <c:v>115.8399011703511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3A-4C86-90AB-015736D897C2}"/>
            </c:ext>
          </c:extLst>
        </c:ser>
        <c:ser>
          <c:idx val="5"/>
          <c:order val="4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72583044953803E-2"/>
                  <c:y val="-4.5252432218821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A-4C86-90AB-015736D89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'1.2.1-1.2.4-графиктер'!$D$10</c:f>
              <c:numCache>
                <c:formatCode>0</c:formatCode>
                <c:ptCount val="1"/>
                <c:pt idx="0">
                  <c:v>113.31514427836133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3A-4C86-90AB-015736D897C2}"/>
            </c:ext>
          </c:extLst>
        </c:ser>
        <c:ser>
          <c:idx val="0"/>
          <c:order val="5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6.9853051808014335E-3"/>
                  <c:y val="-2.8609071385114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A-4C86-90AB-015736D89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'1.2.1-1.2.4-графиктер'!$D$5</c:f>
              <c:numCache>
                <c:formatCode>0</c:formatCode>
                <c:ptCount val="1"/>
                <c:pt idx="0">
                  <c:v>100.24973304566529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3A-4C86-90AB-015736D897C2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'1.2.1-1.2.4-графиктер'!$D$11</c:f>
              <c:numCache>
                <c:formatCode>0</c:formatCode>
                <c:ptCount val="1"/>
                <c:pt idx="0">
                  <c:v>88.496657104099398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93A-4C86-90AB-015736D897C2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'1.2.1-1.2.4-графиктер'!$D$12</c:f>
              <c:numCache>
                <c:formatCode>0</c:formatCode>
                <c:ptCount val="1"/>
                <c:pt idx="0">
                  <c:v>163.12345420921443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93A-4C86-90AB-015736D897C2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CCC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'1.2.1-1.2.4-графиктер'!$D$13</c:f>
              <c:numCache>
                <c:formatCode>0</c:formatCode>
                <c:ptCount val="1"/>
                <c:pt idx="0">
                  <c:v>122.32794828300784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93A-4C86-90AB-015736D897C2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'1.2.1-1.2.4-графиктер'!$D$14</c:f>
              <c:numCache>
                <c:formatCode>0</c:formatCode>
                <c:ptCount val="1"/>
                <c:pt idx="0">
                  <c:v>86.875776224951693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93A-4C86-90AB-015736D89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721936"/>
        <c:axId val="1"/>
      </c:scatterChart>
      <c:valAx>
        <c:axId val="59172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ағымдағы шот</a:t>
                </a:r>
              </a:p>
            </c:rich>
          </c:tx>
          <c:layout>
            <c:manualLayout>
              <c:xMode val="edge"/>
              <c:yMode val="edge"/>
              <c:x val="0.26114649681528662"/>
              <c:y val="0.908715435466832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ЖСБ</a:t>
                </a:r>
              </a:p>
            </c:rich>
          </c:tx>
          <c:layout>
            <c:manualLayout>
              <c:xMode val="edge"/>
              <c:yMode val="edge"/>
              <c:x val="0.91719745222929938"/>
              <c:y val="0.307054377538907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72193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87172988868743E-2"/>
          <c:y val="0.1487603305785124"/>
          <c:w val="0.72258178330043987"/>
          <c:h val="0.74380165289256195"/>
        </c:manualLayout>
      </c:layout>
      <c:scatterChart>
        <c:scatterStyle val="lineMarker"/>
        <c:varyColors val="0"/>
        <c:ser>
          <c:idx val="1"/>
          <c:order val="0"/>
          <c:tx>
            <c:strRef>
              <c:f>'1.2.1-1.2.4-графиктер'!$B$7</c:f>
              <c:strCache>
                <c:ptCount val="1"/>
                <c:pt idx="0">
                  <c:v>Болгария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'1.2.1-1.2.4-графиктер'!$E$7</c:f>
              <c:numCache>
                <c:formatCode>0</c:formatCode>
                <c:ptCount val="1"/>
                <c:pt idx="0">
                  <c:v>-22.876422577133358</c:v>
                </c:pt>
              </c:numCache>
            </c:numRef>
          </c:xVal>
          <c:yVal>
            <c:numRef>
              <c:f>'1.2.1-1.2.4-графиктер'!$F$7</c:f>
              <c:numCache>
                <c:formatCode>0</c:formatCode>
                <c:ptCount val="1"/>
                <c:pt idx="0">
                  <c:v>92.598298169476607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77-41CC-A161-82AE421E9E37}"/>
            </c:ext>
          </c:extLst>
        </c:ser>
        <c:ser>
          <c:idx val="2"/>
          <c:order val="1"/>
          <c:tx>
            <c:strRef>
              <c:f>'1.2.1-1.2.4-графиктер'!$B$8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solidFill>
                <a:srgbClr val="00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400126135674192"/>
                  <c:y val="6.07058415218758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'1.2.1-1.2.4-графиктер'!$E$8</c:f>
              <c:numCache>
                <c:formatCode>0</c:formatCode>
                <c:ptCount val="1"/>
                <c:pt idx="0">
                  <c:v>6.4458984326167199</c:v>
                </c:pt>
              </c:numCache>
            </c:numRef>
          </c:xVal>
          <c:yVal>
            <c:numRef>
              <c:f>'1.2.1-1.2.4-графиктер'!$F$8</c:f>
              <c:numCache>
                <c:formatCode>0</c:formatCode>
                <c:ptCount val="1"/>
                <c:pt idx="0">
                  <c:v>551.85838991270612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77-41CC-A161-82AE421E9E37}"/>
            </c:ext>
          </c:extLst>
        </c:ser>
        <c:ser>
          <c:idx val="3"/>
          <c:order val="2"/>
          <c:tx>
            <c:strRef>
              <c:f>'1.2.1-1.2.4-графиктер'!$B$9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591668657473355E-2"/>
                  <c:y val="-7.0781111038806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'1.2.1-1.2.4-графиктер'!$E$9</c:f>
              <c:numCache>
                <c:formatCode>0</c:formatCode>
                <c:ptCount val="1"/>
                <c:pt idx="0">
                  <c:v>-6.5535615246426788</c:v>
                </c:pt>
              </c:numCache>
            </c:numRef>
          </c:xVal>
          <c:yVal>
            <c:numRef>
              <c:f>'1.2.1-1.2.4-графиктер'!$F$9</c:f>
              <c:numCache>
                <c:formatCode>0</c:formatCode>
                <c:ptCount val="1"/>
                <c:pt idx="0">
                  <c:v>125.7920022708725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277-41CC-A161-82AE421E9E37}"/>
            </c:ext>
          </c:extLst>
        </c:ser>
        <c:ser>
          <c:idx val="4"/>
          <c:order val="3"/>
          <c:tx>
            <c:strRef>
              <c:f>'1.2.1-1.2.4-графиктер'!$B$10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115517775439643E-3"/>
                  <c:y val="3.3176286848441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'1.2.1-1.2.4-графиктер'!$E$10</c:f>
              <c:numCache>
                <c:formatCode>0</c:formatCode>
                <c:ptCount val="1"/>
                <c:pt idx="0">
                  <c:v>-3.3440523639316133</c:v>
                </c:pt>
              </c:numCache>
            </c:numRef>
          </c:xVal>
          <c:yVal>
            <c:numRef>
              <c:f>'1.2.1-1.2.4-графиктер'!$F$10</c:f>
              <c:numCache>
                <c:formatCode>0</c:formatCode>
                <c:ptCount val="1"/>
                <c:pt idx="0">
                  <c:v>99.651054457796135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277-41CC-A161-82AE421E9E37}"/>
            </c:ext>
          </c:extLst>
        </c:ser>
        <c:ser>
          <c:idx val="5"/>
          <c:order val="4"/>
          <c:tx>
            <c:strRef>
              <c:f>'1.2.1-1.2.4-графиктер'!$B$5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366301905671646E-2"/>
                  <c:y val="-6.8663152643109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'1.2.1-1.2.4-графиктер'!$E$5</c:f>
              <c:numCache>
                <c:formatCode>0</c:formatCode>
                <c:ptCount val="1"/>
                <c:pt idx="0">
                  <c:v>-3.2513860462610902</c:v>
                </c:pt>
              </c:numCache>
            </c:numRef>
          </c:xVal>
          <c:yVal>
            <c:numRef>
              <c:f>'1.2.1-1.2.4-графиктер'!$F$5</c:f>
              <c:numCache>
                <c:formatCode>0</c:formatCode>
                <c:ptCount val="1"/>
                <c:pt idx="0">
                  <c:v>94.167151511003127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277-41CC-A161-82AE421E9E37}"/>
            </c:ext>
          </c:extLst>
        </c:ser>
        <c:ser>
          <c:idx val="0"/>
          <c:order val="5"/>
          <c:tx>
            <c:strRef>
              <c:f>'1.2.1-1.2.4-графиктер'!$B$6</c:f>
              <c:strCache>
                <c:ptCount val="1"/>
                <c:pt idx="0">
                  <c:v>Чехия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'1.2.1-1.2.4-графиктер'!$E$6</c:f>
              <c:numCache>
                <c:formatCode>0</c:formatCode>
                <c:ptCount val="1"/>
                <c:pt idx="0">
                  <c:v>-2.9139474381226305</c:v>
                </c:pt>
              </c:numCache>
            </c:numRef>
          </c:xVal>
          <c:yVal>
            <c:numRef>
              <c:f>'1.2.1-1.2.4-графиктер'!$F$6</c:f>
              <c:numCache>
                <c:formatCode>0</c:formatCode>
                <c:ptCount val="1"/>
                <c:pt idx="0">
                  <c:v>108.90146370475424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277-41CC-A161-82AE421E9E37}"/>
            </c:ext>
          </c:extLst>
        </c:ser>
        <c:ser>
          <c:idx val="6"/>
          <c:order val="6"/>
          <c:tx>
            <c:strRef>
              <c:f>'1.2.1-1.2.4-графиктер'!$B$11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4.9193052354651996E-2"/>
                  <c:y val="-3.7419144920934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'1.2.1-1.2.4-графиктер'!$E$11</c:f>
              <c:numCache>
                <c:formatCode>0</c:formatCode>
                <c:ptCount val="1"/>
                <c:pt idx="0">
                  <c:v>-15.480917706259698</c:v>
                </c:pt>
              </c:numCache>
            </c:numRef>
          </c:xVal>
          <c:yVal>
            <c:numRef>
              <c:f>'1.2.1-1.2.4-графиктер'!$F$11</c:f>
              <c:numCache>
                <c:formatCode>0</c:formatCode>
                <c:ptCount val="1"/>
                <c:pt idx="0">
                  <c:v>49.370919782216369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277-41CC-A161-82AE421E9E37}"/>
            </c:ext>
          </c:extLst>
        </c:ser>
        <c:ser>
          <c:idx val="7"/>
          <c:order val="7"/>
          <c:tx>
            <c:strRef>
              <c:f>'1.2.1-1.2.4-графиктер'!$B$12</c:f>
              <c:strCache>
                <c:ptCount val="1"/>
                <c:pt idx="0">
                  <c:v>Латвия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3826398693463E-2"/>
                  <c:y val="5.1952018394394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'1.2.1-1.2.4-графиктер'!$E$12</c:f>
              <c:numCache>
                <c:formatCode>0</c:formatCode>
                <c:ptCount val="1"/>
                <c:pt idx="0">
                  <c:v>-22.254412907721584</c:v>
                </c:pt>
              </c:numCache>
            </c:numRef>
          </c:xVal>
          <c:yVal>
            <c:numRef>
              <c:f>'1.2.1-1.2.4-графиктер'!$F$12</c:f>
              <c:numCache>
                <c:formatCode>0</c:formatCode>
                <c:ptCount val="1"/>
                <c:pt idx="0">
                  <c:v>34.796833970106903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277-41CC-A161-82AE421E9E37}"/>
            </c:ext>
          </c:extLst>
        </c:ser>
        <c:ser>
          <c:idx val="8"/>
          <c:order val="8"/>
          <c:tx>
            <c:strRef>
              <c:f>'1.2.1-1.2.4-графиктер'!$B$13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C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976875694996612E-2"/>
                  <c:y val="5.0028415869503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77-41CC-A161-82AE421E9E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'1.2.1-1.2.4-графиктер'!$E$13</c:f>
              <c:numCache>
                <c:formatCode>0</c:formatCode>
                <c:ptCount val="1"/>
                <c:pt idx="0">
                  <c:v>-13.967946061193883</c:v>
                </c:pt>
              </c:numCache>
            </c:numRef>
          </c:xVal>
          <c:yVal>
            <c:numRef>
              <c:f>'1.2.1-1.2.4-графиктер'!$F$13</c:f>
              <c:numCache>
                <c:formatCode>0</c:formatCode>
                <c:ptCount val="1"/>
                <c:pt idx="0">
                  <c:v>39.911775914634148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277-41CC-A161-82AE421E9E37}"/>
            </c:ext>
          </c:extLst>
        </c:ser>
        <c:ser>
          <c:idx val="9"/>
          <c:order val="9"/>
          <c:tx>
            <c:strRef>
              <c:f>'1.2.1-1.2.4-графиктер'!$B$14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'1.2.1-1.2.4-графиктер'!$E$14</c:f>
              <c:numCache>
                <c:formatCode>0.0</c:formatCode>
                <c:ptCount val="1"/>
                <c:pt idx="0">
                  <c:v>1.4960380994345599</c:v>
                </c:pt>
              </c:numCache>
            </c:numRef>
          </c:xVal>
          <c:yVal>
            <c:numRef>
              <c:f>'1.2.1-1.2.4-графиктер'!$F$14</c:f>
              <c:numCache>
                <c:formatCode>0</c:formatCode>
                <c:ptCount val="1"/>
                <c:pt idx="0">
                  <c:v>177.58113654412853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277-41CC-A161-82AE421E9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724432"/>
        <c:axId val="1"/>
      </c:scatterChart>
      <c:valAx>
        <c:axId val="59172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ағымдағы шот</a:t>
                </a:r>
              </a:p>
            </c:rich>
          </c:tx>
          <c:layout>
            <c:manualLayout>
              <c:xMode val="edge"/>
              <c:yMode val="edge"/>
              <c:x val="0.23871001608669881"/>
              <c:y val="3.30578512396694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600"/>
        <c:crossBetween val="midCat"/>
      </c:val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
Қысқа мерзімді борышты алтынвалюта резервтерімен өтеу</a:t>
                </a:r>
              </a:p>
            </c:rich>
          </c:tx>
          <c:layout>
            <c:manualLayout>
              <c:xMode val="edge"/>
              <c:yMode val="edge"/>
              <c:x val="0.83548522563711791"/>
              <c:y val="0.194214876033057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72443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571525937531"/>
          <c:y val="3.4055727554179564E-2"/>
          <c:w val="0.75521217454108958"/>
          <c:h val="0.72136222910216719"/>
        </c:manualLayout>
      </c:layout>
      <c:lineChart>
        <c:grouping val="standard"/>
        <c:varyColors val="0"/>
        <c:ser>
          <c:idx val="3"/>
          <c:order val="3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3-4D1E-9FBF-19E317F1FBAE}"/>
            </c:ext>
          </c:extLst>
        </c:ser>
        <c:ser>
          <c:idx val="4"/>
          <c:order val="4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3-4D1E-9FBF-19E317F1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777280"/>
        <c:axId val="1"/>
      </c:lineChart>
      <c:lineChart>
        <c:grouping val="standard"/>
        <c:varyColors val="0"/>
        <c:ser>
          <c:idx val="0"/>
          <c:order val="0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3-4D1E-9FBF-19E317F1FBAE}"/>
            </c:ext>
          </c:extLst>
        </c:ser>
        <c:ser>
          <c:idx val="1"/>
          <c:order val="1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E3-4D1E-9FBF-19E317F1FBAE}"/>
            </c:ext>
          </c:extLst>
        </c:ser>
        <c:ser>
          <c:idx val="2"/>
          <c:order val="2"/>
          <c:tx>
            <c:strRef>
              <c:f>'1.1.2-график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'1.1.2-график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E3-4D1E-9FBF-19E317F1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177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1777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18509074377913E-2"/>
          <c:y val="6.0085836909871244E-2"/>
          <c:w val="0.915710525380383"/>
          <c:h val="0.60515021459227469"/>
        </c:manualLayout>
      </c:layout>
      <c:lineChart>
        <c:grouping val="standard"/>
        <c:varyColors val="0"/>
        <c:ser>
          <c:idx val="0"/>
          <c:order val="0"/>
          <c:tx>
            <c:strRef>
              <c:f>'1.2.5-график'!$C$4</c:f>
              <c:strCache>
                <c:ptCount val="1"/>
                <c:pt idx="0">
                  <c:v>EMBI+ спрэд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'1.2.5-график'!$C$5:$C$443</c:f>
              <c:numCache>
                <c:formatCode>General</c:formatCode>
                <c:ptCount val="439"/>
                <c:pt idx="0">
                  <c:v>171</c:v>
                </c:pt>
                <c:pt idx="1">
                  <c:v>169</c:v>
                </c:pt>
                <c:pt idx="2">
                  <c:v>174</c:v>
                </c:pt>
                <c:pt idx="3">
                  <c:v>176</c:v>
                </c:pt>
                <c:pt idx="4">
                  <c:v>177</c:v>
                </c:pt>
                <c:pt idx="5">
                  <c:v>179</c:v>
                </c:pt>
                <c:pt idx="6">
                  <c:v>178</c:v>
                </c:pt>
                <c:pt idx="7">
                  <c:v>174</c:v>
                </c:pt>
                <c:pt idx="8">
                  <c:v>171</c:v>
                </c:pt>
                <c:pt idx="9">
                  <c:v>171</c:v>
                </c:pt>
                <c:pt idx="10">
                  <c:v>165</c:v>
                </c:pt>
                <c:pt idx="11">
                  <c:v>171</c:v>
                </c:pt>
                <c:pt idx="12">
                  <c:v>169</c:v>
                </c:pt>
                <c:pt idx="13">
                  <c:v>171</c:v>
                </c:pt>
                <c:pt idx="14">
                  <c:v>168</c:v>
                </c:pt>
                <c:pt idx="15">
                  <c:v>168</c:v>
                </c:pt>
                <c:pt idx="16">
                  <c:v>166</c:v>
                </c:pt>
                <c:pt idx="17">
                  <c:v>169</c:v>
                </c:pt>
                <c:pt idx="18">
                  <c:v>169</c:v>
                </c:pt>
                <c:pt idx="19">
                  <c:v>169</c:v>
                </c:pt>
                <c:pt idx="20">
                  <c:v>172</c:v>
                </c:pt>
                <c:pt idx="21">
                  <c:v>166</c:v>
                </c:pt>
                <c:pt idx="22">
                  <c:v>165</c:v>
                </c:pt>
                <c:pt idx="23">
                  <c:v>166</c:v>
                </c:pt>
                <c:pt idx="24">
                  <c:v>167</c:v>
                </c:pt>
                <c:pt idx="25">
                  <c:v>170</c:v>
                </c:pt>
                <c:pt idx="26">
                  <c:v>172</c:v>
                </c:pt>
                <c:pt idx="27">
                  <c:v>170</c:v>
                </c:pt>
                <c:pt idx="28">
                  <c:v>168</c:v>
                </c:pt>
                <c:pt idx="29">
                  <c:v>165</c:v>
                </c:pt>
                <c:pt idx="30">
                  <c:v>168</c:v>
                </c:pt>
                <c:pt idx="31">
                  <c:v>168</c:v>
                </c:pt>
                <c:pt idx="32">
                  <c:v>170</c:v>
                </c:pt>
                <c:pt idx="33">
                  <c:v>170</c:v>
                </c:pt>
                <c:pt idx="34">
                  <c:v>168</c:v>
                </c:pt>
                <c:pt idx="35">
                  <c:v>164</c:v>
                </c:pt>
                <c:pt idx="36">
                  <c:v>168</c:v>
                </c:pt>
                <c:pt idx="37">
                  <c:v>172</c:v>
                </c:pt>
                <c:pt idx="38">
                  <c:v>193</c:v>
                </c:pt>
                <c:pt idx="39">
                  <c:v>185</c:v>
                </c:pt>
                <c:pt idx="40">
                  <c:v>186</c:v>
                </c:pt>
                <c:pt idx="41">
                  <c:v>191</c:v>
                </c:pt>
                <c:pt idx="42">
                  <c:v>193</c:v>
                </c:pt>
                <c:pt idx="43">
                  <c:v>189</c:v>
                </c:pt>
                <c:pt idx="44">
                  <c:v>190</c:v>
                </c:pt>
                <c:pt idx="45">
                  <c:v>187</c:v>
                </c:pt>
                <c:pt idx="46">
                  <c:v>179</c:v>
                </c:pt>
                <c:pt idx="47">
                  <c:v>181</c:v>
                </c:pt>
                <c:pt idx="48">
                  <c:v>188</c:v>
                </c:pt>
                <c:pt idx="49">
                  <c:v>185</c:v>
                </c:pt>
                <c:pt idx="50">
                  <c:v>183</c:v>
                </c:pt>
                <c:pt idx="51">
                  <c:v>182</c:v>
                </c:pt>
                <c:pt idx="52">
                  <c:v>178</c:v>
                </c:pt>
                <c:pt idx="53">
                  <c:v>179</c:v>
                </c:pt>
                <c:pt idx="54">
                  <c:v>178</c:v>
                </c:pt>
                <c:pt idx="55">
                  <c:v>171</c:v>
                </c:pt>
                <c:pt idx="56">
                  <c:v>170</c:v>
                </c:pt>
                <c:pt idx="57">
                  <c:v>171</c:v>
                </c:pt>
                <c:pt idx="58">
                  <c:v>170</c:v>
                </c:pt>
                <c:pt idx="59">
                  <c:v>169</c:v>
                </c:pt>
                <c:pt idx="60">
                  <c:v>168</c:v>
                </c:pt>
                <c:pt idx="61">
                  <c:v>166</c:v>
                </c:pt>
                <c:pt idx="62">
                  <c:v>166</c:v>
                </c:pt>
                <c:pt idx="63">
                  <c:v>164</c:v>
                </c:pt>
                <c:pt idx="64">
                  <c:v>164</c:v>
                </c:pt>
                <c:pt idx="65">
                  <c:v>164</c:v>
                </c:pt>
                <c:pt idx="66">
                  <c:v>157</c:v>
                </c:pt>
                <c:pt idx="67">
                  <c:v>159</c:v>
                </c:pt>
                <c:pt idx="68">
                  <c:v>157</c:v>
                </c:pt>
                <c:pt idx="69">
                  <c:v>160</c:v>
                </c:pt>
                <c:pt idx="70">
                  <c:v>160</c:v>
                </c:pt>
                <c:pt idx="71">
                  <c:v>160</c:v>
                </c:pt>
                <c:pt idx="72">
                  <c:v>162</c:v>
                </c:pt>
                <c:pt idx="73">
                  <c:v>162</c:v>
                </c:pt>
                <c:pt idx="74">
                  <c:v>160</c:v>
                </c:pt>
                <c:pt idx="75">
                  <c:v>158</c:v>
                </c:pt>
                <c:pt idx="76">
                  <c:v>159</c:v>
                </c:pt>
                <c:pt idx="77">
                  <c:v>160</c:v>
                </c:pt>
                <c:pt idx="78">
                  <c:v>158</c:v>
                </c:pt>
                <c:pt idx="79">
                  <c:v>157</c:v>
                </c:pt>
                <c:pt idx="80">
                  <c:v>157</c:v>
                </c:pt>
                <c:pt idx="81">
                  <c:v>164</c:v>
                </c:pt>
                <c:pt idx="82">
                  <c:v>162</c:v>
                </c:pt>
                <c:pt idx="83">
                  <c:v>163</c:v>
                </c:pt>
                <c:pt idx="84">
                  <c:v>162</c:v>
                </c:pt>
                <c:pt idx="85">
                  <c:v>167</c:v>
                </c:pt>
                <c:pt idx="86">
                  <c:v>166</c:v>
                </c:pt>
                <c:pt idx="87">
                  <c:v>164</c:v>
                </c:pt>
                <c:pt idx="88">
                  <c:v>161</c:v>
                </c:pt>
                <c:pt idx="89">
                  <c:v>165</c:v>
                </c:pt>
                <c:pt idx="90">
                  <c:v>163</c:v>
                </c:pt>
                <c:pt idx="91">
                  <c:v>163</c:v>
                </c:pt>
                <c:pt idx="92">
                  <c:v>160</c:v>
                </c:pt>
                <c:pt idx="93">
                  <c:v>159</c:v>
                </c:pt>
                <c:pt idx="94">
                  <c:v>155</c:v>
                </c:pt>
                <c:pt idx="95">
                  <c:v>151</c:v>
                </c:pt>
                <c:pt idx="96">
                  <c:v>153</c:v>
                </c:pt>
                <c:pt idx="97">
                  <c:v>150</c:v>
                </c:pt>
                <c:pt idx="98">
                  <c:v>149</c:v>
                </c:pt>
                <c:pt idx="99">
                  <c:v>154</c:v>
                </c:pt>
                <c:pt idx="100">
                  <c:v>152</c:v>
                </c:pt>
                <c:pt idx="101">
                  <c:v>153</c:v>
                </c:pt>
                <c:pt idx="102">
                  <c:v>155</c:v>
                </c:pt>
                <c:pt idx="103">
                  <c:v>153</c:v>
                </c:pt>
                <c:pt idx="104">
                  <c:v>149</c:v>
                </c:pt>
                <c:pt idx="105">
                  <c:v>153</c:v>
                </c:pt>
                <c:pt idx="106">
                  <c:v>152</c:v>
                </c:pt>
                <c:pt idx="107">
                  <c:v>156</c:v>
                </c:pt>
                <c:pt idx="108">
                  <c:v>156</c:v>
                </c:pt>
                <c:pt idx="109">
                  <c:v>159</c:v>
                </c:pt>
                <c:pt idx="110">
                  <c:v>158</c:v>
                </c:pt>
                <c:pt idx="111">
                  <c:v>156</c:v>
                </c:pt>
                <c:pt idx="112">
                  <c:v>162</c:v>
                </c:pt>
                <c:pt idx="113">
                  <c:v>159</c:v>
                </c:pt>
                <c:pt idx="114">
                  <c:v>153</c:v>
                </c:pt>
                <c:pt idx="115">
                  <c:v>151</c:v>
                </c:pt>
                <c:pt idx="116">
                  <c:v>153</c:v>
                </c:pt>
                <c:pt idx="117">
                  <c:v>153</c:v>
                </c:pt>
                <c:pt idx="118">
                  <c:v>155</c:v>
                </c:pt>
                <c:pt idx="119">
                  <c:v>159</c:v>
                </c:pt>
                <c:pt idx="120">
                  <c:v>166</c:v>
                </c:pt>
                <c:pt idx="121">
                  <c:v>168</c:v>
                </c:pt>
                <c:pt idx="122">
                  <c:v>171</c:v>
                </c:pt>
                <c:pt idx="123">
                  <c:v>165</c:v>
                </c:pt>
                <c:pt idx="124">
                  <c:v>175</c:v>
                </c:pt>
                <c:pt idx="125">
                  <c:v>173</c:v>
                </c:pt>
                <c:pt idx="126">
                  <c:v>174</c:v>
                </c:pt>
                <c:pt idx="127">
                  <c:v>168</c:v>
                </c:pt>
                <c:pt idx="128">
                  <c:v>161</c:v>
                </c:pt>
                <c:pt idx="129">
                  <c:v>162</c:v>
                </c:pt>
                <c:pt idx="130">
                  <c:v>174</c:v>
                </c:pt>
                <c:pt idx="131">
                  <c:v>169</c:v>
                </c:pt>
                <c:pt idx="132">
                  <c:v>165</c:v>
                </c:pt>
                <c:pt idx="133">
                  <c:v>169</c:v>
                </c:pt>
                <c:pt idx="134">
                  <c:v>172</c:v>
                </c:pt>
                <c:pt idx="135">
                  <c:v>168</c:v>
                </c:pt>
                <c:pt idx="136">
                  <c:v>176</c:v>
                </c:pt>
                <c:pt idx="137">
                  <c:v>173</c:v>
                </c:pt>
                <c:pt idx="138">
                  <c:v>180</c:v>
                </c:pt>
                <c:pt idx="139">
                  <c:v>182</c:v>
                </c:pt>
                <c:pt idx="140">
                  <c:v>191</c:v>
                </c:pt>
                <c:pt idx="141">
                  <c:v>196</c:v>
                </c:pt>
                <c:pt idx="142">
                  <c:v>226</c:v>
                </c:pt>
                <c:pt idx="143">
                  <c:v>223</c:v>
                </c:pt>
                <c:pt idx="144">
                  <c:v>219</c:v>
                </c:pt>
                <c:pt idx="145">
                  <c:v>219</c:v>
                </c:pt>
                <c:pt idx="146">
                  <c:v>221</c:v>
                </c:pt>
                <c:pt idx="147">
                  <c:v>217</c:v>
                </c:pt>
                <c:pt idx="148">
                  <c:v>219</c:v>
                </c:pt>
                <c:pt idx="149">
                  <c:v>216</c:v>
                </c:pt>
                <c:pt idx="150">
                  <c:v>212</c:v>
                </c:pt>
                <c:pt idx="151">
                  <c:v>194</c:v>
                </c:pt>
                <c:pt idx="152">
                  <c:v>203</c:v>
                </c:pt>
                <c:pt idx="153">
                  <c:v>207</c:v>
                </c:pt>
                <c:pt idx="154">
                  <c:v>205</c:v>
                </c:pt>
                <c:pt idx="155">
                  <c:v>215</c:v>
                </c:pt>
                <c:pt idx="156">
                  <c:v>222</c:v>
                </c:pt>
                <c:pt idx="157">
                  <c:v>251</c:v>
                </c:pt>
                <c:pt idx="158">
                  <c:v>235</c:v>
                </c:pt>
                <c:pt idx="159">
                  <c:v>241</c:v>
                </c:pt>
                <c:pt idx="160">
                  <c:v>244</c:v>
                </c:pt>
                <c:pt idx="161">
                  <c:v>234</c:v>
                </c:pt>
                <c:pt idx="162">
                  <c:v>232</c:v>
                </c:pt>
                <c:pt idx="163">
                  <c:v>228</c:v>
                </c:pt>
                <c:pt idx="164">
                  <c:v>227</c:v>
                </c:pt>
                <c:pt idx="165">
                  <c:v>234</c:v>
                </c:pt>
                <c:pt idx="166">
                  <c:v>228</c:v>
                </c:pt>
                <c:pt idx="167">
                  <c:v>233</c:v>
                </c:pt>
                <c:pt idx="168">
                  <c:v>223</c:v>
                </c:pt>
                <c:pt idx="169">
                  <c:v>223</c:v>
                </c:pt>
                <c:pt idx="170">
                  <c:v>233</c:v>
                </c:pt>
                <c:pt idx="171">
                  <c:v>229</c:v>
                </c:pt>
                <c:pt idx="172">
                  <c:v>237</c:v>
                </c:pt>
                <c:pt idx="173">
                  <c:v>246</c:v>
                </c:pt>
                <c:pt idx="174">
                  <c:v>239</c:v>
                </c:pt>
                <c:pt idx="175">
                  <c:v>233</c:v>
                </c:pt>
                <c:pt idx="176">
                  <c:v>223</c:v>
                </c:pt>
                <c:pt idx="177">
                  <c:v>223</c:v>
                </c:pt>
                <c:pt idx="178">
                  <c:v>222</c:v>
                </c:pt>
                <c:pt idx="179">
                  <c:v>211</c:v>
                </c:pt>
                <c:pt idx="180">
                  <c:v>201</c:v>
                </c:pt>
                <c:pt idx="181">
                  <c:v>193</c:v>
                </c:pt>
                <c:pt idx="182">
                  <c:v>195</c:v>
                </c:pt>
                <c:pt idx="183">
                  <c:v>197</c:v>
                </c:pt>
                <c:pt idx="184">
                  <c:v>198</c:v>
                </c:pt>
                <c:pt idx="185">
                  <c:v>198</c:v>
                </c:pt>
                <c:pt idx="186">
                  <c:v>201</c:v>
                </c:pt>
                <c:pt idx="187">
                  <c:v>201</c:v>
                </c:pt>
                <c:pt idx="188">
                  <c:v>201</c:v>
                </c:pt>
                <c:pt idx="189">
                  <c:v>201</c:v>
                </c:pt>
                <c:pt idx="190">
                  <c:v>200</c:v>
                </c:pt>
                <c:pt idx="191">
                  <c:v>201</c:v>
                </c:pt>
                <c:pt idx="192">
                  <c:v>194</c:v>
                </c:pt>
                <c:pt idx="193">
                  <c:v>186</c:v>
                </c:pt>
                <c:pt idx="194">
                  <c:v>187</c:v>
                </c:pt>
                <c:pt idx="195">
                  <c:v>183</c:v>
                </c:pt>
                <c:pt idx="196">
                  <c:v>180</c:v>
                </c:pt>
                <c:pt idx="197">
                  <c:v>182</c:v>
                </c:pt>
                <c:pt idx="198">
                  <c:v>183</c:v>
                </c:pt>
                <c:pt idx="199">
                  <c:v>192</c:v>
                </c:pt>
                <c:pt idx="200">
                  <c:v>194</c:v>
                </c:pt>
                <c:pt idx="201">
                  <c:v>205</c:v>
                </c:pt>
                <c:pt idx="202">
                  <c:v>206</c:v>
                </c:pt>
                <c:pt idx="203">
                  <c:v>204</c:v>
                </c:pt>
                <c:pt idx="204">
                  <c:v>210</c:v>
                </c:pt>
                <c:pt idx="205">
                  <c:v>206</c:v>
                </c:pt>
                <c:pt idx="206">
                  <c:v>199</c:v>
                </c:pt>
                <c:pt idx="207">
                  <c:v>197</c:v>
                </c:pt>
                <c:pt idx="208">
                  <c:v>196</c:v>
                </c:pt>
                <c:pt idx="209">
                  <c:v>186</c:v>
                </c:pt>
                <c:pt idx="210">
                  <c:v>198</c:v>
                </c:pt>
                <c:pt idx="211">
                  <c:v>206</c:v>
                </c:pt>
                <c:pt idx="212">
                  <c:v>208</c:v>
                </c:pt>
                <c:pt idx="213">
                  <c:v>204</c:v>
                </c:pt>
                <c:pt idx="214">
                  <c:v>211</c:v>
                </c:pt>
                <c:pt idx="215">
                  <c:v>220</c:v>
                </c:pt>
                <c:pt idx="216">
                  <c:v>223</c:v>
                </c:pt>
                <c:pt idx="217">
                  <c:v>222</c:v>
                </c:pt>
                <c:pt idx="218">
                  <c:v>219</c:v>
                </c:pt>
                <c:pt idx="219">
                  <c:v>227</c:v>
                </c:pt>
                <c:pt idx="220">
                  <c:v>235</c:v>
                </c:pt>
                <c:pt idx="221">
                  <c:v>245</c:v>
                </c:pt>
                <c:pt idx="222">
                  <c:v>247</c:v>
                </c:pt>
                <c:pt idx="223">
                  <c:v>259</c:v>
                </c:pt>
                <c:pt idx="224">
                  <c:v>258</c:v>
                </c:pt>
                <c:pt idx="225">
                  <c:v>277</c:v>
                </c:pt>
                <c:pt idx="226">
                  <c:v>266</c:v>
                </c:pt>
                <c:pt idx="227">
                  <c:v>251</c:v>
                </c:pt>
                <c:pt idx="228">
                  <c:v>256</c:v>
                </c:pt>
                <c:pt idx="229">
                  <c:v>246</c:v>
                </c:pt>
                <c:pt idx="230">
                  <c:v>253</c:v>
                </c:pt>
                <c:pt idx="231">
                  <c:v>255</c:v>
                </c:pt>
                <c:pt idx="232">
                  <c:v>250</c:v>
                </c:pt>
                <c:pt idx="233">
                  <c:v>240</c:v>
                </c:pt>
                <c:pt idx="234">
                  <c:v>233</c:v>
                </c:pt>
                <c:pt idx="235">
                  <c:v>225</c:v>
                </c:pt>
                <c:pt idx="236">
                  <c:v>238</c:v>
                </c:pt>
                <c:pt idx="237">
                  <c:v>235</c:v>
                </c:pt>
                <c:pt idx="238">
                  <c:v>225</c:v>
                </c:pt>
                <c:pt idx="239">
                  <c:v>222</c:v>
                </c:pt>
                <c:pt idx="240">
                  <c:v>229</c:v>
                </c:pt>
                <c:pt idx="241">
                  <c:v>235</c:v>
                </c:pt>
                <c:pt idx="242">
                  <c:v>241</c:v>
                </c:pt>
                <c:pt idx="243">
                  <c:v>245</c:v>
                </c:pt>
                <c:pt idx="244">
                  <c:v>232</c:v>
                </c:pt>
                <c:pt idx="245">
                  <c:v>225</c:v>
                </c:pt>
                <c:pt idx="246">
                  <c:v>222</c:v>
                </c:pt>
                <c:pt idx="247">
                  <c:v>224</c:v>
                </c:pt>
                <c:pt idx="248">
                  <c:v>232</c:v>
                </c:pt>
                <c:pt idx="249">
                  <c:v>239</c:v>
                </c:pt>
                <c:pt idx="250">
                  <c:v>250</c:v>
                </c:pt>
                <c:pt idx="251">
                  <c:v>249</c:v>
                </c:pt>
                <c:pt idx="252">
                  <c:v>256</c:v>
                </c:pt>
                <c:pt idx="253">
                  <c:v>254</c:v>
                </c:pt>
                <c:pt idx="254">
                  <c:v>250</c:v>
                </c:pt>
                <c:pt idx="255">
                  <c:v>260</c:v>
                </c:pt>
                <c:pt idx="256">
                  <c:v>251</c:v>
                </c:pt>
                <c:pt idx="257">
                  <c:v>255</c:v>
                </c:pt>
                <c:pt idx="258">
                  <c:v>257</c:v>
                </c:pt>
                <c:pt idx="259">
                  <c:v>263</c:v>
                </c:pt>
                <c:pt idx="260">
                  <c:v>262</c:v>
                </c:pt>
                <c:pt idx="261">
                  <c:v>272</c:v>
                </c:pt>
                <c:pt idx="262">
                  <c:v>272</c:v>
                </c:pt>
                <c:pt idx="263">
                  <c:v>290</c:v>
                </c:pt>
                <c:pt idx="264">
                  <c:v>295</c:v>
                </c:pt>
                <c:pt idx="265">
                  <c:v>271</c:v>
                </c:pt>
                <c:pt idx="266">
                  <c:v>276</c:v>
                </c:pt>
                <c:pt idx="267">
                  <c:v>276</c:v>
                </c:pt>
                <c:pt idx="268">
                  <c:v>270</c:v>
                </c:pt>
                <c:pt idx="269">
                  <c:v>263</c:v>
                </c:pt>
                <c:pt idx="270">
                  <c:v>273</c:v>
                </c:pt>
                <c:pt idx="271">
                  <c:v>276</c:v>
                </c:pt>
                <c:pt idx="272">
                  <c:v>270</c:v>
                </c:pt>
                <c:pt idx="273">
                  <c:v>280</c:v>
                </c:pt>
                <c:pt idx="274">
                  <c:v>280</c:v>
                </c:pt>
                <c:pt idx="275">
                  <c:v>271</c:v>
                </c:pt>
                <c:pt idx="276">
                  <c:v>285</c:v>
                </c:pt>
                <c:pt idx="277">
                  <c:v>286</c:v>
                </c:pt>
                <c:pt idx="278">
                  <c:v>280</c:v>
                </c:pt>
                <c:pt idx="279">
                  <c:v>277</c:v>
                </c:pt>
                <c:pt idx="280">
                  <c:v>272</c:v>
                </c:pt>
                <c:pt idx="281">
                  <c:v>278</c:v>
                </c:pt>
                <c:pt idx="282">
                  <c:v>275</c:v>
                </c:pt>
                <c:pt idx="283">
                  <c:v>269</c:v>
                </c:pt>
                <c:pt idx="284">
                  <c:v>277</c:v>
                </c:pt>
                <c:pt idx="285">
                  <c:v>272</c:v>
                </c:pt>
                <c:pt idx="286">
                  <c:v>261</c:v>
                </c:pt>
                <c:pt idx="287">
                  <c:v>262</c:v>
                </c:pt>
                <c:pt idx="288">
                  <c:v>264</c:v>
                </c:pt>
                <c:pt idx="289">
                  <c:v>278</c:v>
                </c:pt>
                <c:pt idx="290">
                  <c:v>291</c:v>
                </c:pt>
                <c:pt idx="291">
                  <c:v>294</c:v>
                </c:pt>
                <c:pt idx="292">
                  <c:v>284</c:v>
                </c:pt>
                <c:pt idx="293">
                  <c:v>277</c:v>
                </c:pt>
                <c:pt idx="294">
                  <c:v>283</c:v>
                </c:pt>
                <c:pt idx="295">
                  <c:v>296</c:v>
                </c:pt>
                <c:pt idx="296">
                  <c:v>306</c:v>
                </c:pt>
                <c:pt idx="297">
                  <c:v>288</c:v>
                </c:pt>
                <c:pt idx="298">
                  <c:v>297</c:v>
                </c:pt>
                <c:pt idx="299">
                  <c:v>297</c:v>
                </c:pt>
                <c:pt idx="300">
                  <c:v>311</c:v>
                </c:pt>
                <c:pt idx="301">
                  <c:v>327</c:v>
                </c:pt>
                <c:pt idx="302">
                  <c:v>305</c:v>
                </c:pt>
                <c:pt idx="303">
                  <c:v>313</c:v>
                </c:pt>
                <c:pt idx="304">
                  <c:v>313</c:v>
                </c:pt>
                <c:pt idx="305">
                  <c:v>295</c:v>
                </c:pt>
                <c:pt idx="306">
                  <c:v>296</c:v>
                </c:pt>
                <c:pt idx="307">
                  <c:v>299</c:v>
                </c:pt>
                <c:pt idx="308">
                  <c:v>296</c:v>
                </c:pt>
                <c:pt idx="309">
                  <c:v>302</c:v>
                </c:pt>
                <c:pt idx="310">
                  <c:v>308</c:v>
                </c:pt>
                <c:pt idx="311">
                  <c:v>296</c:v>
                </c:pt>
                <c:pt idx="312">
                  <c:v>290</c:v>
                </c:pt>
                <c:pt idx="313">
                  <c:v>288</c:v>
                </c:pt>
                <c:pt idx="314">
                  <c:v>293</c:v>
                </c:pt>
                <c:pt idx="315">
                  <c:v>283</c:v>
                </c:pt>
                <c:pt idx="316">
                  <c:v>282</c:v>
                </c:pt>
                <c:pt idx="317">
                  <c:v>292</c:v>
                </c:pt>
                <c:pt idx="318">
                  <c:v>285</c:v>
                </c:pt>
                <c:pt idx="319">
                  <c:v>288</c:v>
                </c:pt>
                <c:pt idx="320">
                  <c:v>286</c:v>
                </c:pt>
                <c:pt idx="321">
                  <c:v>279</c:v>
                </c:pt>
                <c:pt idx="322">
                  <c:v>265</c:v>
                </c:pt>
                <c:pt idx="323">
                  <c:v>265</c:v>
                </c:pt>
                <c:pt idx="324">
                  <c:v>265</c:v>
                </c:pt>
                <c:pt idx="325">
                  <c:v>270</c:v>
                </c:pt>
                <c:pt idx="326">
                  <c:v>272</c:v>
                </c:pt>
                <c:pt idx="327">
                  <c:v>271</c:v>
                </c:pt>
                <c:pt idx="328">
                  <c:v>265</c:v>
                </c:pt>
                <c:pt idx="329">
                  <c:v>262</c:v>
                </c:pt>
                <c:pt idx="330">
                  <c:v>265</c:v>
                </c:pt>
                <c:pt idx="331">
                  <c:v>264</c:v>
                </c:pt>
                <c:pt idx="332">
                  <c:v>264</c:v>
                </c:pt>
                <c:pt idx="333">
                  <c:v>261</c:v>
                </c:pt>
                <c:pt idx="334">
                  <c:v>253</c:v>
                </c:pt>
                <c:pt idx="335">
                  <c:v>252</c:v>
                </c:pt>
                <c:pt idx="336">
                  <c:v>249</c:v>
                </c:pt>
                <c:pt idx="337">
                  <c:v>254</c:v>
                </c:pt>
                <c:pt idx="338">
                  <c:v>262</c:v>
                </c:pt>
                <c:pt idx="339">
                  <c:v>267</c:v>
                </c:pt>
                <c:pt idx="340">
                  <c:v>267</c:v>
                </c:pt>
                <c:pt idx="341">
                  <c:v>257</c:v>
                </c:pt>
                <c:pt idx="342">
                  <c:v>255</c:v>
                </c:pt>
                <c:pt idx="343">
                  <c:v>261</c:v>
                </c:pt>
                <c:pt idx="344">
                  <c:v>256</c:v>
                </c:pt>
                <c:pt idx="345">
                  <c:v>256</c:v>
                </c:pt>
                <c:pt idx="346">
                  <c:v>261</c:v>
                </c:pt>
                <c:pt idx="347">
                  <c:v>258</c:v>
                </c:pt>
                <c:pt idx="348">
                  <c:v>251</c:v>
                </c:pt>
                <c:pt idx="349">
                  <c:v>259</c:v>
                </c:pt>
                <c:pt idx="350">
                  <c:v>255</c:v>
                </c:pt>
                <c:pt idx="351">
                  <c:v>251</c:v>
                </c:pt>
                <c:pt idx="352">
                  <c:v>245</c:v>
                </c:pt>
                <c:pt idx="353">
                  <c:v>243</c:v>
                </c:pt>
                <c:pt idx="354">
                  <c:v>247</c:v>
                </c:pt>
                <c:pt idx="355">
                  <c:v>253</c:v>
                </c:pt>
                <c:pt idx="356">
                  <c:v>248</c:v>
                </c:pt>
                <c:pt idx="357">
                  <c:v>244</c:v>
                </c:pt>
                <c:pt idx="358">
                  <c:v>254</c:v>
                </c:pt>
                <c:pt idx="359">
                  <c:v>256</c:v>
                </c:pt>
                <c:pt idx="360">
                  <c:v>245</c:v>
                </c:pt>
                <c:pt idx="361">
                  <c:v>249</c:v>
                </c:pt>
                <c:pt idx="362">
                  <c:v>244</c:v>
                </c:pt>
                <c:pt idx="363">
                  <c:v>242</c:v>
                </c:pt>
                <c:pt idx="364">
                  <c:v>245</c:v>
                </c:pt>
                <c:pt idx="365">
                  <c:v>246</c:v>
                </c:pt>
                <c:pt idx="366">
                  <c:v>251</c:v>
                </c:pt>
                <c:pt idx="367">
                  <c:v>250</c:v>
                </c:pt>
                <c:pt idx="368">
                  <c:v>260</c:v>
                </c:pt>
                <c:pt idx="369">
                  <c:v>260</c:v>
                </c:pt>
                <c:pt idx="370">
                  <c:v>268</c:v>
                </c:pt>
                <c:pt idx="371">
                  <c:v>272</c:v>
                </c:pt>
                <c:pt idx="372">
                  <c:v>288</c:v>
                </c:pt>
                <c:pt idx="373">
                  <c:v>296</c:v>
                </c:pt>
                <c:pt idx="374">
                  <c:v>295</c:v>
                </c:pt>
                <c:pt idx="375">
                  <c:v>299</c:v>
                </c:pt>
                <c:pt idx="376">
                  <c:v>301</c:v>
                </c:pt>
                <c:pt idx="377">
                  <c:v>302</c:v>
                </c:pt>
                <c:pt idx="378">
                  <c:v>304</c:v>
                </c:pt>
                <c:pt idx="379">
                  <c:v>310</c:v>
                </c:pt>
                <c:pt idx="380">
                  <c:v>309</c:v>
                </c:pt>
                <c:pt idx="381">
                  <c:v>311</c:v>
                </c:pt>
                <c:pt idx="382">
                  <c:v>301</c:v>
                </c:pt>
                <c:pt idx="383">
                  <c:v>307</c:v>
                </c:pt>
                <c:pt idx="384">
                  <c:v>311</c:v>
                </c:pt>
                <c:pt idx="385">
                  <c:v>301</c:v>
                </c:pt>
                <c:pt idx="386">
                  <c:v>288</c:v>
                </c:pt>
                <c:pt idx="387">
                  <c:v>284</c:v>
                </c:pt>
                <c:pt idx="388">
                  <c:v>282</c:v>
                </c:pt>
                <c:pt idx="389">
                  <c:v>279</c:v>
                </c:pt>
                <c:pt idx="390">
                  <c:v>272</c:v>
                </c:pt>
                <c:pt idx="391">
                  <c:v>284</c:v>
                </c:pt>
                <c:pt idx="392">
                  <c:v>276</c:v>
                </c:pt>
                <c:pt idx="393">
                  <c:v>285</c:v>
                </c:pt>
                <c:pt idx="394">
                  <c:v>281</c:v>
                </c:pt>
                <c:pt idx="395">
                  <c:v>278</c:v>
                </c:pt>
                <c:pt idx="396">
                  <c:v>283</c:v>
                </c:pt>
                <c:pt idx="397">
                  <c:v>287</c:v>
                </c:pt>
                <c:pt idx="398">
                  <c:v>286</c:v>
                </c:pt>
                <c:pt idx="399">
                  <c:v>282</c:v>
                </c:pt>
                <c:pt idx="400">
                  <c:v>278</c:v>
                </c:pt>
                <c:pt idx="401">
                  <c:v>290</c:v>
                </c:pt>
                <c:pt idx="402">
                  <c:v>295</c:v>
                </c:pt>
                <c:pt idx="403">
                  <c:v>287</c:v>
                </c:pt>
                <c:pt idx="404">
                  <c:v>293</c:v>
                </c:pt>
                <c:pt idx="405">
                  <c:v>292</c:v>
                </c:pt>
                <c:pt idx="406">
                  <c:v>296</c:v>
                </c:pt>
                <c:pt idx="407">
                  <c:v>300</c:v>
                </c:pt>
                <c:pt idx="408">
                  <c:v>303</c:v>
                </c:pt>
                <c:pt idx="409">
                  <c:v>302</c:v>
                </c:pt>
                <c:pt idx="410">
                  <c:v>306</c:v>
                </c:pt>
                <c:pt idx="411">
                  <c:v>303</c:v>
                </c:pt>
                <c:pt idx="412">
                  <c:v>301</c:v>
                </c:pt>
                <c:pt idx="413">
                  <c:v>308</c:v>
                </c:pt>
                <c:pt idx="414">
                  <c:v>309</c:v>
                </c:pt>
                <c:pt idx="415">
                  <c:v>310</c:v>
                </c:pt>
                <c:pt idx="416">
                  <c:v>305</c:v>
                </c:pt>
                <c:pt idx="417">
                  <c:v>299</c:v>
                </c:pt>
                <c:pt idx="418">
                  <c:v>307</c:v>
                </c:pt>
                <c:pt idx="419">
                  <c:v>313</c:v>
                </c:pt>
                <c:pt idx="420">
                  <c:v>321</c:v>
                </c:pt>
                <c:pt idx="421">
                  <c:v>325</c:v>
                </c:pt>
                <c:pt idx="422">
                  <c:v>315</c:v>
                </c:pt>
                <c:pt idx="423">
                  <c:v>329</c:v>
                </c:pt>
                <c:pt idx="424">
                  <c:v>330</c:v>
                </c:pt>
                <c:pt idx="425">
                  <c:v>335</c:v>
                </c:pt>
                <c:pt idx="426">
                  <c:v>334</c:v>
                </c:pt>
                <c:pt idx="427">
                  <c:v>380</c:v>
                </c:pt>
                <c:pt idx="428">
                  <c:v>416</c:v>
                </c:pt>
                <c:pt idx="429">
                  <c:v>435</c:v>
                </c:pt>
                <c:pt idx="430">
                  <c:v>419</c:v>
                </c:pt>
                <c:pt idx="431">
                  <c:v>355</c:v>
                </c:pt>
                <c:pt idx="432">
                  <c:v>348</c:v>
                </c:pt>
                <c:pt idx="433">
                  <c:v>364</c:v>
                </c:pt>
                <c:pt idx="434">
                  <c:v>373</c:v>
                </c:pt>
                <c:pt idx="435">
                  <c:v>367</c:v>
                </c:pt>
                <c:pt idx="436">
                  <c:v>379</c:v>
                </c:pt>
                <c:pt idx="437">
                  <c:v>414</c:v>
                </c:pt>
                <c:pt idx="438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0-4D83-819E-975BA0B19886}"/>
            </c:ext>
          </c:extLst>
        </c:ser>
        <c:ser>
          <c:idx val="1"/>
          <c:order val="1"/>
          <c:tx>
            <c:strRef>
              <c:f>'1.2.5-график'!$D$4</c:f>
              <c:strCache>
                <c:ptCount val="1"/>
                <c:pt idx="0">
                  <c:v>EMBI+ Еуропа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'1.2.5-график'!$D$5:$D$443</c:f>
              <c:numCache>
                <c:formatCode>General</c:formatCode>
                <c:ptCount val="439"/>
                <c:pt idx="0">
                  <c:v>140</c:v>
                </c:pt>
                <c:pt idx="1">
                  <c:v>138</c:v>
                </c:pt>
                <c:pt idx="2">
                  <c:v>142</c:v>
                </c:pt>
                <c:pt idx="3">
                  <c:v>146</c:v>
                </c:pt>
                <c:pt idx="4">
                  <c:v>147</c:v>
                </c:pt>
                <c:pt idx="5">
                  <c:v>147</c:v>
                </c:pt>
                <c:pt idx="6">
                  <c:v>148</c:v>
                </c:pt>
                <c:pt idx="7">
                  <c:v>143</c:v>
                </c:pt>
                <c:pt idx="8">
                  <c:v>140</c:v>
                </c:pt>
                <c:pt idx="9">
                  <c:v>142</c:v>
                </c:pt>
                <c:pt idx="10">
                  <c:v>138</c:v>
                </c:pt>
                <c:pt idx="11">
                  <c:v>142</c:v>
                </c:pt>
                <c:pt idx="12">
                  <c:v>139</c:v>
                </c:pt>
                <c:pt idx="13">
                  <c:v>140</c:v>
                </c:pt>
                <c:pt idx="14">
                  <c:v>136</c:v>
                </c:pt>
                <c:pt idx="15">
                  <c:v>137</c:v>
                </c:pt>
                <c:pt idx="16">
                  <c:v>134</c:v>
                </c:pt>
                <c:pt idx="17">
                  <c:v>138</c:v>
                </c:pt>
                <c:pt idx="18">
                  <c:v>137</c:v>
                </c:pt>
                <c:pt idx="19">
                  <c:v>139</c:v>
                </c:pt>
                <c:pt idx="20">
                  <c:v>144</c:v>
                </c:pt>
                <c:pt idx="21">
                  <c:v>139</c:v>
                </c:pt>
                <c:pt idx="22">
                  <c:v>140</c:v>
                </c:pt>
                <c:pt idx="23">
                  <c:v>141</c:v>
                </c:pt>
                <c:pt idx="24">
                  <c:v>142</c:v>
                </c:pt>
                <c:pt idx="25">
                  <c:v>142</c:v>
                </c:pt>
                <c:pt idx="26">
                  <c:v>145</c:v>
                </c:pt>
                <c:pt idx="27">
                  <c:v>142</c:v>
                </c:pt>
                <c:pt idx="28">
                  <c:v>142</c:v>
                </c:pt>
                <c:pt idx="29">
                  <c:v>141</c:v>
                </c:pt>
                <c:pt idx="30">
                  <c:v>145</c:v>
                </c:pt>
                <c:pt idx="31">
                  <c:v>144</c:v>
                </c:pt>
                <c:pt idx="32">
                  <c:v>145</c:v>
                </c:pt>
                <c:pt idx="33">
                  <c:v>146</c:v>
                </c:pt>
                <c:pt idx="34">
                  <c:v>145</c:v>
                </c:pt>
                <c:pt idx="35">
                  <c:v>141</c:v>
                </c:pt>
                <c:pt idx="36">
                  <c:v>144</c:v>
                </c:pt>
                <c:pt idx="37">
                  <c:v>149</c:v>
                </c:pt>
                <c:pt idx="38">
                  <c:v>168</c:v>
                </c:pt>
                <c:pt idx="39">
                  <c:v>161</c:v>
                </c:pt>
                <c:pt idx="40">
                  <c:v>162</c:v>
                </c:pt>
                <c:pt idx="41">
                  <c:v>166</c:v>
                </c:pt>
                <c:pt idx="42">
                  <c:v>168</c:v>
                </c:pt>
                <c:pt idx="43">
                  <c:v>165</c:v>
                </c:pt>
                <c:pt idx="44">
                  <c:v>166</c:v>
                </c:pt>
                <c:pt idx="45">
                  <c:v>162</c:v>
                </c:pt>
                <c:pt idx="46">
                  <c:v>156</c:v>
                </c:pt>
                <c:pt idx="47">
                  <c:v>159</c:v>
                </c:pt>
                <c:pt idx="48">
                  <c:v>165</c:v>
                </c:pt>
                <c:pt idx="49">
                  <c:v>163</c:v>
                </c:pt>
                <c:pt idx="50">
                  <c:v>161</c:v>
                </c:pt>
                <c:pt idx="51">
                  <c:v>159</c:v>
                </c:pt>
                <c:pt idx="52">
                  <c:v>155</c:v>
                </c:pt>
                <c:pt idx="53">
                  <c:v>156</c:v>
                </c:pt>
                <c:pt idx="54">
                  <c:v>158</c:v>
                </c:pt>
                <c:pt idx="55">
                  <c:v>149</c:v>
                </c:pt>
                <c:pt idx="56">
                  <c:v>147</c:v>
                </c:pt>
                <c:pt idx="57">
                  <c:v>150</c:v>
                </c:pt>
                <c:pt idx="58">
                  <c:v>149</c:v>
                </c:pt>
                <c:pt idx="59">
                  <c:v>149</c:v>
                </c:pt>
                <c:pt idx="60">
                  <c:v>149</c:v>
                </c:pt>
                <c:pt idx="61">
                  <c:v>147</c:v>
                </c:pt>
                <c:pt idx="62">
                  <c:v>147</c:v>
                </c:pt>
                <c:pt idx="63">
                  <c:v>146</c:v>
                </c:pt>
                <c:pt idx="64">
                  <c:v>146</c:v>
                </c:pt>
                <c:pt idx="65">
                  <c:v>145</c:v>
                </c:pt>
                <c:pt idx="66">
                  <c:v>138</c:v>
                </c:pt>
                <c:pt idx="67">
                  <c:v>142</c:v>
                </c:pt>
                <c:pt idx="68">
                  <c:v>140</c:v>
                </c:pt>
                <c:pt idx="69">
                  <c:v>141</c:v>
                </c:pt>
                <c:pt idx="70">
                  <c:v>140</c:v>
                </c:pt>
                <c:pt idx="71">
                  <c:v>139</c:v>
                </c:pt>
                <c:pt idx="72">
                  <c:v>140</c:v>
                </c:pt>
                <c:pt idx="73">
                  <c:v>142</c:v>
                </c:pt>
                <c:pt idx="74">
                  <c:v>140</c:v>
                </c:pt>
                <c:pt idx="75">
                  <c:v>139</c:v>
                </c:pt>
                <c:pt idx="76">
                  <c:v>139</c:v>
                </c:pt>
                <c:pt idx="77">
                  <c:v>138</c:v>
                </c:pt>
                <c:pt idx="78">
                  <c:v>136</c:v>
                </c:pt>
                <c:pt idx="79">
                  <c:v>135</c:v>
                </c:pt>
                <c:pt idx="80">
                  <c:v>135</c:v>
                </c:pt>
                <c:pt idx="81">
                  <c:v>147</c:v>
                </c:pt>
                <c:pt idx="82">
                  <c:v>145</c:v>
                </c:pt>
                <c:pt idx="83">
                  <c:v>144</c:v>
                </c:pt>
                <c:pt idx="84">
                  <c:v>142</c:v>
                </c:pt>
                <c:pt idx="85">
                  <c:v>144</c:v>
                </c:pt>
                <c:pt idx="86">
                  <c:v>143</c:v>
                </c:pt>
                <c:pt idx="87">
                  <c:v>143</c:v>
                </c:pt>
                <c:pt idx="88">
                  <c:v>139</c:v>
                </c:pt>
                <c:pt idx="89">
                  <c:v>142</c:v>
                </c:pt>
                <c:pt idx="90">
                  <c:v>138</c:v>
                </c:pt>
                <c:pt idx="91">
                  <c:v>138</c:v>
                </c:pt>
                <c:pt idx="92">
                  <c:v>137</c:v>
                </c:pt>
                <c:pt idx="93">
                  <c:v>138</c:v>
                </c:pt>
                <c:pt idx="94">
                  <c:v>134</c:v>
                </c:pt>
                <c:pt idx="95">
                  <c:v>129</c:v>
                </c:pt>
                <c:pt idx="96">
                  <c:v>134</c:v>
                </c:pt>
                <c:pt idx="97">
                  <c:v>128</c:v>
                </c:pt>
                <c:pt idx="98">
                  <c:v>128</c:v>
                </c:pt>
                <c:pt idx="99">
                  <c:v>131</c:v>
                </c:pt>
                <c:pt idx="100">
                  <c:v>130</c:v>
                </c:pt>
                <c:pt idx="101">
                  <c:v>128</c:v>
                </c:pt>
                <c:pt idx="102">
                  <c:v>129</c:v>
                </c:pt>
                <c:pt idx="103">
                  <c:v>128</c:v>
                </c:pt>
                <c:pt idx="104">
                  <c:v>124</c:v>
                </c:pt>
                <c:pt idx="105">
                  <c:v>128</c:v>
                </c:pt>
                <c:pt idx="106">
                  <c:v>124</c:v>
                </c:pt>
                <c:pt idx="107">
                  <c:v>129</c:v>
                </c:pt>
                <c:pt idx="108">
                  <c:v>128</c:v>
                </c:pt>
                <c:pt idx="109">
                  <c:v>135</c:v>
                </c:pt>
                <c:pt idx="110">
                  <c:v>130</c:v>
                </c:pt>
                <c:pt idx="111">
                  <c:v>126</c:v>
                </c:pt>
                <c:pt idx="112">
                  <c:v>137</c:v>
                </c:pt>
                <c:pt idx="113">
                  <c:v>134</c:v>
                </c:pt>
                <c:pt idx="114">
                  <c:v>132</c:v>
                </c:pt>
                <c:pt idx="115">
                  <c:v>130</c:v>
                </c:pt>
                <c:pt idx="116">
                  <c:v>132</c:v>
                </c:pt>
                <c:pt idx="117">
                  <c:v>130</c:v>
                </c:pt>
                <c:pt idx="118">
                  <c:v>127</c:v>
                </c:pt>
                <c:pt idx="119">
                  <c:v>134</c:v>
                </c:pt>
                <c:pt idx="120">
                  <c:v>140</c:v>
                </c:pt>
                <c:pt idx="121">
                  <c:v>137</c:v>
                </c:pt>
                <c:pt idx="122">
                  <c:v>139</c:v>
                </c:pt>
                <c:pt idx="123">
                  <c:v>133</c:v>
                </c:pt>
                <c:pt idx="124">
                  <c:v>140</c:v>
                </c:pt>
                <c:pt idx="125">
                  <c:v>140</c:v>
                </c:pt>
                <c:pt idx="126">
                  <c:v>141</c:v>
                </c:pt>
                <c:pt idx="127">
                  <c:v>135</c:v>
                </c:pt>
                <c:pt idx="128">
                  <c:v>129</c:v>
                </c:pt>
                <c:pt idx="129">
                  <c:v>129</c:v>
                </c:pt>
                <c:pt idx="130">
                  <c:v>141</c:v>
                </c:pt>
                <c:pt idx="131">
                  <c:v>135</c:v>
                </c:pt>
                <c:pt idx="132">
                  <c:v>132</c:v>
                </c:pt>
                <c:pt idx="133">
                  <c:v>136</c:v>
                </c:pt>
                <c:pt idx="134">
                  <c:v>140</c:v>
                </c:pt>
                <c:pt idx="135">
                  <c:v>136</c:v>
                </c:pt>
                <c:pt idx="136">
                  <c:v>143</c:v>
                </c:pt>
                <c:pt idx="137">
                  <c:v>140</c:v>
                </c:pt>
                <c:pt idx="138">
                  <c:v>145</c:v>
                </c:pt>
                <c:pt idx="139">
                  <c:v>144</c:v>
                </c:pt>
                <c:pt idx="140">
                  <c:v>148</c:v>
                </c:pt>
                <c:pt idx="141">
                  <c:v>153</c:v>
                </c:pt>
                <c:pt idx="142">
                  <c:v>169</c:v>
                </c:pt>
                <c:pt idx="143">
                  <c:v>174</c:v>
                </c:pt>
                <c:pt idx="144">
                  <c:v>175</c:v>
                </c:pt>
                <c:pt idx="145">
                  <c:v>174</c:v>
                </c:pt>
                <c:pt idx="146">
                  <c:v>176</c:v>
                </c:pt>
                <c:pt idx="147">
                  <c:v>171</c:v>
                </c:pt>
                <c:pt idx="148">
                  <c:v>173</c:v>
                </c:pt>
                <c:pt idx="149">
                  <c:v>167</c:v>
                </c:pt>
                <c:pt idx="150">
                  <c:v>165</c:v>
                </c:pt>
                <c:pt idx="151">
                  <c:v>152</c:v>
                </c:pt>
                <c:pt idx="152">
                  <c:v>159</c:v>
                </c:pt>
                <c:pt idx="153">
                  <c:v>163</c:v>
                </c:pt>
                <c:pt idx="154">
                  <c:v>162</c:v>
                </c:pt>
                <c:pt idx="155">
                  <c:v>170</c:v>
                </c:pt>
                <c:pt idx="156">
                  <c:v>175</c:v>
                </c:pt>
                <c:pt idx="157">
                  <c:v>197</c:v>
                </c:pt>
                <c:pt idx="158">
                  <c:v>186</c:v>
                </c:pt>
                <c:pt idx="159">
                  <c:v>188</c:v>
                </c:pt>
                <c:pt idx="160">
                  <c:v>194</c:v>
                </c:pt>
                <c:pt idx="161">
                  <c:v>183</c:v>
                </c:pt>
                <c:pt idx="162">
                  <c:v>183</c:v>
                </c:pt>
                <c:pt idx="163">
                  <c:v>182</c:v>
                </c:pt>
                <c:pt idx="164">
                  <c:v>184</c:v>
                </c:pt>
                <c:pt idx="165">
                  <c:v>189</c:v>
                </c:pt>
                <c:pt idx="166">
                  <c:v>184</c:v>
                </c:pt>
                <c:pt idx="167">
                  <c:v>187</c:v>
                </c:pt>
                <c:pt idx="168">
                  <c:v>177</c:v>
                </c:pt>
                <c:pt idx="169">
                  <c:v>178</c:v>
                </c:pt>
                <c:pt idx="170">
                  <c:v>187</c:v>
                </c:pt>
                <c:pt idx="171">
                  <c:v>184</c:v>
                </c:pt>
                <c:pt idx="172">
                  <c:v>190</c:v>
                </c:pt>
                <c:pt idx="173">
                  <c:v>199</c:v>
                </c:pt>
                <c:pt idx="174">
                  <c:v>194</c:v>
                </c:pt>
                <c:pt idx="175">
                  <c:v>187</c:v>
                </c:pt>
                <c:pt idx="176">
                  <c:v>177</c:v>
                </c:pt>
                <c:pt idx="177">
                  <c:v>180</c:v>
                </c:pt>
                <c:pt idx="178">
                  <c:v>180</c:v>
                </c:pt>
                <c:pt idx="179">
                  <c:v>174</c:v>
                </c:pt>
                <c:pt idx="180">
                  <c:v>165</c:v>
                </c:pt>
                <c:pt idx="181">
                  <c:v>156</c:v>
                </c:pt>
                <c:pt idx="182">
                  <c:v>162</c:v>
                </c:pt>
                <c:pt idx="183">
                  <c:v>161</c:v>
                </c:pt>
                <c:pt idx="184">
                  <c:v>162</c:v>
                </c:pt>
                <c:pt idx="185">
                  <c:v>163</c:v>
                </c:pt>
                <c:pt idx="186">
                  <c:v>167</c:v>
                </c:pt>
                <c:pt idx="187">
                  <c:v>167</c:v>
                </c:pt>
                <c:pt idx="188">
                  <c:v>168</c:v>
                </c:pt>
                <c:pt idx="189">
                  <c:v>167</c:v>
                </c:pt>
                <c:pt idx="190">
                  <c:v>166</c:v>
                </c:pt>
                <c:pt idx="191">
                  <c:v>166</c:v>
                </c:pt>
                <c:pt idx="192">
                  <c:v>158</c:v>
                </c:pt>
                <c:pt idx="193">
                  <c:v>152</c:v>
                </c:pt>
                <c:pt idx="194">
                  <c:v>153</c:v>
                </c:pt>
                <c:pt idx="195">
                  <c:v>149</c:v>
                </c:pt>
                <c:pt idx="196">
                  <c:v>147</c:v>
                </c:pt>
                <c:pt idx="197">
                  <c:v>149</c:v>
                </c:pt>
                <c:pt idx="198">
                  <c:v>151</c:v>
                </c:pt>
                <c:pt idx="199">
                  <c:v>160</c:v>
                </c:pt>
                <c:pt idx="200">
                  <c:v>165</c:v>
                </c:pt>
                <c:pt idx="201">
                  <c:v>172</c:v>
                </c:pt>
                <c:pt idx="202">
                  <c:v>174</c:v>
                </c:pt>
                <c:pt idx="203">
                  <c:v>171</c:v>
                </c:pt>
                <c:pt idx="204">
                  <c:v>176</c:v>
                </c:pt>
                <c:pt idx="205">
                  <c:v>173</c:v>
                </c:pt>
                <c:pt idx="206">
                  <c:v>168</c:v>
                </c:pt>
                <c:pt idx="207">
                  <c:v>167</c:v>
                </c:pt>
                <c:pt idx="208">
                  <c:v>168</c:v>
                </c:pt>
                <c:pt idx="209">
                  <c:v>157</c:v>
                </c:pt>
                <c:pt idx="210">
                  <c:v>169</c:v>
                </c:pt>
                <c:pt idx="211">
                  <c:v>176</c:v>
                </c:pt>
                <c:pt idx="212">
                  <c:v>174</c:v>
                </c:pt>
                <c:pt idx="213">
                  <c:v>170</c:v>
                </c:pt>
                <c:pt idx="214">
                  <c:v>173</c:v>
                </c:pt>
                <c:pt idx="215">
                  <c:v>178</c:v>
                </c:pt>
                <c:pt idx="216">
                  <c:v>182</c:v>
                </c:pt>
                <c:pt idx="217">
                  <c:v>179</c:v>
                </c:pt>
                <c:pt idx="218">
                  <c:v>181</c:v>
                </c:pt>
                <c:pt idx="219">
                  <c:v>185</c:v>
                </c:pt>
                <c:pt idx="220">
                  <c:v>194</c:v>
                </c:pt>
                <c:pt idx="221">
                  <c:v>202</c:v>
                </c:pt>
                <c:pt idx="222">
                  <c:v>205</c:v>
                </c:pt>
                <c:pt idx="223">
                  <c:v>216</c:v>
                </c:pt>
                <c:pt idx="224">
                  <c:v>214</c:v>
                </c:pt>
                <c:pt idx="225">
                  <c:v>230</c:v>
                </c:pt>
                <c:pt idx="226">
                  <c:v>218</c:v>
                </c:pt>
                <c:pt idx="227">
                  <c:v>205</c:v>
                </c:pt>
                <c:pt idx="228">
                  <c:v>209</c:v>
                </c:pt>
                <c:pt idx="229">
                  <c:v>200</c:v>
                </c:pt>
                <c:pt idx="230">
                  <c:v>210</c:v>
                </c:pt>
                <c:pt idx="231">
                  <c:v>210</c:v>
                </c:pt>
                <c:pt idx="232">
                  <c:v>205</c:v>
                </c:pt>
                <c:pt idx="233">
                  <c:v>194</c:v>
                </c:pt>
                <c:pt idx="234">
                  <c:v>190</c:v>
                </c:pt>
                <c:pt idx="235">
                  <c:v>183</c:v>
                </c:pt>
                <c:pt idx="236">
                  <c:v>196</c:v>
                </c:pt>
                <c:pt idx="237">
                  <c:v>192</c:v>
                </c:pt>
                <c:pt idx="238">
                  <c:v>181</c:v>
                </c:pt>
                <c:pt idx="239">
                  <c:v>176</c:v>
                </c:pt>
                <c:pt idx="240">
                  <c:v>180</c:v>
                </c:pt>
                <c:pt idx="241">
                  <c:v>188</c:v>
                </c:pt>
                <c:pt idx="242">
                  <c:v>193</c:v>
                </c:pt>
                <c:pt idx="243">
                  <c:v>197</c:v>
                </c:pt>
                <c:pt idx="244">
                  <c:v>186</c:v>
                </c:pt>
                <c:pt idx="245">
                  <c:v>179</c:v>
                </c:pt>
                <c:pt idx="246">
                  <c:v>176</c:v>
                </c:pt>
                <c:pt idx="247">
                  <c:v>178</c:v>
                </c:pt>
                <c:pt idx="248">
                  <c:v>185</c:v>
                </c:pt>
                <c:pt idx="249">
                  <c:v>191</c:v>
                </c:pt>
                <c:pt idx="250">
                  <c:v>204</c:v>
                </c:pt>
                <c:pt idx="251">
                  <c:v>204</c:v>
                </c:pt>
                <c:pt idx="252">
                  <c:v>210</c:v>
                </c:pt>
                <c:pt idx="253">
                  <c:v>209</c:v>
                </c:pt>
                <c:pt idx="254">
                  <c:v>206</c:v>
                </c:pt>
                <c:pt idx="255">
                  <c:v>213</c:v>
                </c:pt>
                <c:pt idx="256">
                  <c:v>204</c:v>
                </c:pt>
                <c:pt idx="257">
                  <c:v>208</c:v>
                </c:pt>
                <c:pt idx="258">
                  <c:v>209</c:v>
                </c:pt>
                <c:pt idx="259">
                  <c:v>215</c:v>
                </c:pt>
                <c:pt idx="260">
                  <c:v>213</c:v>
                </c:pt>
                <c:pt idx="261">
                  <c:v>222</c:v>
                </c:pt>
                <c:pt idx="262">
                  <c:v>220</c:v>
                </c:pt>
                <c:pt idx="263">
                  <c:v>239</c:v>
                </c:pt>
                <c:pt idx="264">
                  <c:v>242</c:v>
                </c:pt>
                <c:pt idx="265">
                  <c:v>218</c:v>
                </c:pt>
                <c:pt idx="266">
                  <c:v>223</c:v>
                </c:pt>
                <c:pt idx="267">
                  <c:v>221</c:v>
                </c:pt>
                <c:pt idx="268">
                  <c:v>216</c:v>
                </c:pt>
                <c:pt idx="269">
                  <c:v>210</c:v>
                </c:pt>
                <c:pt idx="270">
                  <c:v>218</c:v>
                </c:pt>
                <c:pt idx="271">
                  <c:v>222</c:v>
                </c:pt>
                <c:pt idx="272">
                  <c:v>216</c:v>
                </c:pt>
                <c:pt idx="273">
                  <c:v>225</c:v>
                </c:pt>
                <c:pt idx="274">
                  <c:v>224</c:v>
                </c:pt>
                <c:pt idx="275">
                  <c:v>214</c:v>
                </c:pt>
                <c:pt idx="276">
                  <c:v>226</c:v>
                </c:pt>
                <c:pt idx="277">
                  <c:v>227</c:v>
                </c:pt>
                <c:pt idx="278">
                  <c:v>226</c:v>
                </c:pt>
                <c:pt idx="279">
                  <c:v>226</c:v>
                </c:pt>
                <c:pt idx="280">
                  <c:v>221</c:v>
                </c:pt>
                <c:pt idx="281">
                  <c:v>225</c:v>
                </c:pt>
                <c:pt idx="282">
                  <c:v>222</c:v>
                </c:pt>
                <c:pt idx="283">
                  <c:v>217</c:v>
                </c:pt>
                <c:pt idx="284">
                  <c:v>229</c:v>
                </c:pt>
                <c:pt idx="285">
                  <c:v>226</c:v>
                </c:pt>
                <c:pt idx="286">
                  <c:v>216</c:v>
                </c:pt>
                <c:pt idx="287">
                  <c:v>219</c:v>
                </c:pt>
                <c:pt idx="288">
                  <c:v>221</c:v>
                </c:pt>
                <c:pt idx="289">
                  <c:v>237</c:v>
                </c:pt>
                <c:pt idx="290">
                  <c:v>252</c:v>
                </c:pt>
                <c:pt idx="291">
                  <c:v>251</c:v>
                </c:pt>
                <c:pt idx="292">
                  <c:v>242</c:v>
                </c:pt>
                <c:pt idx="293">
                  <c:v>235</c:v>
                </c:pt>
                <c:pt idx="294">
                  <c:v>241</c:v>
                </c:pt>
                <c:pt idx="295">
                  <c:v>254</c:v>
                </c:pt>
                <c:pt idx="296">
                  <c:v>265</c:v>
                </c:pt>
                <c:pt idx="297">
                  <c:v>247</c:v>
                </c:pt>
                <c:pt idx="298">
                  <c:v>257</c:v>
                </c:pt>
                <c:pt idx="299">
                  <c:v>255</c:v>
                </c:pt>
                <c:pt idx="300">
                  <c:v>266</c:v>
                </c:pt>
                <c:pt idx="301">
                  <c:v>283</c:v>
                </c:pt>
                <c:pt idx="302">
                  <c:v>262</c:v>
                </c:pt>
                <c:pt idx="303">
                  <c:v>271</c:v>
                </c:pt>
                <c:pt idx="304">
                  <c:v>269</c:v>
                </c:pt>
                <c:pt idx="305">
                  <c:v>253</c:v>
                </c:pt>
                <c:pt idx="306">
                  <c:v>254</c:v>
                </c:pt>
                <c:pt idx="307">
                  <c:v>257</c:v>
                </c:pt>
                <c:pt idx="308">
                  <c:v>253</c:v>
                </c:pt>
                <c:pt idx="309">
                  <c:v>262</c:v>
                </c:pt>
                <c:pt idx="310">
                  <c:v>267</c:v>
                </c:pt>
                <c:pt idx="311">
                  <c:v>253</c:v>
                </c:pt>
                <c:pt idx="312">
                  <c:v>248</c:v>
                </c:pt>
                <c:pt idx="313">
                  <c:v>249</c:v>
                </c:pt>
                <c:pt idx="314">
                  <c:v>254</c:v>
                </c:pt>
                <c:pt idx="315">
                  <c:v>243</c:v>
                </c:pt>
                <c:pt idx="316">
                  <c:v>243</c:v>
                </c:pt>
                <c:pt idx="317">
                  <c:v>255</c:v>
                </c:pt>
                <c:pt idx="318">
                  <c:v>250</c:v>
                </c:pt>
                <c:pt idx="319">
                  <c:v>252</c:v>
                </c:pt>
                <c:pt idx="320">
                  <c:v>252</c:v>
                </c:pt>
                <c:pt idx="321">
                  <c:v>244</c:v>
                </c:pt>
                <c:pt idx="322">
                  <c:v>230</c:v>
                </c:pt>
                <c:pt idx="323">
                  <c:v>228</c:v>
                </c:pt>
                <c:pt idx="324">
                  <c:v>229</c:v>
                </c:pt>
                <c:pt idx="325">
                  <c:v>231</c:v>
                </c:pt>
                <c:pt idx="326">
                  <c:v>231</c:v>
                </c:pt>
                <c:pt idx="327">
                  <c:v>229</c:v>
                </c:pt>
                <c:pt idx="328">
                  <c:v>220</c:v>
                </c:pt>
                <c:pt idx="329">
                  <c:v>215</c:v>
                </c:pt>
                <c:pt idx="330">
                  <c:v>218</c:v>
                </c:pt>
                <c:pt idx="331">
                  <c:v>219</c:v>
                </c:pt>
                <c:pt idx="332">
                  <c:v>224</c:v>
                </c:pt>
                <c:pt idx="333">
                  <c:v>226</c:v>
                </c:pt>
                <c:pt idx="334">
                  <c:v>215</c:v>
                </c:pt>
                <c:pt idx="335">
                  <c:v>214</c:v>
                </c:pt>
                <c:pt idx="336">
                  <c:v>213</c:v>
                </c:pt>
                <c:pt idx="337">
                  <c:v>216</c:v>
                </c:pt>
                <c:pt idx="338">
                  <c:v>223</c:v>
                </c:pt>
                <c:pt idx="339">
                  <c:v>227</c:v>
                </c:pt>
                <c:pt idx="340">
                  <c:v>225</c:v>
                </c:pt>
                <c:pt idx="341">
                  <c:v>213</c:v>
                </c:pt>
                <c:pt idx="342">
                  <c:v>213</c:v>
                </c:pt>
                <c:pt idx="343">
                  <c:v>221</c:v>
                </c:pt>
                <c:pt idx="344">
                  <c:v>216</c:v>
                </c:pt>
                <c:pt idx="345">
                  <c:v>218</c:v>
                </c:pt>
                <c:pt idx="346">
                  <c:v>223</c:v>
                </c:pt>
                <c:pt idx="347">
                  <c:v>220</c:v>
                </c:pt>
                <c:pt idx="348">
                  <c:v>211</c:v>
                </c:pt>
                <c:pt idx="349">
                  <c:v>220</c:v>
                </c:pt>
                <c:pt idx="350">
                  <c:v>218</c:v>
                </c:pt>
                <c:pt idx="351">
                  <c:v>211</c:v>
                </c:pt>
                <c:pt idx="352">
                  <c:v>209</c:v>
                </c:pt>
                <c:pt idx="353">
                  <c:v>212</c:v>
                </c:pt>
                <c:pt idx="354">
                  <c:v>220</c:v>
                </c:pt>
                <c:pt idx="355">
                  <c:v>228</c:v>
                </c:pt>
                <c:pt idx="356">
                  <c:v>222</c:v>
                </c:pt>
                <c:pt idx="357">
                  <c:v>219</c:v>
                </c:pt>
                <c:pt idx="358">
                  <c:v>232</c:v>
                </c:pt>
                <c:pt idx="359">
                  <c:v>235</c:v>
                </c:pt>
                <c:pt idx="360">
                  <c:v>224</c:v>
                </c:pt>
                <c:pt idx="361">
                  <c:v>228</c:v>
                </c:pt>
                <c:pt idx="362">
                  <c:v>219</c:v>
                </c:pt>
                <c:pt idx="363">
                  <c:v>221</c:v>
                </c:pt>
                <c:pt idx="364">
                  <c:v>221</c:v>
                </c:pt>
                <c:pt idx="365">
                  <c:v>220</c:v>
                </c:pt>
                <c:pt idx="366">
                  <c:v>227</c:v>
                </c:pt>
                <c:pt idx="367">
                  <c:v>224</c:v>
                </c:pt>
                <c:pt idx="368">
                  <c:v>237</c:v>
                </c:pt>
                <c:pt idx="369">
                  <c:v>235</c:v>
                </c:pt>
                <c:pt idx="370">
                  <c:v>245</c:v>
                </c:pt>
                <c:pt idx="371">
                  <c:v>249</c:v>
                </c:pt>
                <c:pt idx="372">
                  <c:v>265</c:v>
                </c:pt>
                <c:pt idx="373">
                  <c:v>273</c:v>
                </c:pt>
                <c:pt idx="374">
                  <c:v>274</c:v>
                </c:pt>
                <c:pt idx="375">
                  <c:v>277</c:v>
                </c:pt>
                <c:pt idx="376">
                  <c:v>279</c:v>
                </c:pt>
                <c:pt idx="377">
                  <c:v>282</c:v>
                </c:pt>
                <c:pt idx="378">
                  <c:v>280</c:v>
                </c:pt>
                <c:pt idx="379">
                  <c:v>283</c:v>
                </c:pt>
                <c:pt idx="380">
                  <c:v>276</c:v>
                </c:pt>
                <c:pt idx="381">
                  <c:v>276</c:v>
                </c:pt>
                <c:pt idx="382">
                  <c:v>263</c:v>
                </c:pt>
                <c:pt idx="383">
                  <c:v>271</c:v>
                </c:pt>
                <c:pt idx="384">
                  <c:v>275</c:v>
                </c:pt>
                <c:pt idx="385">
                  <c:v>263</c:v>
                </c:pt>
                <c:pt idx="386">
                  <c:v>247</c:v>
                </c:pt>
                <c:pt idx="387">
                  <c:v>244</c:v>
                </c:pt>
                <c:pt idx="388">
                  <c:v>243</c:v>
                </c:pt>
                <c:pt idx="389">
                  <c:v>241</c:v>
                </c:pt>
                <c:pt idx="390">
                  <c:v>234</c:v>
                </c:pt>
                <c:pt idx="391">
                  <c:v>249</c:v>
                </c:pt>
                <c:pt idx="392">
                  <c:v>238</c:v>
                </c:pt>
                <c:pt idx="393">
                  <c:v>249</c:v>
                </c:pt>
                <c:pt idx="394">
                  <c:v>244</c:v>
                </c:pt>
                <c:pt idx="395">
                  <c:v>238</c:v>
                </c:pt>
                <c:pt idx="396">
                  <c:v>238</c:v>
                </c:pt>
                <c:pt idx="397">
                  <c:v>241</c:v>
                </c:pt>
                <c:pt idx="398">
                  <c:v>239</c:v>
                </c:pt>
                <c:pt idx="399">
                  <c:v>235</c:v>
                </c:pt>
                <c:pt idx="400">
                  <c:v>231</c:v>
                </c:pt>
                <c:pt idx="401">
                  <c:v>242</c:v>
                </c:pt>
                <c:pt idx="402">
                  <c:v>248</c:v>
                </c:pt>
                <c:pt idx="403">
                  <c:v>240</c:v>
                </c:pt>
                <c:pt idx="404">
                  <c:v>243</c:v>
                </c:pt>
                <c:pt idx="405">
                  <c:v>242</c:v>
                </c:pt>
                <c:pt idx="406">
                  <c:v>248</c:v>
                </c:pt>
                <c:pt idx="407">
                  <c:v>254</c:v>
                </c:pt>
                <c:pt idx="408">
                  <c:v>256</c:v>
                </c:pt>
                <c:pt idx="409">
                  <c:v>257</c:v>
                </c:pt>
                <c:pt idx="410">
                  <c:v>260</c:v>
                </c:pt>
                <c:pt idx="411">
                  <c:v>258</c:v>
                </c:pt>
                <c:pt idx="412">
                  <c:v>253</c:v>
                </c:pt>
                <c:pt idx="413">
                  <c:v>260</c:v>
                </c:pt>
                <c:pt idx="414">
                  <c:v>263</c:v>
                </c:pt>
                <c:pt idx="415">
                  <c:v>265</c:v>
                </c:pt>
                <c:pt idx="416">
                  <c:v>260</c:v>
                </c:pt>
                <c:pt idx="417">
                  <c:v>253</c:v>
                </c:pt>
                <c:pt idx="418">
                  <c:v>261</c:v>
                </c:pt>
                <c:pt idx="419">
                  <c:v>269</c:v>
                </c:pt>
                <c:pt idx="420">
                  <c:v>281</c:v>
                </c:pt>
                <c:pt idx="421">
                  <c:v>287</c:v>
                </c:pt>
                <c:pt idx="422">
                  <c:v>270</c:v>
                </c:pt>
                <c:pt idx="423">
                  <c:v>284</c:v>
                </c:pt>
                <c:pt idx="424">
                  <c:v>286</c:v>
                </c:pt>
                <c:pt idx="425">
                  <c:v>292</c:v>
                </c:pt>
                <c:pt idx="426">
                  <c:v>289</c:v>
                </c:pt>
                <c:pt idx="427">
                  <c:v>330</c:v>
                </c:pt>
                <c:pt idx="428">
                  <c:v>364</c:v>
                </c:pt>
                <c:pt idx="429">
                  <c:v>394</c:v>
                </c:pt>
                <c:pt idx="430">
                  <c:v>385</c:v>
                </c:pt>
                <c:pt idx="431">
                  <c:v>313</c:v>
                </c:pt>
                <c:pt idx="432">
                  <c:v>310</c:v>
                </c:pt>
                <c:pt idx="433">
                  <c:v>329</c:v>
                </c:pt>
                <c:pt idx="434">
                  <c:v>333</c:v>
                </c:pt>
                <c:pt idx="435">
                  <c:v>325</c:v>
                </c:pt>
                <c:pt idx="436">
                  <c:v>336</c:v>
                </c:pt>
                <c:pt idx="437">
                  <c:v>370</c:v>
                </c:pt>
                <c:pt idx="438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0-4D83-819E-975BA0B19886}"/>
            </c:ext>
          </c:extLst>
        </c:ser>
        <c:ser>
          <c:idx val="2"/>
          <c:order val="2"/>
          <c:tx>
            <c:strRef>
              <c:f>'1.2.5-график'!$E$4</c:f>
              <c:strCache>
                <c:ptCount val="1"/>
                <c:pt idx="0">
                  <c:v>EMBI+ Азия спрэд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'1.2.5-график'!$E$5:$E$443</c:f>
              <c:numCache>
                <c:formatCode>General</c:formatCode>
                <c:ptCount val="439"/>
                <c:pt idx="0">
                  <c:v>159</c:v>
                </c:pt>
                <c:pt idx="1">
                  <c:v>158</c:v>
                </c:pt>
                <c:pt idx="2">
                  <c:v>162</c:v>
                </c:pt>
                <c:pt idx="3">
                  <c:v>162</c:v>
                </c:pt>
                <c:pt idx="4">
                  <c:v>163</c:v>
                </c:pt>
                <c:pt idx="5">
                  <c:v>163</c:v>
                </c:pt>
                <c:pt idx="6">
                  <c:v>162</c:v>
                </c:pt>
                <c:pt idx="7">
                  <c:v>160</c:v>
                </c:pt>
                <c:pt idx="8">
                  <c:v>159</c:v>
                </c:pt>
                <c:pt idx="9">
                  <c:v>157</c:v>
                </c:pt>
                <c:pt idx="10">
                  <c:v>152</c:v>
                </c:pt>
                <c:pt idx="11">
                  <c:v>156</c:v>
                </c:pt>
                <c:pt idx="12">
                  <c:v>154</c:v>
                </c:pt>
                <c:pt idx="13">
                  <c:v>155</c:v>
                </c:pt>
                <c:pt idx="14">
                  <c:v>152</c:v>
                </c:pt>
                <c:pt idx="15">
                  <c:v>153</c:v>
                </c:pt>
                <c:pt idx="16">
                  <c:v>153</c:v>
                </c:pt>
                <c:pt idx="17">
                  <c:v>156</c:v>
                </c:pt>
                <c:pt idx="18">
                  <c:v>154</c:v>
                </c:pt>
                <c:pt idx="19">
                  <c:v>158</c:v>
                </c:pt>
                <c:pt idx="20">
                  <c:v>159</c:v>
                </c:pt>
                <c:pt idx="21">
                  <c:v>157</c:v>
                </c:pt>
                <c:pt idx="22">
                  <c:v>149</c:v>
                </c:pt>
                <c:pt idx="23">
                  <c:v>150</c:v>
                </c:pt>
                <c:pt idx="24">
                  <c:v>153</c:v>
                </c:pt>
                <c:pt idx="25">
                  <c:v>158</c:v>
                </c:pt>
                <c:pt idx="26">
                  <c:v>162</c:v>
                </c:pt>
                <c:pt idx="27">
                  <c:v>160</c:v>
                </c:pt>
                <c:pt idx="28">
                  <c:v>159</c:v>
                </c:pt>
                <c:pt idx="29">
                  <c:v>159</c:v>
                </c:pt>
                <c:pt idx="30">
                  <c:v>163</c:v>
                </c:pt>
                <c:pt idx="31">
                  <c:v>164</c:v>
                </c:pt>
                <c:pt idx="32">
                  <c:v>166</c:v>
                </c:pt>
                <c:pt idx="33">
                  <c:v>166</c:v>
                </c:pt>
                <c:pt idx="34">
                  <c:v>165</c:v>
                </c:pt>
                <c:pt idx="35">
                  <c:v>162</c:v>
                </c:pt>
                <c:pt idx="36">
                  <c:v>168</c:v>
                </c:pt>
                <c:pt idx="37">
                  <c:v>171</c:v>
                </c:pt>
                <c:pt idx="38">
                  <c:v>194</c:v>
                </c:pt>
                <c:pt idx="39">
                  <c:v>182</c:v>
                </c:pt>
                <c:pt idx="40">
                  <c:v>184</c:v>
                </c:pt>
                <c:pt idx="41">
                  <c:v>190</c:v>
                </c:pt>
                <c:pt idx="42">
                  <c:v>195</c:v>
                </c:pt>
                <c:pt idx="43">
                  <c:v>191</c:v>
                </c:pt>
                <c:pt idx="44">
                  <c:v>192</c:v>
                </c:pt>
                <c:pt idx="45">
                  <c:v>188</c:v>
                </c:pt>
                <c:pt idx="46">
                  <c:v>178</c:v>
                </c:pt>
                <c:pt idx="47">
                  <c:v>180</c:v>
                </c:pt>
                <c:pt idx="48">
                  <c:v>189</c:v>
                </c:pt>
                <c:pt idx="49">
                  <c:v>186</c:v>
                </c:pt>
                <c:pt idx="50">
                  <c:v>184</c:v>
                </c:pt>
                <c:pt idx="51">
                  <c:v>183</c:v>
                </c:pt>
                <c:pt idx="52">
                  <c:v>181</c:v>
                </c:pt>
                <c:pt idx="53">
                  <c:v>181</c:v>
                </c:pt>
                <c:pt idx="54">
                  <c:v>183</c:v>
                </c:pt>
                <c:pt idx="55">
                  <c:v>173</c:v>
                </c:pt>
                <c:pt idx="56">
                  <c:v>170</c:v>
                </c:pt>
                <c:pt idx="57">
                  <c:v>171</c:v>
                </c:pt>
                <c:pt idx="58">
                  <c:v>168</c:v>
                </c:pt>
                <c:pt idx="59">
                  <c:v>169</c:v>
                </c:pt>
                <c:pt idx="60">
                  <c:v>168</c:v>
                </c:pt>
                <c:pt idx="61">
                  <c:v>167</c:v>
                </c:pt>
                <c:pt idx="62">
                  <c:v>167</c:v>
                </c:pt>
                <c:pt idx="63">
                  <c:v>164</c:v>
                </c:pt>
                <c:pt idx="64">
                  <c:v>164</c:v>
                </c:pt>
                <c:pt idx="65">
                  <c:v>163</c:v>
                </c:pt>
                <c:pt idx="66">
                  <c:v>155</c:v>
                </c:pt>
                <c:pt idx="67">
                  <c:v>158</c:v>
                </c:pt>
                <c:pt idx="68">
                  <c:v>156</c:v>
                </c:pt>
                <c:pt idx="69">
                  <c:v>160</c:v>
                </c:pt>
                <c:pt idx="70">
                  <c:v>158</c:v>
                </c:pt>
                <c:pt idx="71">
                  <c:v>160</c:v>
                </c:pt>
                <c:pt idx="72">
                  <c:v>162</c:v>
                </c:pt>
                <c:pt idx="73">
                  <c:v>165</c:v>
                </c:pt>
                <c:pt idx="74">
                  <c:v>165</c:v>
                </c:pt>
                <c:pt idx="75">
                  <c:v>162</c:v>
                </c:pt>
                <c:pt idx="76">
                  <c:v>164</c:v>
                </c:pt>
                <c:pt idx="77">
                  <c:v>168</c:v>
                </c:pt>
                <c:pt idx="78">
                  <c:v>164</c:v>
                </c:pt>
                <c:pt idx="79">
                  <c:v>161</c:v>
                </c:pt>
                <c:pt idx="80">
                  <c:v>160</c:v>
                </c:pt>
                <c:pt idx="81">
                  <c:v>166</c:v>
                </c:pt>
                <c:pt idx="82">
                  <c:v>165</c:v>
                </c:pt>
                <c:pt idx="83">
                  <c:v>164</c:v>
                </c:pt>
                <c:pt idx="84">
                  <c:v>160</c:v>
                </c:pt>
                <c:pt idx="85">
                  <c:v>162</c:v>
                </c:pt>
                <c:pt idx="86">
                  <c:v>162</c:v>
                </c:pt>
                <c:pt idx="87">
                  <c:v>160</c:v>
                </c:pt>
                <c:pt idx="88">
                  <c:v>156</c:v>
                </c:pt>
                <c:pt idx="89">
                  <c:v>159</c:v>
                </c:pt>
                <c:pt idx="90">
                  <c:v>155</c:v>
                </c:pt>
                <c:pt idx="91">
                  <c:v>153</c:v>
                </c:pt>
                <c:pt idx="92">
                  <c:v>151</c:v>
                </c:pt>
                <c:pt idx="93">
                  <c:v>151</c:v>
                </c:pt>
                <c:pt idx="94">
                  <c:v>144</c:v>
                </c:pt>
                <c:pt idx="95">
                  <c:v>141</c:v>
                </c:pt>
                <c:pt idx="96">
                  <c:v>142</c:v>
                </c:pt>
                <c:pt idx="97">
                  <c:v>139</c:v>
                </c:pt>
                <c:pt idx="98">
                  <c:v>137</c:v>
                </c:pt>
                <c:pt idx="99">
                  <c:v>139</c:v>
                </c:pt>
                <c:pt idx="100">
                  <c:v>137</c:v>
                </c:pt>
                <c:pt idx="101">
                  <c:v>138</c:v>
                </c:pt>
                <c:pt idx="102">
                  <c:v>141</c:v>
                </c:pt>
                <c:pt idx="103">
                  <c:v>140</c:v>
                </c:pt>
                <c:pt idx="104">
                  <c:v>136</c:v>
                </c:pt>
                <c:pt idx="105">
                  <c:v>138</c:v>
                </c:pt>
                <c:pt idx="106">
                  <c:v>134</c:v>
                </c:pt>
                <c:pt idx="107">
                  <c:v>135</c:v>
                </c:pt>
                <c:pt idx="108">
                  <c:v>135</c:v>
                </c:pt>
                <c:pt idx="109">
                  <c:v>137</c:v>
                </c:pt>
                <c:pt idx="110">
                  <c:v>137</c:v>
                </c:pt>
                <c:pt idx="111">
                  <c:v>136</c:v>
                </c:pt>
                <c:pt idx="112">
                  <c:v>142</c:v>
                </c:pt>
                <c:pt idx="113">
                  <c:v>142</c:v>
                </c:pt>
                <c:pt idx="114">
                  <c:v>139</c:v>
                </c:pt>
                <c:pt idx="115">
                  <c:v>134</c:v>
                </c:pt>
                <c:pt idx="116">
                  <c:v>135</c:v>
                </c:pt>
                <c:pt idx="117">
                  <c:v>133</c:v>
                </c:pt>
                <c:pt idx="118">
                  <c:v>133</c:v>
                </c:pt>
                <c:pt idx="119">
                  <c:v>138</c:v>
                </c:pt>
                <c:pt idx="120">
                  <c:v>146</c:v>
                </c:pt>
                <c:pt idx="121">
                  <c:v>145</c:v>
                </c:pt>
                <c:pt idx="122">
                  <c:v>153</c:v>
                </c:pt>
                <c:pt idx="123">
                  <c:v>148</c:v>
                </c:pt>
                <c:pt idx="124">
                  <c:v>156</c:v>
                </c:pt>
                <c:pt idx="125">
                  <c:v>161</c:v>
                </c:pt>
                <c:pt idx="126">
                  <c:v>160</c:v>
                </c:pt>
                <c:pt idx="127">
                  <c:v>151</c:v>
                </c:pt>
                <c:pt idx="128">
                  <c:v>145</c:v>
                </c:pt>
                <c:pt idx="129">
                  <c:v>146</c:v>
                </c:pt>
                <c:pt idx="130">
                  <c:v>159</c:v>
                </c:pt>
                <c:pt idx="131">
                  <c:v>160</c:v>
                </c:pt>
                <c:pt idx="132">
                  <c:v>154</c:v>
                </c:pt>
                <c:pt idx="133">
                  <c:v>156</c:v>
                </c:pt>
                <c:pt idx="134">
                  <c:v>157</c:v>
                </c:pt>
                <c:pt idx="135">
                  <c:v>155</c:v>
                </c:pt>
                <c:pt idx="136">
                  <c:v>165</c:v>
                </c:pt>
                <c:pt idx="137">
                  <c:v>162</c:v>
                </c:pt>
                <c:pt idx="138">
                  <c:v>170</c:v>
                </c:pt>
                <c:pt idx="139">
                  <c:v>169</c:v>
                </c:pt>
                <c:pt idx="140">
                  <c:v>180</c:v>
                </c:pt>
                <c:pt idx="141">
                  <c:v>184</c:v>
                </c:pt>
                <c:pt idx="142">
                  <c:v>206</c:v>
                </c:pt>
                <c:pt idx="143">
                  <c:v>217</c:v>
                </c:pt>
                <c:pt idx="144">
                  <c:v>219</c:v>
                </c:pt>
                <c:pt idx="145">
                  <c:v>218</c:v>
                </c:pt>
                <c:pt idx="146">
                  <c:v>226</c:v>
                </c:pt>
                <c:pt idx="147">
                  <c:v>221</c:v>
                </c:pt>
                <c:pt idx="148">
                  <c:v>219</c:v>
                </c:pt>
                <c:pt idx="149">
                  <c:v>213</c:v>
                </c:pt>
                <c:pt idx="150">
                  <c:v>210</c:v>
                </c:pt>
                <c:pt idx="151">
                  <c:v>189</c:v>
                </c:pt>
                <c:pt idx="152">
                  <c:v>196</c:v>
                </c:pt>
                <c:pt idx="153">
                  <c:v>199</c:v>
                </c:pt>
                <c:pt idx="154">
                  <c:v>196</c:v>
                </c:pt>
                <c:pt idx="155">
                  <c:v>206</c:v>
                </c:pt>
                <c:pt idx="156">
                  <c:v>208</c:v>
                </c:pt>
                <c:pt idx="157">
                  <c:v>237</c:v>
                </c:pt>
                <c:pt idx="158">
                  <c:v>227</c:v>
                </c:pt>
                <c:pt idx="159">
                  <c:v>229</c:v>
                </c:pt>
                <c:pt idx="160">
                  <c:v>236</c:v>
                </c:pt>
                <c:pt idx="161">
                  <c:v>230</c:v>
                </c:pt>
                <c:pt idx="162">
                  <c:v>230</c:v>
                </c:pt>
                <c:pt idx="163">
                  <c:v>230</c:v>
                </c:pt>
                <c:pt idx="164">
                  <c:v>233</c:v>
                </c:pt>
                <c:pt idx="165">
                  <c:v>232</c:v>
                </c:pt>
                <c:pt idx="166">
                  <c:v>229</c:v>
                </c:pt>
                <c:pt idx="167">
                  <c:v>233</c:v>
                </c:pt>
                <c:pt idx="168">
                  <c:v>225</c:v>
                </c:pt>
                <c:pt idx="169">
                  <c:v>226</c:v>
                </c:pt>
                <c:pt idx="170">
                  <c:v>230</c:v>
                </c:pt>
                <c:pt idx="171">
                  <c:v>224</c:v>
                </c:pt>
                <c:pt idx="172">
                  <c:v>234</c:v>
                </c:pt>
                <c:pt idx="173">
                  <c:v>244</c:v>
                </c:pt>
                <c:pt idx="174">
                  <c:v>240</c:v>
                </c:pt>
                <c:pt idx="175">
                  <c:v>233</c:v>
                </c:pt>
                <c:pt idx="176">
                  <c:v>220</c:v>
                </c:pt>
                <c:pt idx="177">
                  <c:v>216</c:v>
                </c:pt>
                <c:pt idx="178">
                  <c:v>209</c:v>
                </c:pt>
                <c:pt idx="179">
                  <c:v>198</c:v>
                </c:pt>
                <c:pt idx="180">
                  <c:v>184</c:v>
                </c:pt>
                <c:pt idx="181">
                  <c:v>174</c:v>
                </c:pt>
                <c:pt idx="182">
                  <c:v>176</c:v>
                </c:pt>
                <c:pt idx="183">
                  <c:v>177</c:v>
                </c:pt>
                <c:pt idx="184">
                  <c:v>179</c:v>
                </c:pt>
                <c:pt idx="185">
                  <c:v>179</c:v>
                </c:pt>
                <c:pt idx="186">
                  <c:v>186</c:v>
                </c:pt>
                <c:pt idx="187">
                  <c:v>188</c:v>
                </c:pt>
                <c:pt idx="188">
                  <c:v>187</c:v>
                </c:pt>
                <c:pt idx="189">
                  <c:v>185</c:v>
                </c:pt>
                <c:pt idx="190">
                  <c:v>184</c:v>
                </c:pt>
                <c:pt idx="191">
                  <c:v>185</c:v>
                </c:pt>
                <c:pt idx="192">
                  <c:v>177</c:v>
                </c:pt>
                <c:pt idx="193">
                  <c:v>168</c:v>
                </c:pt>
                <c:pt idx="194">
                  <c:v>167</c:v>
                </c:pt>
                <c:pt idx="195">
                  <c:v>165</c:v>
                </c:pt>
                <c:pt idx="196">
                  <c:v>159</c:v>
                </c:pt>
                <c:pt idx="197">
                  <c:v>161</c:v>
                </c:pt>
                <c:pt idx="198">
                  <c:v>164</c:v>
                </c:pt>
                <c:pt idx="199">
                  <c:v>174</c:v>
                </c:pt>
                <c:pt idx="200">
                  <c:v>176</c:v>
                </c:pt>
                <c:pt idx="201">
                  <c:v>190</c:v>
                </c:pt>
                <c:pt idx="202">
                  <c:v>191</c:v>
                </c:pt>
                <c:pt idx="203">
                  <c:v>186</c:v>
                </c:pt>
                <c:pt idx="204">
                  <c:v>194</c:v>
                </c:pt>
                <c:pt idx="205">
                  <c:v>191</c:v>
                </c:pt>
                <c:pt idx="206">
                  <c:v>184</c:v>
                </c:pt>
                <c:pt idx="207">
                  <c:v>185</c:v>
                </c:pt>
                <c:pt idx="208">
                  <c:v>184</c:v>
                </c:pt>
                <c:pt idx="209">
                  <c:v>175</c:v>
                </c:pt>
                <c:pt idx="210">
                  <c:v>188</c:v>
                </c:pt>
                <c:pt idx="211">
                  <c:v>196</c:v>
                </c:pt>
                <c:pt idx="212">
                  <c:v>203</c:v>
                </c:pt>
                <c:pt idx="213">
                  <c:v>198</c:v>
                </c:pt>
                <c:pt idx="214">
                  <c:v>203</c:v>
                </c:pt>
                <c:pt idx="215">
                  <c:v>212</c:v>
                </c:pt>
                <c:pt idx="216">
                  <c:v>215</c:v>
                </c:pt>
                <c:pt idx="217">
                  <c:v>216</c:v>
                </c:pt>
                <c:pt idx="218">
                  <c:v>211</c:v>
                </c:pt>
                <c:pt idx="219">
                  <c:v>217</c:v>
                </c:pt>
                <c:pt idx="220">
                  <c:v>225</c:v>
                </c:pt>
                <c:pt idx="221">
                  <c:v>232</c:v>
                </c:pt>
                <c:pt idx="222">
                  <c:v>235</c:v>
                </c:pt>
                <c:pt idx="223">
                  <c:v>249</c:v>
                </c:pt>
                <c:pt idx="224">
                  <c:v>247</c:v>
                </c:pt>
                <c:pt idx="225">
                  <c:v>264</c:v>
                </c:pt>
                <c:pt idx="226">
                  <c:v>253</c:v>
                </c:pt>
                <c:pt idx="227">
                  <c:v>237</c:v>
                </c:pt>
                <c:pt idx="228">
                  <c:v>246</c:v>
                </c:pt>
                <c:pt idx="229">
                  <c:v>234</c:v>
                </c:pt>
                <c:pt idx="230">
                  <c:v>241</c:v>
                </c:pt>
                <c:pt idx="231">
                  <c:v>242</c:v>
                </c:pt>
                <c:pt idx="232">
                  <c:v>231</c:v>
                </c:pt>
                <c:pt idx="233">
                  <c:v>220</c:v>
                </c:pt>
                <c:pt idx="234">
                  <c:v>216</c:v>
                </c:pt>
                <c:pt idx="235">
                  <c:v>210</c:v>
                </c:pt>
                <c:pt idx="236">
                  <c:v>223</c:v>
                </c:pt>
                <c:pt idx="237">
                  <c:v>219</c:v>
                </c:pt>
                <c:pt idx="238">
                  <c:v>206</c:v>
                </c:pt>
                <c:pt idx="239">
                  <c:v>199</c:v>
                </c:pt>
                <c:pt idx="240">
                  <c:v>204</c:v>
                </c:pt>
                <c:pt idx="241">
                  <c:v>209</c:v>
                </c:pt>
                <c:pt idx="242">
                  <c:v>215</c:v>
                </c:pt>
                <c:pt idx="243">
                  <c:v>219</c:v>
                </c:pt>
                <c:pt idx="244">
                  <c:v>209</c:v>
                </c:pt>
                <c:pt idx="245">
                  <c:v>202</c:v>
                </c:pt>
                <c:pt idx="246">
                  <c:v>199</c:v>
                </c:pt>
                <c:pt idx="247">
                  <c:v>200</c:v>
                </c:pt>
                <c:pt idx="248">
                  <c:v>208</c:v>
                </c:pt>
                <c:pt idx="249">
                  <c:v>215</c:v>
                </c:pt>
                <c:pt idx="250">
                  <c:v>229</c:v>
                </c:pt>
                <c:pt idx="251">
                  <c:v>236</c:v>
                </c:pt>
                <c:pt idx="252">
                  <c:v>245</c:v>
                </c:pt>
                <c:pt idx="253">
                  <c:v>247</c:v>
                </c:pt>
                <c:pt idx="254">
                  <c:v>245</c:v>
                </c:pt>
                <c:pt idx="255">
                  <c:v>257</c:v>
                </c:pt>
                <c:pt idx="256">
                  <c:v>263</c:v>
                </c:pt>
                <c:pt idx="257">
                  <c:v>269</c:v>
                </c:pt>
                <c:pt idx="258">
                  <c:v>272</c:v>
                </c:pt>
                <c:pt idx="259">
                  <c:v>275</c:v>
                </c:pt>
                <c:pt idx="260">
                  <c:v>275</c:v>
                </c:pt>
                <c:pt idx="261">
                  <c:v>278</c:v>
                </c:pt>
                <c:pt idx="262">
                  <c:v>272</c:v>
                </c:pt>
                <c:pt idx="263">
                  <c:v>289</c:v>
                </c:pt>
                <c:pt idx="264">
                  <c:v>293</c:v>
                </c:pt>
                <c:pt idx="265">
                  <c:v>264</c:v>
                </c:pt>
                <c:pt idx="266">
                  <c:v>263</c:v>
                </c:pt>
                <c:pt idx="267">
                  <c:v>264</c:v>
                </c:pt>
                <c:pt idx="268">
                  <c:v>257</c:v>
                </c:pt>
                <c:pt idx="269">
                  <c:v>249</c:v>
                </c:pt>
                <c:pt idx="270">
                  <c:v>260</c:v>
                </c:pt>
                <c:pt idx="271">
                  <c:v>265</c:v>
                </c:pt>
                <c:pt idx="272">
                  <c:v>258</c:v>
                </c:pt>
                <c:pt idx="273">
                  <c:v>265</c:v>
                </c:pt>
                <c:pt idx="274">
                  <c:v>268</c:v>
                </c:pt>
                <c:pt idx="275">
                  <c:v>256</c:v>
                </c:pt>
                <c:pt idx="276">
                  <c:v>264</c:v>
                </c:pt>
                <c:pt idx="277">
                  <c:v>266</c:v>
                </c:pt>
                <c:pt idx="278">
                  <c:v>263</c:v>
                </c:pt>
                <c:pt idx="279">
                  <c:v>261</c:v>
                </c:pt>
                <c:pt idx="280">
                  <c:v>254</c:v>
                </c:pt>
                <c:pt idx="281">
                  <c:v>259</c:v>
                </c:pt>
                <c:pt idx="282">
                  <c:v>255</c:v>
                </c:pt>
                <c:pt idx="283">
                  <c:v>248</c:v>
                </c:pt>
                <c:pt idx="284">
                  <c:v>258</c:v>
                </c:pt>
                <c:pt idx="285">
                  <c:v>258</c:v>
                </c:pt>
                <c:pt idx="286">
                  <c:v>246</c:v>
                </c:pt>
                <c:pt idx="287">
                  <c:v>251</c:v>
                </c:pt>
                <c:pt idx="288">
                  <c:v>251</c:v>
                </c:pt>
                <c:pt idx="289">
                  <c:v>267</c:v>
                </c:pt>
                <c:pt idx="290">
                  <c:v>279</c:v>
                </c:pt>
                <c:pt idx="291">
                  <c:v>278</c:v>
                </c:pt>
                <c:pt idx="292">
                  <c:v>267</c:v>
                </c:pt>
                <c:pt idx="293">
                  <c:v>262</c:v>
                </c:pt>
                <c:pt idx="294">
                  <c:v>264</c:v>
                </c:pt>
                <c:pt idx="295">
                  <c:v>276</c:v>
                </c:pt>
                <c:pt idx="296">
                  <c:v>284</c:v>
                </c:pt>
                <c:pt idx="297">
                  <c:v>271</c:v>
                </c:pt>
                <c:pt idx="298">
                  <c:v>281</c:v>
                </c:pt>
                <c:pt idx="299">
                  <c:v>277</c:v>
                </c:pt>
                <c:pt idx="300">
                  <c:v>290</c:v>
                </c:pt>
                <c:pt idx="301">
                  <c:v>300</c:v>
                </c:pt>
                <c:pt idx="302">
                  <c:v>281</c:v>
                </c:pt>
                <c:pt idx="303">
                  <c:v>288</c:v>
                </c:pt>
                <c:pt idx="304">
                  <c:v>289</c:v>
                </c:pt>
                <c:pt idx="305">
                  <c:v>273</c:v>
                </c:pt>
                <c:pt idx="306">
                  <c:v>270</c:v>
                </c:pt>
                <c:pt idx="307">
                  <c:v>273</c:v>
                </c:pt>
                <c:pt idx="308">
                  <c:v>268</c:v>
                </c:pt>
                <c:pt idx="309">
                  <c:v>273</c:v>
                </c:pt>
                <c:pt idx="310">
                  <c:v>282</c:v>
                </c:pt>
                <c:pt idx="311">
                  <c:v>270</c:v>
                </c:pt>
                <c:pt idx="312">
                  <c:v>264</c:v>
                </c:pt>
                <c:pt idx="313">
                  <c:v>265</c:v>
                </c:pt>
                <c:pt idx="314">
                  <c:v>274</c:v>
                </c:pt>
                <c:pt idx="315">
                  <c:v>265</c:v>
                </c:pt>
                <c:pt idx="316">
                  <c:v>265</c:v>
                </c:pt>
                <c:pt idx="317">
                  <c:v>273</c:v>
                </c:pt>
                <c:pt idx="318">
                  <c:v>269</c:v>
                </c:pt>
                <c:pt idx="319">
                  <c:v>269</c:v>
                </c:pt>
                <c:pt idx="320">
                  <c:v>268</c:v>
                </c:pt>
                <c:pt idx="321">
                  <c:v>260</c:v>
                </c:pt>
                <c:pt idx="322">
                  <c:v>246</c:v>
                </c:pt>
                <c:pt idx="323">
                  <c:v>243</c:v>
                </c:pt>
                <c:pt idx="324">
                  <c:v>241</c:v>
                </c:pt>
                <c:pt idx="325">
                  <c:v>248</c:v>
                </c:pt>
                <c:pt idx="326">
                  <c:v>253</c:v>
                </c:pt>
                <c:pt idx="327">
                  <c:v>256</c:v>
                </c:pt>
                <c:pt idx="328">
                  <c:v>248</c:v>
                </c:pt>
                <c:pt idx="329">
                  <c:v>243</c:v>
                </c:pt>
                <c:pt idx="330">
                  <c:v>244</c:v>
                </c:pt>
                <c:pt idx="331">
                  <c:v>245</c:v>
                </c:pt>
                <c:pt idx="332">
                  <c:v>248</c:v>
                </c:pt>
                <c:pt idx="333">
                  <c:v>248</c:v>
                </c:pt>
                <c:pt idx="334">
                  <c:v>241</c:v>
                </c:pt>
                <c:pt idx="335">
                  <c:v>241</c:v>
                </c:pt>
                <c:pt idx="336">
                  <c:v>240</c:v>
                </c:pt>
                <c:pt idx="337">
                  <c:v>243</c:v>
                </c:pt>
                <c:pt idx="338">
                  <c:v>252</c:v>
                </c:pt>
                <c:pt idx="339">
                  <c:v>256</c:v>
                </c:pt>
                <c:pt idx="340">
                  <c:v>256</c:v>
                </c:pt>
                <c:pt idx="341">
                  <c:v>244</c:v>
                </c:pt>
                <c:pt idx="342">
                  <c:v>243</c:v>
                </c:pt>
                <c:pt idx="343">
                  <c:v>251</c:v>
                </c:pt>
                <c:pt idx="344">
                  <c:v>249</c:v>
                </c:pt>
                <c:pt idx="345">
                  <c:v>247</c:v>
                </c:pt>
                <c:pt idx="346">
                  <c:v>252</c:v>
                </c:pt>
                <c:pt idx="347">
                  <c:v>251</c:v>
                </c:pt>
                <c:pt idx="348">
                  <c:v>241</c:v>
                </c:pt>
                <c:pt idx="349">
                  <c:v>249</c:v>
                </c:pt>
                <c:pt idx="350">
                  <c:v>244</c:v>
                </c:pt>
                <c:pt idx="351">
                  <c:v>239</c:v>
                </c:pt>
                <c:pt idx="352">
                  <c:v>237</c:v>
                </c:pt>
                <c:pt idx="353">
                  <c:v>242</c:v>
                </c:pt>
                <c:pt idx="354">
                  <c:v>249</c:v>
                </c:pt>
                <c:pt idx="355">
                  <c:v>255</c:v>
                </c:pt>
                <c:pt idx="356">
                  <c:v>250</c:v>
                </c:pt>
                <c:pt idx="357">
                  <c:v>243</c:v>
                </c:pt>
                <c:pt idx="358">
                  <c:v>252</c:v>
                </c:pt>
                <c:pt idx="359">
                  <c:v>252</c:v>
                </c:pt>
                <c:pt idx="360">
                  <c:v>241</c:v>
                </c:pt>
                <c:pt idx="361">
                  <c:v>244</c:v>
                </c:pt>
                <c:pt idx="362">
                  <c:v>239</c:v>
                </c:pt>
                <c:pt idx="363">
                  <c:v>240</c:v>
                </c:pt>
                <c:pt idx="364">
                  <c:v>243</c:v>
                </c:pt>
                <c:pt idx="365">
                  <c:v>249</c:v>
                </c:pt>
                <c:pt idx="366">
                  <c:v>261</c:v>
                </c:pt>
                <c:pt idx="367">
                  <c:v>264</c:v>
                </c:pt>
                <c:pt idx="368">
                  <c:v>273</c:v>
                </c:pt>
                <c:pt idx="369">
                  <c:v>274</c:v>
                </c:pt>
                <c:pt idx="370">
                  <c:v>282</c:v>
                </c:pt>
                <c:pt idx="371">
                  <c:v>286</c:v>
                </c:pt>
                <c:pt idx="372">
                  <c:v>300</c:v>
                </c:pt>
                <c:pt idx="373">
                  <c:v>314</c:v>
                </c:pt>
                <c:pt idx="374">
                  <c:v>318</c:v>
                </c:pt>
                <c:pt idx="375">
                  <c:v>320</c:v>
                </c:pt>
                <c:pt idx="376">
                  <c:v>319</c:v>
                </c:pt>
                <c:pt idx="377">
                  <c:v>327</c:v>
                </c:pt>
                <c:pt idx="378">
                  <c:v>332</c:v>
                </c:pt>
                <c:pt idx="379">
                  <c:v>337</c:v>
                </c:pt>
                <c:pt idx="380">
                  <c:v>333</c:v>
                </c:pt>
                <c:pt idx="381">
                  <c:v>331</c:v>
                </c:pt>
                <c:pt idx="382">
                  <c:v>317</c:v>
                </c:pt>
                <c:pt idx="383">
                  <c:v>309</c:v>
                </c:pt>
                <c:pt idx="384">
                  <c:v>323</c:v>
                </c:pt>
                <c:pt idx="385">
                  <c:v>313</c:v>
                </c:pt>
                <c:pt idx="386">
                  <c:v>300</c:v>
                </c:pt>
                <c:pt idx="387">
                  <c:v>292</c:v>
                </c:pt>
                <c:pt idx="388">
                  <c:v>281</c:v>
                </c:pt>
                <c:pt idx="389">
                  <c:v>273</c:v>
                </c:pt>
                <c:pt idx="390">
                  <c:v>257</c:v>
                </c:pt>
                <c:pt idx="391">
                  <c:v>272</c:v>
                </c:pt>
                <c:pt idx="392">
                  <c:v>266</c:v>
                </c:pt>
                <c:pt idx="393">
                  <c:v>275</c:v>
                </c:pt>
                <c:pt idx="394">
                  <c:v>271</c:v>
                </c:pt>
                <c:pt idx="395">
                  <c:v>266</c:v>
                </c:pt>
                <c:pt idx="396">
                  <c:v>267</c:v>
                </c:pt>
                <c:pt idx="397">
                  <c:v>270</c:v>
                </c:pt>
                <c:pt idx="398">
                  <c:v>268</c:v>
                </c:pt>
                <c:pt idx="399">
                  <c:v>263</c:v>
                </c:pt>
                <c:pt idx="400">
                  <c:v>256</c:v>
                </c:pt>
                <c:pt idx="401">
                  <c:v>274</c:v>
                </c:pt>
                <c:pt idx="402">
                  <c:v>274</c:v>
                </c:pt>
                <c:pt idx="403">
                  <c:v>266</c:v>
                </c:pt>
                <c:pt idx="404">
                  <c:v>271</c:v>
                </c:pt>
                <c:pt idx="405">
                  <c:v>269</c:v>
                </c:pt>
                <c:pt idx="406">
                  <c:v>273</c:v>
                </c:pt>
                <c:pt idx="407">
                  <c:v>279</c:v>
                </c:pt>
                <c:pt idx="408">
                  <c:v>283</c:v>
                </c:pt>
                <c:pt idx="409">
                  <c:v>281</c:v>
                </c:pt>
                <c:pt idx="410">
                  <c:v>287</c:v>
                </c:pt>
                <c:pt idx="411">
                  <c:v>286</c:v>
                </c:pt>
                <c:pt idx="412">
                  <c:v>284</c:v>
                </c:pt>
                <c:pt idx="413">
                  <c:v>291</c:v>
                </c:pt>
                <c:pt idx="414">
                  <c:v>293</c:v>
                </c:pt>
                <c:pt idx="415">
                  <c:v>292</c:v>
                </c:pt>
                <c:pt idx="416">
                  <c:v>289</c:v>
                </c:pt>
                <c:pt idx="417">
                  <c:v>285</c:v>
                </c:pt>
                <c:pt idx="418">
                  <c:v>289</c:v>
                </c:pt>
                <c:pt idx="419">
                  <c:v>293</c:v>
                </c:pt>
                <c:pt idx="420">
                  <c:v>294</c:v>
                </c:pt>
                <c:pt idx="421">
                  <c:v>300</c:v>
                </c:pt>
                <c:pt idx="422">
                  <c:v>286</c:v>
                </c:pt>
                <c:pt idx="423">
                  <c:v>294</c:v>
                </c:pt>
                <c:pt idx="424">
                  <c:v>292</c:v>
                </c:pt>
                <c:pt idx="425">
                  <c:v>291</c:v>
                </c:pt>
                <c:pt idx="426">
                  <c:v>285</c:v>
                </c:pt>
                <c:pt idx="427">
                  <c:v>322</c:v>
                </c:pt>
                <c:pt idx="428">
                  <c:v>336</c:v>
                </c:pt>
                <c:pt idx="429">
                  <c:v>341</c:v>
                </c:pt>
                <c:pt idx="430">
                  <c:v>342</c:v>
                </c:pt>
                <c:pt idx="431">
                  <c:v>297</c:v>
                </c:pt>
                <c:pt idx="432">
                  <c:v>290</c:v>
                </c:pt>
                <c:pt idx="433">
                  <c:v>312</c:v>
                </c:pt>
                <c:pt idx="434">
                  <c:v>321</c:v>
                </c:pt>
                <c:pt idx="435">
                  <c:v>322</c:v>
                </c:pt>
                <c:pt idx="436">
                  <c:v>329</c:v>
                </c:pt>
                <c:pt idx="437">
                  <c:v>349</c:v>
                </c:pt>
                <c:pt idx="438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0-4D83-819E-975BA0B19886}"/>
            </c:ext>
          </c:extLst>
        </c:ser>
        <c:ser>
          <c:idx val="3"/>
          <c:order val="3"/>
          <c:tx>
            <c:strRef>
              <c:f>'1.2.5-график'!$F$4</c:f>
              <c:strCache>
                <c:ptCount val="1"/>
                <c:pt idx="0">
                  <c:v>EMBI+ Латын Америкасы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'1.2.5-график'!$F$5:$F$443</c:f>
              <c:numCache>
                <c:formatCode>General</c:formatCode>
                <c:ptCount val="439"/>
                <c:pt idx="0">
                  <c:v>188</c:v>
                </c:pt>
                <c:pt idx="1">
                  <c:v>186</c:v>
                </c:pt>
                <c:pt idx="2">
                  <c:v>192</c:v>
                </c:pt>
                <c:pt idx="3">
                  <c:v>194</c:v>
                </c:pt>
                <c:pt idx="4">
                  <c:v>194</c:v>
                </c:pt>
                <c:pt idx="5">
                  <c:v>198</c:v>
                </c:pt>
                <c:pt idx="6">
                  <c:v>197</c:v>
                </c:pt>
                <c:pt idx="7">
                  <c:v>192</c:v>
                </c:pt>
                <c:pt idx="8">
                  <c:v>188</c:v>
                </c:pt>
                <c:pt idx="9">
                  <c:v>187</c:v>
                </c:pt>
                <c:pt idx="10">
                  <c:v>182</c:v>
                </c:pt>
                <c:pt idx="11">
                  <c:v>189</c:v>
                </c:pt>
                <c:pt idx="12">
                  <c:v>186</c:v>
                </c:pt>
                <c:pt idx="13">
                  <c:v>189</c:v>
                </c:pt>
                <c:pt idx="14">
                  <c:v>186</c:v>
                </c:pt>
                <c:pt idx="15">
                  <c:v>186</c:v>
                </c:pt>
                <c:pt idx="16">
                  <c:v>185</c:v>
                </c:pt>
                <c:pt idx="17">
                  <c:v>186</c:v>
                </c:pt>
                <c:pt idx="18">
                  <c:v>188</c:v>
                </c:pt>
                <c:pt idx="19">
                  <c:v>186</c:v>
                </c:pt>
                <c:pt idx="20">
                  <c:v>188</c:v>
                </c:pt>
                <c:pt idx="21">
                  <c:v>182</c:v>
                </c:pt>
                <c:pt idx="22">
                  <c:v>181</c:v>
                </c:pt>
                <c:pt idx="23">
                  <c:v>182</c:v>
                </c:pt>
                <c:pt idx="24">
                  <c:v>182</c:v>
                </c:pt>
                <c:pt idx="25">
                  <c:v>187</c:v>
                </c:pt>
                <c:pt idx="26">
                  <c:v>188</c:v>
                </c:pt>
                <c:pt idx="27">
                  <c:v>186</c:v>
                </c:pt>
                <c:pt idx="28">
                  <c:v>184</c:v>
                </c:pt>
                <c:pt idx="29">
                  <c:v>179</c:v>
                </c:pt>
                <c:pt idx="30">
                  <c:v>181</c:v>
                </c:pt>
                <c:pt idx="31">
                  <c:v>182</c:v>
                </c:pt>
                <c:pt idx="32">
                  <c:v>183</c:v>
                </c:pt>
                <c:pt idx="33">
                  <c:v>183</c:v>
                </c:pt>
                <c:pt idx="34">
                  <c:v>181</c:v>
                </c:pt>
                <c:pt idx="35">
                  <c:v>177</c:v>
                </c:pt>
                <c:pt idx="36">
                  <c:v>180</c:v>
                </c:pt>
                <c:pt idx="37">
                  <c:v>185</c:v>
                </c:pt>
                <c:pt idx="38">
                  <c:v>207</c:v>
                </c:pt>
                <c:pt idx="39">
                  <c:v>198</c:v>
                </c:pt>
                <c:pt idx="40">
                  <c:v>199</c:v>
                </c:pt>
                <c:pt idx="41">
                  <c:v>204</c:v>
                </c:pt>
                <c:pt idx="42">
                  <c:v>205</c:v>
                </c:pt>
                <c:pt idx="43">
                  <c:v>201</c:v>
                </c:pt>
                <c:pt idx="44">
                  <c:v>202</c:v>
                </c:pt>
                <c:pt idx="45">
                  <c:v>200</c:v>
                </c:pt>
                <c:pt idx="46">
                  <c:v>192</c:v>
                </c:pt>
                <c:pt idx="47">
                  <c:v>192</c:v>
                </c:pt>
                <c:pt idx="48">
                  <c:v>199</c:v>
                </c:pt>
                <c:pt idx="49">
                  <c:v>195</c:v>
                </c:pt>
                <c:pt idx="50">
                  <c:v>194</c:v>
                </c:pt>
                <c:pt idx="51">
                  <c:v>193</c:v>
                </c:pt>
                <c:pt idx="52">
                  <c:v>190</c:v>
                </c:pt>
                <c:pt idx="53">
                  <c:v>190</c:v>
                </c:pt>
                <c:pt idx="54">
                  <c:v>188</c:v>
                </c:pt>
                <c:pt idx="55">
                  <c:v>182</c:v>
                </c:pt>
                <c:pt idx="56">
                  <c:v>182</c:v>
                </c:pt>
                <c:pt idx="57">
                  <c:v>182</c:v>
                </c:pt>
                <c:pt idx="58">
                  <c:v>181</c:v>
                </c:pt>
                <c:pt idx="59">
                  <c:v>179</c:v>
                </c:pt>
                <c:pt idx="60">
                  <c:v>178</c:v>
                </c:pt>
                <c:pt idx="61">
                  <c:v>175</c:v>
                </c:pt>
                <c:pt idx="62">
                  <c:v>175</c:v>
                </c:pt>
                <c:pt idx="63">
                  <c:v>174</c:v>
                </c:pt>
                <c:pt idx="64">
                  <c:v>174</c:v>
                </c:pt>
                <c:pt idx="65">
                  <c:v>173</c:v>
                </c:pt>
                <c:pt idx="66">
                  <c:v>166</c:v>
                </c:pt>
                <c:pt idx="67">
                  <c:v>168</c:v>
                </c:pt>
                <c:pt idx="68">
                  <c:v>167</c:v>
                </c:pt>
                <c:pt idx="69">
                  <c:v>169</c:v>
                </c:pt>
                <c:pt idx="70">
                  <c:v>170</c:v>
                </c:pt>
                <c:pt idx="71">
                  <c:v>170</c:v>
                </c:pt>
                <c:pt idx="72">
                  <c:v>172</c:v>
                </c:pt>
                <c:pt idx="73">
                  <c:v>172</c:v>
                </c:pt>
                <c:pt idx="74">
                  <c:v>169</c:v>
                </c:pt>
                <c:pt idx="75">
                  <c:v>167</c:v>
                </c:pt>
                <c:pt idx="76">
                  <c:v>169</c:v>
                </c:pt>
                <c:pt idx="77">
                  <c:v>170</c:v>
                </c:pt>
                <c:pt idx="78">
                  <c:v>168</c:v>
                </c:pt>
                <c:pt idx="79">
                  <c:v>167</c:v>
                </c:pt>
                <c:pt idx="80">
                  <c:v>167</c:v>
                </c:pt>
                <c:pt idx="81">
                  <c:v>173</c:v>
                </c:pt>
                <c:pt idx="82">
                  <c:v>171</c:v>
                </c:pt>
                <c:pt idx="83">
                  <c:v>172</c:v>
                </c:pt>
                <c:pt idx="84">
                  <c:v>173</c:v>
                </c:pt>
                <c:pt idx="85">
                  <c:v>179</c:v>
                </c:pt>
                <c:pt idx="86">
                  <c:v>178</c:v>
                </c:pt>
                <c:pt idx="87">
                  <c:v>175</c:v>
                </c:pt>
                <c:pt idx="88">
                  <c:v>173</c:v>
                </c:pt>
                <c:pt idx="89">
                  <c:v>177</c:v>
                </c:pt>
                <c:pt idx="90">
                  <c:v>176</c:v>
                </c:pt>
                <c:pt idx="91">
                  <c:v>176</c:v>
                </c:pt>
                <c:pt idx="92">
                  <c:v>174</c:v>
                </c:pt>
                <c:pt idx="93">
                  <c:v>170</c:v>
                </c:pt>
                <c:pt idx="94">
                  <c:v>167</c:v>
                </c:pt>
                <c:pt idx="95">
                  <c:v>164</c:v>
                </c:pt>
                <c:pt idx="96">
                  <c:v>165</c:v>
                </c:pt>
                <c:pt idx="97">
                  <c:v>162</c:v>
                </c:pt>
                <c:pt idx="98">
                  <c:v>162</c:v>
                </c:pt>
                <c:pt idx="99">
                  <c:v>167</c:v>
                </c:pt>
                <c:pt idx="100">
                  <c:v>165</c:v>
                </c:pt>
                <c:pt idx="101">
                  <c:v>168</c:v>
                </c:pt>
                <c:pt idx="102">
                  <c:v>170</c:v>
                </c:pt>
                <c:pt idx="103">
                  <c:v>168</c:v>
                </c:pt>
                <c:pt idx="104">
                  <c:v>164</c:v>
                </c:pt>
                <c:pt idx="105">
                  <c:v>168</c:v>
                </c:pt>
                <c:pt idx="106">
                  <c:v>169</c:v>
                </c:pt>
                <c:pt idx="107">
                  <c:v>173</c:v>
                </c:pt>
                <c:pt idx="108">
                  <c:v>175</c:v>
                </c:pt>
                <c:pt idx="109">
                  <c:v>176</c:v>
                </c:pt>
                <c:pt idx="110">
                  <c:v>177</c:v>
                </c:pt>
                <c:pt idx="111">
                  <c:v>174</c:v>
                </c:pt>
                <c:pt idx="112">
                  <c:v>179</c:v>
                </c:pt>
                <c:pt idx="113">
                  <c:v>175</c:v>
                </c:pt>
                <c:pt idx="114">
                  <c:v>167</c:v>
                </c:pt>
                <c:pt idx="115">
                  <c:v>165</c:v>
                </c:pt>
                <c:pt idx="116">
                  <c:v>168</c:v>
                </c:pt>
                <c:pt idx="117">
                  <c:v>168</c:v>
                </c:pt>
                <c:pt idx="118">
                  <c:v>172</c:v>
                </c:pt>
                <c:pt idx="119">
                  <c:v>176</c:v>
                </c:pt>
                <c:pt idx="120">
                  <c:v>184</c:v>
                </c:pt>
                <c:pt idx="121">
                  <c:v>187</c:v>
                </c:pt>
                <c:pt idx="122">
                  <c:v>191</c:v>
                </c:pt>
                <c:pt idx="123">
                  <c:v>184</c:v>
                </c:pt>
                <c:pt idx="124">
                  <c:v>197</c:v>
                </c:pt>
                <c:pt idx="125">
                  <c:v>192</c:v>
                </c:pt>
                <c:pt idx="126">
                  <c:v>193</c:v>
                </c:pt>
                <c:pt idx="127">
                  <c:v>188</c:v>
                </c:pt>
                <c:pt idx="128">
                  <c:v>181</c:v>
                </c:pt>
                <c:pt idx="129">
                  <c:v>181</c:v>
                </c:pt>
                <c:pt idx="130">
                  <c:v>193</c:v>
                </c:pt>
                <c:pt idx="131">
                  <c:v>188</c:v>
                </c:pt>
                <c:pt idx="132">
                  <c:v>183</c:v>
                </c:pt>
                <c:pt idx="133">
                  <c:v>187</c:v>
                </c:pt>
                <c:pt idx="134">
                  <c:v>190</c:v>
                </c:pt>
                <c:pt idx="135">
                  <c:v>187</c:v>
                </c:pt>
                <c:pt idx="136">
                  <c:v>195</c:v>
                </c:pt>
                <c:pt idx="137">
                  <c:v>191</c:v>
                </c:pt>
                <c:pt idx="138">
                  <c:v>199</c:v>
                </c:pt>
                <c:pt idx="139">
                  <c:v>203</c:v>
                </c:pt>
                <c:pt idx="140">
                  <c:v>213</c:v>
                </c:pt>
                <c:pt idx="141">
                  <c:v>220</c:v>
                </c:pt>
                <c:pt idx="142">
                  <c:v>257</c:v>
                </c:pt>
                <c:pt idx="143">
                  <c:v>249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240</c:v>
                </c:pt>
                <c:pt idx="148">
                  <c:v>242</c:v>
                </c:pt>
                <c:pt idx="149">
                  <c:v>241</c:v>
                </c:pt>
                <c:pt idx="150">
                  <c:v>235</c:v>
                </c:pt>
                <c:pt idx="151">
                  <c:v>215</c:v>
                </c:pt>
                <c:pt idx="152">
                  <c:v>227</c:v>
                </c:pt>
                <c:pt idx="153">
                  <c:v>231</c:v>
                </c:pt>
                <c:pt idx="154">
                  <c:v>229</c:v>
                </c:pt>
                <c:pt idx="155">
                  <c:v>240</c:v>
                </c:pt>
                <c:pt idx="156">
                  <c:v>248</c:v>
                </c:pt>
                <c:pt idx="157">
                  <c:v>281</c:v>
                </c:pt>
                <c:pt idx="158">
                  <c:v>262</c:v>
                </c:pt>
                <c:pt idx="159">
                  <c:v>270</c:v>
                </c:pt>
                <c:pt idx="160">
                  <c:v>271</c:v>
                </c:pt>
                <c:pt idx="161">
                  <c:v>260</c:v>
                </c:pt>
                <c:pt idx="162">
                  <c:v>258</c:v>
                </c:pt>
                <c:pt idx="163">
                  <c:v>252</c:v>
                </c:pt>
                <c:pt idx="164">
                  <c:v>248</c:v>
                </c:pt>
                <c:pt idx="165">
                  <c:v>257</c:v>
                </c:pt>
                <c:pt idx="166">
                  <c:v>251</c:v>
                </c:pt>
                <c:pt idx="167">
                  <c:v>256</c:v>
                </c:pt>
                <c:pt idx="168">
                  <c:v>246</c:v>
                </c:pt>
                <c:pt idx="169">
                  <c:v>246</c:v>
                </c:pt>
                <c:pt idx="170">
                  <c:v>256</c:v>
                </c:pt>
                <c:pt idx="171">
                  <c:v>253</c:v>
                </c:pt>
                <c:pt idx="172">
                  <c:v>262</c:v>
                </c:pt>
                <c:pt idx="173">
                  <c:v>270</c:v>
                </c:pt>
                <c:pt idx="174">
                  <c:v>262</c:v>
                </c:pt>
                <c:pt idx="175">
                  <c:v>256</c:v>
                </c:pt>
                <c:pt idx="176">
                  <c:v>246</c:v>
                </c:pt>
                <c:pt idx="177">
                  <c:v>245</c:v>
                </c:pt>
                <c:pt idx="178">
                  <c:v>246</c:v>
                </c:pt>
                <c:pt idx="179">
                  <c:v>233</c:v>
                </c:pt>
                <c:pt idx="180">
                  <c:v>223</c:v>
                </c:pt>
                <c:pt idx="181">
                  <c:v>216</c:v>
                </c:pt>
                <c:pt idx="182">
                  <c:v>214</c:v>
                </c:pt>
                <c:pt idx="183">
                  <c:v>218</c:v>
                </c:pt>
                <c:pt idx="184">
                  <c:v>219</c:v>
                </c:pt>
                <c:pt idx="185">
                  <c:v>220</c:v>
                </c:pt>
                <c:pt idx="186">
                  <c:v>222</c:v>
                </c:pt>
                <c:pt idx="187">
                  <c:v>222</c:v>
                </c:pt>
                <c:pt idx="188">
                  <c:v>220</c:v>
                </c:pt>
                <c:pt idx="189">
                  <c:v>221</c:v>
                </c:pt>
                <c:pt idx="190">
                  <c:v>221</c:v>
                </c:pt>
                <c:pt idx="191">
                  <c:v>221</c:v>
                </c:pt>
                <c:pt idx="192">
                  <c:v>215</c:v>
                </c:pt>
                <c:pt idx="193">
                  <c:v>207</c:v>
                </c:pt>
                <c:pt idx="194">
                  <c:v>207</c:v>
                </c:pt>
                <c:pt idx="195">
                  <c:v>203</c:v>
                </c:pt>
                <c:pt idx="196">
                  <c:v>200</c:v>
                </c:pt>
                <c:pt idx="197">
                  <c:v>202</c:v>
                </c:pt>
                <c:pt idx="198">
                  <c:v>203</c:v>
                </c:pt>
                <c:pt idx="199">
                  <c:v>212</c:v>
                </c:pt>
                <c:pt idx="200">
                  <c:v>212</c:v>
                </c:pt>
                <c:pt idx="201">
                  <c:v>224</c:v>
                </c:pt>
                <c:pt idx="202">
                  <c:v>225</c:v>
                </c:pt>
                <c:pt idx="203">
                  <c:v>224</c:v>
                </c:pt>
                <c:pt idx="204">
                  <c:v>230</c:v>
                </c:pt>
                <c:pt idx="205">
                  <c:v>226</c:v>
                </c:pt>
                <c:pt idx="206">
                  <c:v>218</c:v>
                </c:pt>
                <c:pt idx="207">
                  <c:v>215</c:v>
                </c:pt>
                <c:pt idx="208">
                  <c:v>213</c:v>
                </c:pt>
                <c:pt idx="209">
                  <c:v>203</c:v>
                </c:pt>
                <c:pt idx="210">
                  <c:v>216</c:v>
                </c:pt>
                <c:pt idx="211">
                  <c:v>224</c:v>
                </c:pt>
                <c:pt idx="212">
                  <c:v>226</c:v>
                </c:pt>
                <c:pt idx="213">
                  <c:v>223</c:v>
                </c:pt>
                <c:pt idx="214">
                  <c:v>233</c:v>
                </c:pt>
                <c:pt idx="215">
                  <c:v>242</c:v>
                </c:pt>
                <c:pt idx="216">
                  <c:v>246</c:v>
                </c:pt>
                <c:pt idx="217">
                  <c:v>245</c:v>
                </c:pt>
                <c:pt idx="218">
                  <c:v>241</c:v>
                </c:pt>
                <c:pt idx="219">
                  <c:v>250</c:v>
                </c:pt>
                <c:pt idx="220">
                  <c:v>258</c:v>
                </c:pt>
                <c:pt idx="221">
                  <c:v>270</c:v>
                </c:pt>
                <c:pt idx="222">
                  <c:v>271</c:v>
                </c:pt>
                <c:pt idx="223">
                  <c:v>283</c:v>
                </c:pt>
                <c:pt idx="224">
                  <c:v>282</c:v>
                </c:pt>
                <c:pt idx="225">
                  <c:v>303</c:v>
                </c:pt>
                <c:pt idx="226">
                  <c:v>294</c:v>
                </c:pt>
                <c:pt idx="227">
                  <c:v>277</c:v>
                </c:pt>
                <c:pt idx="228">
                  <c:v>282</c:v>
                </c:pt>
                <c:pt idx="229">
                  <c:v>271</c:v>
                </c:pt>
                <c:pt idx="230">
                  <c:v>277</c:v>
                </c:pt>
                <c:pt idx="231">
                  <c:v>280</c:v>
                </c:pt>
                <c:pt idx="232">
                  <c:v>276</c:v>
                </c:pt>
                <c:pt idx="233">
                  <c:v>266</c:v>
                </c:pt>
                <c:pt idx="234">
                  <c:v>258</c:v>
                </c:pt>
                <c:pt idx="235">
                  <c:v>249</c:v>
                </c:pt>
                <c:pt idx="236">
                  <c:v>262</c:v>
                </c:pt>
                <c:pt idx="237">
                  <c:v>260</c:v>
                </c:pt>
                <c:pt idx="238">
                  <c:v>251</c:v>
                </c:pt>
                <c:pt idx="239">
                  <c:v>249</c:v>
                </c:pt>
                <c:pt idx="240">
                  <c:v>258</c:v>
                </c:pt>
                <c:pt idx="241">
                  <c:v>263</c:v>
                </c:pt>
                <c:pt idx="242">
                  <c:v>269</c:v>
                </c:pt>
                <c:pt idx="243">
                  <c:v>274</c:v>
                </c:pt>
                <c:pt idx="244">
                  <c:v>260</c:v>
                </c:pt>
                <c:pt idx="245">
                  <c:v>253</c:v>
                </c:pt>
                <c:pt idx="246">
                  <c:v>249</c:v>
                </c:pt>
                <c:pt idx="247">
                  <c:v>251</c:v>
                </c:pt>
                <c:pt idx="248">
                  <c:v>260</c:v>
                </c:pt>
                <c:pt idx="249">
                  <c:v>268</c:v>
                </c:pt>
                <c:pt idx="250">
                  <c:v>277</c:v>
                </c:pt>
                <c:pt idx="251">
                  <c:v>275</c:v>
                </c:pt>
                <c:pt idx="252">
                  <c:v>281</c:v>
                </c:pt>
                <c:pt idx="253">
                  <c:v>277</c:v>
                </c:pt>
                <c:pt idx="254">
                  <c:v>273</c:v>
                </c:pt>
                <c:pt idx="255">
                  <c:v>283</c:v>
                </c:pt>
                <c:pt idx="256">
                  <c:v>271</c:v>
                </c:pt>
                <c:pt idx="257">
                  <c:v>275</c:v>
                </c:pt>
                <c:pt idx="258">
                  <c:v>277</c:v>
                </c:pt>
                <c:pt idx="259">
                  <c:v>285</c:v>
                </c:pt>
                <c:pt idx="260">
                  <c:v>283</c:v>
                </c:pt>
                <c:pt idx="261">
                  <c:v>295</c:v>
                </c:pt>
                <c:pt idx="262">
                  <c:v>298</c:v>
                </c:pt>
                <c:pt idx="263">
                  <c:v>316</c:v>
                </c:pt>
                <c:pt idx="264">
                  <c:v>322</c:v>
                </c:pt>
                <c:pt idx="265">
                  <c:v>298</c:v>
                </c:pt>
                <c:pt idx="266">
                  <c:v>305</c:v>
                </c:pt>
                <c:pt idx="267">
                  <c:v>306</c:v>
                </c:pt>
                <c:pt idx="268">
                  <c:v>301</c:v>
                </c:pt>
                <c:pt idx="269">
                  <c:v>292</c:v>
                </c:pt>
                <c:pt idx="270">
                  <c:v>302</c:v>
                </c:pt>
                <c:pt idx="271">
                  <c:v>305</c:v>
                </c:pt>
                <c:pt idx="272">
                  <c:v>299</c:v>
                </c:pt>
                <c:pt idx="273">
                  <c:v>310</c:v>
                </c:pt>
                <c:pt idx="274">
                  <c:v>309</c:v>
                </c:pt>
                <c:pt idx="275">
                  <c:v>301</c:v>
                </c:pt>
                <c:pt idx="276">
                  <c:v>319</c:v>
                </c:pt>
                <c:pt idx="277">
                  <c:v>319</c:v>
                </c:pt>
                <c:pt idx="278">
                  <c:v>310</c:v>
                </c:pt>
                <c:pt idx="279">
                  <c:v>305</c:v>
                </c:pt>
                <c:pt idx="280">
                  <c:v>300</c:v>
                </c:pt>
                <c:pt idx="281">
                  <c:v>308</c:v>
                </c:pt>
                <c:pt idx="282">
                  <c:v>305</c:v>
                </c:pt>
                <c:pt idx="283">
                  <c:v>297</c:v>
                </c:pt>
                <c:pt idx="284">
                  <c:v>303</c:v>
                </c:pt>
                <c:pt idx="285">
                  <c:v>297</c:v>
                </c:pt>
                <c:pt idx="286">
                  <c:v>286</c:v>
                </c:pt>
                <c:pt idx="287">
                  <c:v>285</c:v>
                </c:pt>
                <c:pt idx="288">
                  <c:v>287</c:v>
                </c:pt>
                <c:pt idx="289">
                  <c:v>300</c:v>
                </c:pt>
                <c:pt idx="290">
                  <c:v>313</c:v>
                </c:pt>
                <c:pt idx="291">
                  <c:v>318</c:v>
                </c:pt>
                <c:pt idx="292">
                  <c:v>309</c:v>
                </c:pt>
                <c:pt idx="293">
                  <c:v>301</c:v>
                </c:pt>
                <c:pt idx="294">
                  <c:v>307</c:v>
                </c:pt>
                <c:pt idx="295">
                  <c:v>321</c:v>
                </c:pt>
                <c:pt idx="296">
                  <c:v>331</c:v>
                </c:pt>
                <c:pt idx="297">
                  <c:v>311</c:v>
                </c:pt>
                <c:pt idx="298">
                  <c:v>321</c:v>
                </c:pt>
                <c:pt idx="299">
                  <c:v>322</c:v>
                </c:pt>
                <c:pt idx="300">
                  <c:v>337</c:v>
                </c:pt>
                <c:pt idx="301">
                  <c:v>355</c:v>
                </c:pt>
                <c:pt idx="302">
                  <c:v>331</c:v>
                </c:pt>
                <c:pt idx="303">
                  <c:v>339</c:v>
                </c:pt>
                <c:pt idx="304">
                  <c:v>339</c:v>
                </c:pt>
                <c:pt idx="305">
                  <c:v>321</c:v>
                </c:pt>
                <c:pt idx="306">
                  <c:v>323</c:v>
                </c:pt>
                <c:pt idx="307">
                  <c:v>326</c:v>
                </c:pt>
                <c:pt idx="308">
                  <c:v>323</c:v>
                </c:pt>
                <c:pt idx="309">
                  <c:v>328</c:v>
                </c:pt>
                <c:pt idx="310">
                  <c:v>336</c:v>
                </c:pt>
                <c:pt idx="311">
                  <c:v>323</c:v>
                </c:pt>
                <c:pt idx="312">
                  <c:v>318</c:v>
                </c:pt>
                <c:pt idx="313">
                  <c:v>313</c:v>
                </c:pt>
                <c:pt idx="314">
                  <c:v>317</c:v>
                </c:pt>
                <c:pt idx="315">
                  <c:v>307</c:v>
                </c:pt>
                <c:pt idx="316">
                  <c:v>306</c:v>
                </c:pt>
                <c:pt idx="317">
                  <c:v>315</c:v>
                </c:pt>
                <c:pt idx="318">
                  <c:v>307</c:v>
                </c:pt>
                <c:pt idx="319">
                  <c:v>310</c:v>
                </c:pt>
                <c:pt idx="320">
                  <c:v>307</c:v>
                </c:pt>
                <c:pt idx="321">
                  <c:v>300</c:v>
                </c:pt>
                <c:pt idx="322">
                  <c:v>287</c:v>
                </c:pt>
                <c:pt idx="323">
                  <c:v>289</c:v>
                </c:pt>
                <c:pt idx="324">
                  <c:v>289</c:v>
                </c:pt>
                <c:pt idx="325">
                  <c:v>295</c:v>
                </c:pt>
                <c:pt idx="326">
                  <c:v>297</c:v>
                </c:pt>
                <c:pt idx="327">
                  <c:v>296</c:v>
                </c:pt>
                <c:pt idx="328">
                  <c:v>292</c:v>
                </c:pt>
                <c:pt idx="329">
                  <c:v>292</c:v>
                </c:pt>
                <c:pt idx="330">
                  <c:v>293</c:v>
                </c:pt>
                <c:pt idx="331">
                  <c:v>291</c:v>
                </c:pt>
                <c:pt idx="332">
                  <c:v>289</c:v>
                </c:pt>
                <c:pt idx="333">
                  <c:v>281</c:v>
                </c:pt>
                <c:pt idx="334">
                  <c:v>274</c:v>
                </c:pt>
                <c:pt idx="335">
                  <c:v>273</c:v>
                </c:pt>
                <c:pt idx="336">
                  <c:v>270</c:v>
                </c:pt>
                <c:pt idx="337">
                  <c:v>276</c:v>
                </c:pt>
                <c:pt idx="338">
                  <c:v>284</c:v>
                </c:pt>
                <c:pt idx="339">
                  <c:v>290</c:v>
                </c:pt>
                <c:pt idx="340">
                  <c:v>290</c:v>
                </c:pt>
                <c:pt idx="341">
                  <c:v>282</c:v>
                </c:pt>
                <c:pt idx="342">
                  <c:v>279</c:v>
                </c:pt>
                <c:pt idx="343">
                  <c:v>284</c:v>
                </c:pt>
                <c:pt idx="344">
                  <c:v>278</c:v>
                </c:pt>
                <c:pt idx="345">
                  <c:v>277</c:v>
                </c:pt>
                <c:pt idx="346">
                  <c:v>282</c:v>
                </c:pt>
                <c:pt idx="347">
                  <c:v>279</c:v>
                </c:pt>
                <c:pt idx="348">
                  <c:v>273</c:v>
                </c:pt>
                <c:pt idx="349">
                  <c:v>281</c:v>
                </c:pt>
                <c:pt idx="350">
                  <c:v>275</c:v>
                </c:pt>
                <c:pt idx="351">
                  <c:v>275</c:v>
                </c:pt>
                <c:pt idx="352">
                  <c:v>265</c:v>
                </c:pt>
                <c:pt idx="353">
                  <c:v>258</c:v>
                </c:pt>
                <c:pt idx="354">
                  <c:v>260</c:v>
                </c:pt>
                <c:pt idx="355">
                  <c:v>265</c:v>
                </c:pt>
                <c:pt idx="356">
                  <c:v>260</c:v>
                </c:pt>
                <c:pt idx="357">
                  <c:v>256</c:v>
                </c:pt>
                <c:pt idx="358">
                  <c:v>265</c:v>
                </c:pt>
                <c:pt idx="359">
                  <c:v>268</c:v>
                </c:pt>
                <c:pt idx="360">
                  <c:v>256</c:v>
                </c:pt>
                <c:pt idx="361">
                  <c:v>260</c:v>
                </c:pt>
                <c:pt idx="362">
                  <c:v>256</c:v>
                </c:pt>
                <c:pt idx="363">
                  <c:v>253</c:v>
                </c:pt>
                <c:pt idx="364">
                  <c:v>257</c:v>
                </c:pt>
                <c:pt idx="365">
                  <c:v>258</c:v>
                </c:pt>
                <c:pt idx="366">
                  <c:v>262</c:v>
                </c:pt>
                <c:pt idx="367">
                  <c:v>260</c:v>
                </c:pt>
                <c:pt idx="368">
                  <c:v>269</c:v>
                </c:pt>
                <c:pt idx="369">
                  <c:v>269</c:v>
                </c:pt>
                <c:pt idx="370">
                  <c:v>277</c:v>
                </c:pt>
                <c:pt idx="371">
                  <c:v>280</c:v>
                </c:pt>
                <c:pt idx="372">
                  <c:v>297</c:v>
                </c:pt>
                <c:pt idx="373">
                  <c:v>304</c:v>
                </c:pt>
                <c:pt idx="374">
                  <c:v>302</c:v>
                </c:pt>
                <c:pt idx="375">
                  <c:v>306</c:v>
                </c:pt>
                <c:pt idx="376">
                  <c:v>309</c:v>
                </c:pt>
                <c:pt idx="377">
                  <c:v>307</c:v>
                </c:pt>
                <c:pt idx="378">
                  <c:v>311</c:v>
                </c:pt>
                <c:pt idx="379">
                  <c:v>318</c:v>
                </c:pt>
                <c:pt idx="380">
                  <c:v>321</c:v>
                </c:pt>
                <c:pt idx="381">
                  <c:v>324</c:v>
                </c:pt>
                <c:pt idx="382">
                  <c:v>317</c:v>
                </c:pt>
                <c:pt idx="383">
                  <c:v>324</c:v>
                </c:pt>
                <c:pt idx="384">
                  <c:v>327</c:v>
                </c:pt>
                <c:pt idx="385">
                  <c:v>318</c:v>
                </c:pt>
                <c:pt idx="386">
                  <c:v>306</c:v>
                </c:pt>
                <c:pt idx="387">
                  <c:v>302</c:v>
                </c:pt>
                <c:pt idx="388">
                  <c:v>302</c:v>
                </c:pt>
                <c:pt idx="389">
                  <c:v>300</c:v>
                </c:pt>
                <c:pt idx="390">
                  <c:v>295</c:v>
                </c:pt>
                <c:pt idx="391">
                  <c:v>305</c:v>
                </c:pt>
                <c:pt idx="392">
                  <c:v>298</c:v>
                </c:pt>
                <c:pt idx="393">
                  <c:v>305</c:v>
                </c:pt>
                <c:pt idx="394">
                  <c:v>301</c:v>
                </c:pt>
                <c:pt idx="395">
                  <c:v>301</c:v>
                </c:pt>
                <c:pt idx="396">
                  <c:v>309</c:v>
                </c:pt>
                <c:pt idx="397">
                  <c:v>314</c:v>
                </c:pt>
                <c:pt idx="398">
                  <c:v>313</c:v>
                </c:pt>
                <c:pt idx="399">
                  <c:v>309</c:v>
                </c:pt>
                <c:pt idx="400">
                  <c:v>306</c:v>
                </c:pt>
                <c:pt idx="401">
                  <c:v>317</c:v>
                </c:pt>
                <c:pt idx="402">
                  <c:v>322</c:v>
                </c:pt>
                <c:pt idx="403">
                  <c:v>315</c:v>
                </c:pt>
                <c:pt idx="404">
                  <c:v>322</c:v>
                </c:pt>
                <c:pt idx="405">
                  <c:v>321</c:v>
                </c:pt>
                <c:pt idx="406">
                  <c:v>324</c:v>
                </c:pt>
                <c:pt idx="407">
                  <c:v>326</c:v>
                </c:pt>
                <c:pt idx="408">
                  <c:v>331</c:v>
                </c:pt>
                <c:pt idx="409">
                  <c:v>328</c:v>
                </c:pt>
                <c:pt idx="410">
                  <c:v>333</c:v>
                </c:pt>
                <c:pt idx="411">
                  <c:v>330</c:v>
                </c:pt>
                <c:pt idx="412">
                  <c:v>328</c:v>
                </c:pt>
                <c:pt idx="413">
                  <c:v>335</c:v>
                </c:pt>
                <c:pt idx="414">
                  <c:v>335</c:v>
                </c:pt>
                <c:pt idx="415">
                  <c:v>335</c:v>
                </c:pt>
                <c:pt idx="416">
                  <c:v>330</c:v>
                </c:pt>
                <c:pt idx="417">
                  <c:v>325</c:v>
                </c:pt>
                <c:pt idx="418">
                  <c:v>333</c:v>
                </c:pt>
                <c:pt idx="419">
                  <c:v>339</c:v>
                </c:pt>
                <c:pt idx="420">
                  <c:v>347</c:v>
                </c:pt>
                <c:pt idx="421">
                  <c:v>350</c:v>
                </c:pt>
                <c:pt idx="422">
                  <c:v>343</c:v>
                </c:pt>
                <c:pt idx="423">
                  <c:v>359</c:v>
                </c:pt>
                <c:pt idx="424">
                  <c:v>360</c:v>
                </c:pt>
                <c:pt idx="425">
                  <c:v>365</c:v>
                </c:pt>
                <c:pt idx="426">
                  <c:v>367</c:v>
                </c:pt>
                <c:pt idx="427">
                  <c:v>419</c:v>
                </c:pt>
                <c:pt idx="428">
                  <c:v>460</c:v>
                </c:pt>
                <c:pt idx="429">
                  <c:v>478</c:v>
                </c:pt>
                <c:pt idx="430">
                  <c:v>454</c:v>
                </c:pt>
                <c:pt idx="431">
                  <c:v>389</c:v>
                </c:pt>
                <c:pt idx="432">
                  <c:v>380</c:v>
                </c:pt>
                <c:pt idx="433">
                  <c:v>393</c:v>
                </c:pt>
                <c:pt idx="434">
                  <c:v>404</c:v>
                </c:pt>
                <c:pt idx="435">
                  <c:v>397</c:v>
                </c:pt>
                <c:pt idx="436">
                  <c:v>411</c:v>
                </c:pt>
                <c:pt idx="437">
                  <c:v>451</c:v>
                </c:pt>
                <c:pt idx="438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0-4D83-819E-975BA0B19886}"/>
            </c:ext>
          </c:extLst>
        </c:ser>
        <c:ser>
          <c:idx val="4"/>
          <c:order val="4"/>
          <c:tx>
            <c:strRef>
              <c:f>'1.2.5-график'!$G$4</c:f>
              <c:strCache>
                <c:ptCount val="1"/>
                <c:pt idx="0">
                  <c:v>EMBI+ Ресей спрэд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'1.2.5-график'!$G$5:$G$443</c:f>
              <c:numCache>
                <c:formatCode>General</c:formatCode>
                <c:ptCount val="439"/>
                <c:pt idx="0">
                  <c:v>96</c:v>
                </c:pt>
                <c:pt idx="1">
                  <c:v>96</c:v>
                </c:pt>
                <c:pt idx="2">
                  <c:v>99</c:v>
                </c:pt>
                <c:pt idx="3">
                  <c:v>103</c:v>
                </c:pt>
                <c:pt idx="4">
                  <c:v>106</c:v>
                </c:pt>
                <c:pt idx="5">
                  <c:v>104</c:v>
                </c:pt>
                <c:pt idx="6">
                  <c:v>105</c:v>
                </c:pt>
                <c:pt idx="7">
                  <c:v>102</c:v>
                </c:pt>
                <c:pt idx="8">
                  <c:v>99</c:v>
                </c:pt>
                <c:pt idx="9">
                  <c:v>101</c:v>
                </c:pt>
                <c:pt idx="10">
                  <c:v>98</c:v>
                </c:pt>
                <c:pt idx="11">
                  <c:v>104</c:v>
                </c:pt>
                <c:pt idx="12">
                  <c:v>100</c:v>
                </c:pt>
                <c:pt idx="13">
                  <c:v>101</c:v>
                </c:pt>
                <c:pt idx="14">
                  <c:v>97</c:v>
                </c:pt>
                <c:pt idx="15">
                  <c:v>98</c:v>
                </c:pt>
                <c:pt idx="16">
                  <c:v>94</c:v>
                </c:pt>
                <c:pt idx="17">
                  <c:v>99</c:v>
                </c:pt>
                <c:pt idx="18">
                  <c:v>98</c:v>
                </c:pt>
                <c:pt idx="19">
                  <c:v>99</c:v>
                </c:pt>
                <c:pt idx="20">
                  <c:v>103</c:v>
                </c:pt>
                <c:pt idx="21">
                  <c:v>99</c:v>
                </c:pt>
                <c:pt idx="22">
                  <c:v>99</c:v>
                </c:pt>
                <c:pt idx="23">
                  <c:v>99</c:v>
                </c:pt>
                <c:pt idx="24">
                  <c:v>99</c:v>
                </c:pt>
                <c:pt idx="25">
                  <c:v>100</c:v>
                </c:pt>
                <c:pt idx="26">
                  <c:v>102</c:v>
                </c:pt>
                <c:pt idx="27">
                  <c:v>98</c:v>
                </c:pt>
                <c:pt idx="28">
                  <c:v>98</c:v>
                </c:pt>
                <c:pt idx="29">
                  <c:v>97</c:v>
                </c:pt>
                <c:pt idx="30">
                  <c:v>100</c:v>
                </c:pt>
                <c:pt idx="31">
                  <c:v>99</c:v>
                </c:pt>
                <c:pt idx="32">
                  <c:v>100</c:v>
                </c:pt>
                <c:pt idx="33">
                  <c:v>101</c:v>
                </c:pt>
                <c:pt idx="34">
                  <c:v>99</c:v>
                </c:pt>
                <c:pt idx="35">
                  <c:v>97</c:v>
                </c:pt>
                <c:pt idx="36">
                  <c:v>98</c:v>
                </c:pt>
                <c:pt idx="37">
                  <c:v>103</c:v>
                </c:pt>
                <c:pt idx="38">
                  <c:v>119</c:v>
                </c:pt>
                <c:pt idx="39">
                  <c:v>111</c:v>
                </c:pt>
                <c:pt idx="40">
                  <c:v>111</c:v>
                </c:pt>
                <c:pt idx="41">
                  <c:v>114</c:v>
                </c:pt>
                <c:pt idx="42">
                  <c:v>116</c:v>
                </c:pt>
                <c:pt idx="43">
                  <c:v>114</c:v>
                </c:pt>
                <c:pt idx="44">
                  <c:v>115</c:v>
                </c:pt>
                <c:pt idx="45">
                  <c:v>111</c:v>
                </c:pt>
                <c:pt idx="46">
                  <c:v>106</c:v>
                </c:pt>
                <c:pt idx="47">
                  <c:v>109</c:v>
                </c:pt>
                <c:pt idx="48">
                  <c:v>114</c:v>
                </c:pt>
                <c:pt idx="49">
                  <c:v>112</c:v>
                </c:pt>
                <c:pt idx="50">
                  <c:v>111</c:v>
                </c:pt>
                <c:pt idx="51">
                  <c:v>109</c:v>
                </c:pt>
                <c:pt idx="52">
                  <c:v>107</c:v>
                </c:pt>
                <c:pt idx="53">
                  <c:v>108</c:v>
                </c:pt>
                <c:pt idx="54">
                  <c:v>110</c:v>
                </c:pt>
                <c:pt idx="55">
                  <c:v>102</c:v>
                </c:pt>
                <c:pt idx="56">
                  <c:v>100</c:v>
                </c:pt>
                <c:pt idx="57">
                  <c:v>102</c:v>
                </c:pt>
                <c:pt idx="58">
                  <c:v>101</c:v>
                </c:pt>
                <c:pt idx="59">
                  <c:v>100</c:v>
                </c:pt>
                <c:pt idx="60">
                  <c:v>101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100</c:v>
                </c:pt>
                <c:pt idx="65">
                  <c:v>99</c:v>
                </c:pt>
                <c:pt idx="66">
                  <c:v>94</c:v>
                </c:pt>
                <c:pt idx="67">
                  <c:v>98</c:v>
                </c:pt>
                <c:pt idx="68">
                  <c:v>96</c:v>
                </c:pt>
                <c:pt idx="69">
                  <c:v>96</c:v>
                </c:pt>
                <c:pt idx="70">
                  <c:v>96</c:v>
                </c:pt>
                <c:pt idx="71">
                  <c:v>97</c:v>
                </c:pt>
                <c:pt idx="72">
                  <c:v>96</c:v>
                </c:pt>
                <c:pt idx="73">
                  <c:v>97</c:v>
                </c:pt>
                <c:pt idx="74">
                  <c:v>95</c:v>
                </c:pt>
                <c:pt idx="75">
                  <c:v>96</c:v>
                </c:pt>
                <c:pt idx="76">
                  <c:v>95</c:v>
                </c:pt>
                <c:pt idx="77">
                  <c:v>96</c:v>
                </c:pt>
                <c:pt idx="78">
                  <c:v>94</c:v>
                </c:pt>
                <c:pt idx="79">
                  <c:v>93</c:v>
                </c:pt>
                <c:pt idx="80">
                  <c:v>94</c:v>
                </c:pt>
                <c:pt idx="81">
                  <c:v>99</c:v>
                </c:pt>
                <c:pt idx="82">
                  <c:v>99</c:v>
                </c:pt>
                <c:pt idx="83">
                  <c:v>97</c:v>
                </c:pt>
                <c:pt idx="84">
                  <c:v>96</c:v>
                </c:pt>
                <c:pt idx="85">
                  <c:v>100</c:v>
                </c:pt>
                <c:pt idx="86">
                  <c:v>97</c:v>
                </c:pt>
                <c:pt idx="87">
                  <c:v>97</c:v>
                </c:pt>
                <c:pt idx="88">
                  <c:v>94</c:v>
                </c:pt>
                <c:pt idx="89">
                  <c:v>95</c:v>
                </c:pt>
                <c:pt idx="90">
                  <c:v>93</c:v>
                </c:pt>
                <c:pt idx="91">
                  <c:v>93</c:v>
                </c:pt>
                <c:pt idx="92">
                  <c:v>94</c:v>
                </c:pt>
                <c:pt idx="93">
                  <c:v>96</c:v>
                </c:pt>
                <c:pt idx="94">
                  <c:v>92</c:v>
                </c:pt>
                <c:pt idx="95">
                  <c:v>86</c:v>
                </c:pt>
                <c:pt idx="96">
                  <c:v>93</c:v>
                </c:pt>
                <c:pt idx="97">
                  <c:v>86</c:v>
                </c:pt>
                <c:pt idx="98">
                  <c:v>86</c:v>
                </c:pt>
                <c:pt idx="99">
                  <c:v>89</c:v>
                </c:pt>
                <c:pt idx="100">
                  <c:v>88</c:v>
                </c:pt>
                <c:pt idx="101">
                  <c:v>88</c:v>
                </c:pt>
                <c:pt idx="102">
                  <c:v>87</c:v>
                </c:pt>
                <c:pt idx="103">
                  <c:v>87</c:v>
                </c:pt>
                <c:pt idx="104">
                  <c:v>84</c:v>
                </c:pt>
                <c:pt idx="105">
                  <c:v>89</c:v>
                </c:pt>
                <c:pt idx="106">
                  <c:v>86</c:v>
                </c:pt>
                <c:pt idx="107">
                  <c:v>90</c:v>
                </c:pt>
                <c:pt idx="108">
                  <c:v>89</c:v>
                </c:pt>
                <c:pt idx="109">
                  <c:v>99</c:v>
                </c:pt>
                <c:pt idx="110">
                  <c:v>93</c:v>
                </c:pt>
                <c:pt idx="111">
                  <c:v>87</c:v>
                </c:pt>
                <c:pt idx="112">
                  <c:v>100</c:v>
                </c:pt>
                <c:pt idx="113">
                  <c:v>98</c:v>
                </c:pt>
                <c:pt idx="114">
                  <c:v>95</c:v>
                </c:pt>
                <c:pt idx="115">
                  <c:v>95</c:v>
                </c:pt>
                <c:pt idx="116">
                  <c:v>97</c:v>
                </c:pt>
                <c:pt idx="117">
                  <c:v>94</c:v>
                </c:pt>
                <c:pt idx="118">
                  <c:v>90</c:v>
                </c:pt>
                <c:pt idx="119">
                  <c:v>98</c:v>
                </c:pt>
                <c:pt idx="120">
                  <c:v>101</c:v>
                </c:pt>
                <c:pt idx="121">
                  <c:v>98</c:v>
                </c:pt>
                <c:pt idx="122">
                  <c:v>98</c:v>
                </c:pt>
                <c:pt idx="123">
                  <c:v>94</c:v>
                </c:pt>
                <c:pt idx="124">
                  <c:v>101</c:v>
                </c:pt>
                <c:pt idx="125">
                  <c:v>102</c:v>
                </c:pt>
                <c:pt idx="126">
                  <c:v>103</c:v>
                </c:pt>
                <c:pt idx="127">
                  <c:v>98</c:v>
                </c:pt>
                <c:pt idx="128">
                  <c:v>92</c:v>
                </c:pt>
                <c:pt idx="129">
                  <c:v>92</c:v>
                </c:pt>
                <c:pt idx="130">
                  <c:v>102</c:v>
                </c:pt>
                <c:pt idx="131">
                  <c:v>95</c:v>
                </c:pt>
                <c:pt idx="132">
                  <c:v>92</c:v>
                </c:pt>
                <c:pt idx="133">
                  <c:v>97</c:v>
                </c:pt>
                <c:pt idx="134">
                  <c:v>101</c:v>
                </c:pt>
                <c:pt idx="135">
                  <c:v>96</c:v>
                </c:pt>
                <c:pt idx="136">
                  <c:v>103</c:v>
                </c:pt>
                <c:pt idx="137">
                  <c:v>101</c:v>
                </c:pt>
                <c:pt idx="138">
                  <c:v>104</c:v>
                </c:pt>
                <c:pt idx="139">
                  <c:v>105</c:v>
                </c:pt>
                <c:pt idx="140">
                  <c:v>109</c:v>
                </c:pt>
                <c:pt idx="141">
                  <c:v>113</c:v>
                </c:pt>
                <c:pt idx="142">
                  <c:v>127</c:v>
                </c:pt>
                <c:pt idx="143">
                  <c:v>131</c:v>
                </c:pt>
                <c:pt idx="144">
                  <c:v>133</c:v>
                </c:pt>
                <c:pt idx="145">
                  <c:v>134</c:v>
                </c:pt>
                <c:pt idx="146">
                  <c:v>135</c:v>
                </c:pt>
                <c:pt idx="147">
                  <c:v>130</c:v>
                </c:pt>
                <c:pt idx="148">
                  <c:v>129</c:v>
                </c:pt>
                <c:pt idx="149">
                  <c:v>124</c:v>
                </c:pt>
                <c:pt idx="150">
                  <c:v>122</c:v>
                </c:pt>
                <c:pt idx="151">
                  <c:v>113</c:v>
                </c:pt>
                <c:pt idx="152">
                  <c:v>119</c:v>
                </c:pt>
                <c:pt idx="153">
                  <c:v>122</c:v>
                </c:pt>
                <c:pt idx="154">
                  <c:v>123</c:v>
                </c:pt>
                <c:pt idx="155">
                  <c:v>130</c:v>
                </c:pt>
                <c:pt idx="156">
                  <c:v>133</c:v>
                </c:pt>
                <c:pt idx="157">
                  <c:v>152</c:v>
                </c:pt>
                <c:pt idx="158">
                  <c:v>143</c:v>
                </c:pt>
                <c:pt idx="159">
                  <c:v>145</c:v>
                </c:pt>
                <c:pt idx="160">
                  <c:v>149</c:v>
                </c:pt>
                <c:pt idx="161">
                  <c:v>139</c:v>
                </c:pt>
                <c:pt idx="162">
                  <c:v>140</c:v>
                </c:pt>
                <c:pt idx="163">
                  <c:v>139</c:v>
                </c:pt>
                <c:pt idx="164">
                  <c:v>140</c:v>
                </c:pt>
                <c:pt idx="165">
                  <c:v>144</c:v>
                </c:pt>
                <c:pt idx="166">
                  <c:v>140</c:v>
                </c:pt>
                <c:pt idx="167">
                  <c:v>143</c:v>
                </c:pt>
                <c:pt idx="168">
                  <c:v>134</c:v>
                </c:pt>
                <c:pt idx="169">
                  <c:v>136</c:v>
                </c:pt>
                <c:pt idx="170">
                  <c:v>143</c:v>
                </c:pt>
                <c:pt idx="171">
                  <c:v>140</c:v>
                </c:pt>
                <c:pt idx="172">
                  <c:v>145</c:v>
                </c:pt>
                <c:pt idx="173">
                  <c:v>152</c:v>
                </c:pt>
                <c:pt idx="174">
                  <c:v>148</c:v>
                </c:pt>
                <c:pt idx="175">
                  <c:v>141</c:v>
                </c:pt>
                <c:pt idx="176">
                  <c:v>132</c:v>
                </c:pt>
                <c:pt idx="177">
                  <c:v>136</c:v>
                </c:pt>
                <c:pt idx="178">
                  <c:v>135</c:v>
                </c:pt>
                <c:pt idx="179">
                  <c:v>128</c:v>
                </c:pt>
                <c:pt idx="180">
                  <c:v>122</c:v>
                </c:pt>
                <c:pt idx="181">
                  <c:v>114</c:v>
                </c:pt>
                <c:pt idx="182">
                  <c:v>122</c:v>
                </c:pt>
                <c:pt idx="183">
                  <c:v>119</c:v>
                </c:pt>
                <c:pt idx="184">
                  <c:v>119</c:v>
                </c:pt>
                <c:pt idx="185">
                  <c:v>122</c:v>
                </c:pt>
                <c:pt idx="186">
                  <c:v>125</c:v>
                </c:pt>
                <c:pt idx="187">
                  <c:v>124</c:v>
                </c:pt>
                <c:pt idx="188">
                  <c:v>125</c:v>
                </c:pt>
                <c:pt idx="189">
                  <c:v>124</c:v>
                </c:pt>
                <c:pt idx="190">
                  <c:v>124</c:v>
                </c:pt>
                <c:pt idx="191">
                  <c:v>126</c:v>
                </c:pt>
                <c:pt idx="192">
                  <c:v>119</c:v>
                </c:pt>
                <c:pt idx="193">
                  <c:v>114</c:v>
                </c:pt>
                <c:pt idx="194">
                  <c:v>115</c:v>
                </c:pt>
                <c:pt idx="195">
                  <c:v>111</c:v>
                </c:pt>
                <c:pt idx="196">
                  <c:v>109</c:v>
                </c:pt>
                <c:pt idx="197">
                  <c:v>110</c:v>
                </c:pt>
                <c:pt idx="198">
                  <c:v>111</c:v>
                </c:pt>
                <c:pt idx="199">
                  <c:v>119</c:v>
                </c:pt>
                <c:pt idx="200">
                  <c:v>122</c:v>
                </c:pt>
                <c:pt idx="201">
                  <c:v>127</c:v>
                </c:pt>
                <c:pt idx="202">
                  <c:v>130</c:v>
                </c:pt>
                <c:pt idx="203">
                  <c:v>128</c:v>
                </c:pt>
                <c:pt idx="204">
                  <c:v>134</c:v>
                </c:pt>
                <c:pt idx="205">
                  <c:v>131</c:v>
                </c:pt>
                <c:pt idx="206">
                  <c:v>129</c:v>
                </c:pt>
                <c:pt idx="207">
                  <c:v>129</c:v>
                </c:pt>
                <c:pt idx="208">
                  <c:v>130</c:v>
                </c:pt>
                <c:pt idx="209">
                  <c:v>122</c:v>
                </c:pt>
                <c:pt idx="210">
                  <c:v>134</c:v>
                </c:pt>
                <c:pt idx="211">
                  <c:v>139</c:v>
                </c:pt>
                <c:pt idx="212">
                  <c:v>139</c:v>
                </c:pt>
                <c:pt idx="213">
                  <c:v>135</c:v>
                </c:pt>
                <c:pt idx="214">
                  <c:v>138</c:v>
                </c:pt>
                <c:pt idx="215">
                  <c:v>142</c:v>
                </c:pt>
                <c:pt idx="216">
                  <c:v>146</c:v>
                </c:pt>
                <c:pt idx="217">
                  <c:v>142</c:v>
                </c:pt>
                <c:pt idx="218">
                  <c:v>145</c:v>
                </c:pt>
                <c:pt idx="219">
                  <c:v>148</c:v>
                </c:pt>
                <c:pt idx="220">
                  <c:v>156</c:v>
                </c:pt>
                <c:pt idx="221">
                  <c:v>163</c:v>
                </c:pt>
                <c:pt idx="222">
                  <c:v>167</c:v>
                </c:pt>
                <c:pt idx="223">
                  <c:v>177</c:v>
                </c:pt>
                <c:pt idx="224">
                  <c:v>173</c:v>
                </c:pt>
                <c:pt idx="225">
                  <c:v>189</c:v>
                </c:pt>
                <c:pt idx="226">
                  <c:v>174</c:v>
                </c:pt>
                <c:pt idx="227">
                  <c:v>162</c:v>
                </c:pt>
                <c:pt idx="228">
                  <c:v>167</c:v>
                </c:pt>
                <c:pt idx="229">
                  <c:v>159</c:v>
                </c:pt>
                <c:pt idx="230">
                  <c:v>169</c:v>
                </c:pt>
                <c:pt idx="231">
                  <c:v>168</c:v>
                </c:pt>
                <c:pt idx="232">
                  <c:v>163</c:v>
                </c:pt>
                <c:pt idx="233">
                  <c:v>153</c:v>
                </c:pt>
                <c:pt idx="234">
                  <c:v>150</c:v>
                </c:pt>
                <c:pt idx="235">
                  <c:v>144</c:v>
                </c:pt>
                <c:pt idx="236">
                  <c:v>155</c:v>
                </c:pt>
                <c:pt idx="237">
                  <c:v>153</c:v>
                </c:pt>
                <c:pt idx="238">
                  <c:v>140</c:v>
                </c:pt>
                <c:pt idx="239">
                  <c:v>135</c:v>
                </c:pt>
                <c:pt idx="240">
                  <c:v>137</c:v>
                </c:pt>
                <c:pt idx="241">
                  <c:v>148</c:v>
                </c:pt>
                <c:pt idx="242">
                  <c:v>153</c:v>
                </c:pt>
                <c:pt idx="243">
                  <c:v>154</c:v>
                </c:pt>
                <c:pt idx="244">
                  <c:v>143</c:v>
                </c:pt>
                <c:pt idx="245">
                  <c:v>137</c:v>
                </c:pt>
                <c:pt idx="246">
                  <c:v>134</c:v>
                </c:pt>
                <c:pt idx="247">
                  <c:v>136</c:v>
                </c:pt>
                <c:pt idx="248">
                  <c:v>142</c:v>
                </c:pt>
                <c:pt idx="249">
                  <c:v>147</c:v>
                </c:pt>
                <c:pt idx="250">
                  <c:v>160</c:v>
                </c:pt>
                <c:pt idx="251">
                  <c:v>158</c:v>
                </c:pt>
                <c:pt idx="252">
                  <c:v>163</c:v>
                </c:pt>
                <c:pt idx="253">
                  <c:v>161</c:v>
                </c:pt>
                <c:pt idx="254">
                  <c:v>157</c:v>
                </c:pt>
                <c:pt idx="255">
                  <c:v>164</c:v>
                </c:pt>
                <c:pt idx="256">
                  <c:v>156</c:v>
                </c:pt>
                <c:pt idx="257">
                  <c:v>160</c:v>
                </c:pt>
                <c:pt idx="258">
                  <c:v>162</c:v>
                </c:pt>
                <c:pt idx="259">
                  <c:v>166</c:v>
                </c:pt>
                <c:pt idx="260">
                  <c:v>163</c:v>
                </c:pt>
                <c:pt idx="261">
                  <c:v>172</c:v>
                </c:pt>
                <c:pt idx="262">
                  <c:v>170</c:v>
                </c:pt>
                <c:pt idx="263">
                  <c:v>189</c:v>
                </c:pt>
                <c:pt idx="264">
                  <c:v>191</c:v>
                </c:pt>
                <c:pt idx="265">
                  <c:v>170</c:v>
                </c:pt>
                <c:pt idx="266">
                  <c:v>176</c:v>
                </c:pt>
                <c:pt idx="267">
                  <c:v>174</c:v>
                </c:pt>
                <c:pt idx="268">
                  <c:v>169</c:v>
                </c:pt>
                <c:pt idx="269">
                  <c:v>165</c:v>
                </c:pt>
                <c:pt idx="270">
                  <c:v>171</c:v>
                </c:pt>
                <c:pt idx="271">
                  <c:v>175</c:v>
                </c:pt>
                <c:pt idx="272">
                  <c:v>169</c:v>
                </c:pt>
                <c:pt idx="273">
                  <c:v>176</c:v>
                </c:pt>
                <c:pt idx="274">
                  <c:v>175</c:v>
                </c:pt>
                <c:pt idx="275">
                  <c:v>165</c:v>
                </c:pt>
                <c:pt idx="276">
                  <c:v>178</c:v>
                </c:pt>
                <c:pt idx="277">
                  <c:v>178</c:v>
                </c:pt>
                <c:pt idx="278">
                  <c:v>178</c:v>
                </c:pt>
                <c:pt idx="279">
                  <c:v>179</c:v>
                </c:pt>
                <c:pt idx="280">
                  <c:v>176</c:v>
                </c:pt>
                <c:pt idx="281">
                  <c:v>180</c:v>
                </c:pt>
                <c:pt idx="282">
                  <c:v>177</c:v>
                </c:pt>
                <c:pt idx="283">
                  <c:v>174</c:v>
                </c:pt>
                <c:pt idx="284">
                  <c:v>184</c:v>
                </c:pt>
                <c:pt idx="285">
                  <c:v>179</c:v>
                </c:pt>
                <c:pt idx="286">
                  <c:v>170</c:v>
                </c:pt>
                <c:pt idx="287">
                  <c:v>172</c:v>
                </c:pt>
                <c:pt idx="288">
                  <c:v>172</c:v>
                </c:pt>
                <c:pt idx="289">
                  <c:v>184</c:v>
                </c:pt>
                <c:pt idx="290">
                  <c:v>194</c:v>
                </c:pt>
                <c:pt idx="291">
                  <c:v>190</c:v>
                </c:pt>
                <c:pt idx="292">
                  <c:v>181</c:v>
                </c:pt>
                <c:pt idx="293">
                  <c:v>176</c:v>
                </c:pt>
                <c:pt idx="294">
                  <c:v>180</c:v>
                </c:pt>
                <c:pt idx="295">
                  <c:v>189</c:v>
                </c:pt>
                <c:pt idx="296">
                  <c:v>199</c:v>
                </c:pt>
                <c:pt idx="297">
                  <c:v>181</c:v>
                </c:pt>
                <c:pt idx="298">
                  <c:v>191</c:v>
                </c:pt>
                <c:pt idx="299">
                  <c:v>188</c:v>
                </c:pt>
                <c:pt idx="300">
                  <c:v>198</c:v>
                </c:pt>
                <c:pt idx="301">
                  <c:v>211</c:v>
                </c:pt>
                <c:pt idx="302">
                  <c:v>194</c:v>
                </c:pt>
                <c:pt idx="303">
                  <c:v>205</c:v>
                </c:pt>
                <c:pt idx="304">
                  <c:v>203</c:v>
                </c:pt>
                <c:pt idx="305">
                  <c:v>186</c:v>
                </c:pt>
                <c:pt idx="306">
                  <c:v>188</c:v>
                </c:pt>
                <c:pt idx="307">
                  <c:v>192</c:v>
                </c:pt>
                <c:pt idx="308">
                  <c:v>185</c:v>
                </c:pt>
                <c:pt idx="309">
                  <c:v>191</c:v>
                </c:pt>
                <c:pt idx="310">
                  <c:v>194</c:v>
                </c:pt>
                <c:pt idx="311">
                  <c:v>183</c:v>
                </c:pt>
                <c:pt idx="312">
                  <c:v>181</c:v>
                </c:pt>
                <c:pt idx="313">
                  <c:v>182</c:v>
                </c:pt>
                <c:pt idx="314">
                  <c:v>185</c:v>
                </c:pt>
                <c:pt idx="315">
                  <c:v>175</c:v>
                </c:pt>
                <c:pt idx="316">
                  <c:v>174</c:v>
                </c:pt>
                <c:pt idx="317">
                  <c:v>188</c:v>
                </c:pt>
                <c:pt idx="318">
                  <c:v>182</c:v>
                </c:pt>
                <c:pt idx="319">
                  <c:v>184</c:v>
                </c:pt>
                <c:pt idx="320">
                  <c:v>184</c:v>
                </c:pt>
                <c:pt idx="321">
                  <c:v>177</c:v>
                </c:pt>
                <c:pt idx="322">
                  <c:v>163</c:v>
                </c:pt>
                <c:pt idx="323">
                  <c:v>164</c:v>
                </c:pt>
                <c:pt idx="324">
                  <c:v>168</c:v>
                </c:pt>
                <c:pt idx="325">
                  <c:v>168</c:v>
                </c:pt>
                <c:pt idx="326">
                  <c:v>168</c:v>
                </c:pt>
                <c:pt idx="327">
                  <c:v>167</c:v>
                </c:pt>
                <c:pt idx="328">
                  <c:v>157</c:v>
                </c:pt>
                <c:pt idx="329">
                  <c:v>152</c:v>
                </c:pt>
                <c:pt idx="330">
                  <c:v>155</c:v>
                </c:pt>
                <c:pt idx="331">
                  <c:v>154</c:v>
                </c:pt>
                <c:pt idx="332">
                  <c:v>157</c:v>
                </c:pt>
                <c:pt idx="333">
                  <c:v>158</c:v>
                </c:pt>
                <c:pt idx="334">
                  <c:v>147</c:v>
                </c:pt>
                <c:pt idx="335">
                  <c:v>146</c:v>
                </c:pt>
                <c:pt idx="336">
                  <c:v>145</c:v>
                </c:pt>
                <c:pt idx="337">
                  <c:v>148</c:v>
                </c:pt>
                <c:pt idx="338">
                  <c:v>153</c:v>
                </c:pt>
                <c:pt idx="339">
                  <c:v>155</c:v>
                </c:pt>
                <c:pt idx="340">
                  <c:v>153</c:v>
                </c:pt>
                <c:pt idx="341">
                  <c:v>140</c:v>
                </c:pt>
                <c:pt idx="342">
                  <c:v>141</c:v>
                </c:pt>
                <c:pt idx="343">
                  <c:v>147</c:v>
                </c:pt>
                <c:pt idx="344">
                  <c:v>144</c:v>
                </c:pt>
                <c:pt idx="345">
                  <c:v>146</c:v>
                </c:pt>
                <c:pt idx="346">
                  <c:v>151</c:v>
                </c:pt>
                <c:pt idx="347">
                  <c:v>148</c:v>
                </c:pt>
                <c:pt idx="348">
                  <c:v>140</c:v>
                </c:pt>
                <c:pt idx="349">
                  <c:v>150</c:v>
                </c:pt>
                <c:pt idx="350">
                  <c:v>144</c:v>
                </c:pt>
                <c:pt idx="351">
                  <c:v>143</c:v>
                </c:pt>
                <c:pt idx="352">
                  <c:v>144</c:v>
                </c:pt>
                <c:pt idx="353">
                  <c:v>145</c:v>
                </c:pt>
                <c:pt idx="354">
                  <c:v>154</c:v>
                </c:pt>
                <c:pt idx="355">
                  <c:v>160</c:v>
                </c:pt>
                <c:pt idx="356">
                  <c:v>150</c:v>
                </c:pt>
                <c:pt idx="357">
                  <c:v>148</c:v>
                </c:pt>
                <c:pt idx="358">
                  <c:v>159</c:v>
                </c:pt>
                <c:pt idx="359">
                  <c:v>160</c:v>
                </c:pt>
                <c:pt idx="360">
                  <c:v>146</c:v>
                </c:pt>
                <c:pt idx="361">
                  <c:v>146</c:v>
                </c:pt>
                <c:pt idx="362">
                  <c:v>136</c:v>
                </c:pt>
                <c:pt idx="363">
                  <c:v>135</c:v>
                </c:pt>
                <c:pt idx="364">
                  <c:v>133</c:v>
                </c:pt>
                <c:pt idx="365">
                  <c:v>133</c:v>
                </c:pt>
                <c:pt idx="366">
                  <c:v>137</c:v>
                </c:pt>
                <c:pt idx="367">
                  <c:v>132</c:v>
                </c:pt>
                <c:pt idx="368">
                  <c:v>138</c:v>
                </c:pt>
                <c:pt idx="369">
                  <c:v>137</c:v>
                </c:pt>
                <c:pt idx="370">
                  <c:v>147</c:v>
                </c:pt>
                <c:pt idx="371">
                  <c:v>150</c:v>
                </c:pt>
                <c:pt idx="372">
                  <c:v>166</c:v>
                </c:pt>
                <c:pt idx="373">
                  <c:v>174</c:v>
                </c:pt>
                <c:pt idx="374">
                  <c:v>173</c:v>
                </c:pt>
                <c:pt idx="375">
                  <c:v>174</c:v>
                </c:pt>
                <c:pt idx="376">
                  <c:v>174</c:v>
                </c:pt>
                <c:pt idx="377">
                  <c:v>179</c:v>
                </c:pt>
                <c:pt idx="378">
                  <c:v>181</c:v>
                </c:pt>
                <c:pt idx="379">
                  <c:v>183</c:v>
                </c:pt>
                <c:pt idx="380">
                  <c:v>177</c:v>
                </c:pt>
                <c:pt idx="381">
                  <c:v>180</c:v>
                </c:pt>
                <c:pt idx="382">
                  <c:v>169</c:v>
                </c:pt>
                <c:pt idx="383">
                  <c:v>180</c:v>
                </c:pt>
                <c:pt idx="384">
                  <c:v>180</c:v>
                </c:pt>
                <c:pt idx="385">
                  <c:v>172</c:v>
                </c:pt>
                <c:pt idx="386">
                  <c:v>161</c:v>
                </c:pt>
                <c:pt idx="387">
                  <c:v>161</c:v>
                </c:pt>
                <c:pt idx="388">
                  <c:v>163</c:v>
                </c:pt>
                <c:pt idx="389">
                  <c:v>161</c:v>
                </c:pt>
                <c:pt idx="390">
                  <c:v>157</c:v>
                </c:pt>
                <c:pt idx="391">
                  <c:v>170</c:v>
                </c:pt>
                <c:pt idx="392">
                  <c:v>160</c:v>
                </c:pt>
                <c:pt idx="393">
                  <c:v>171</c:v>
                </c:pt>
                <c:pt idx="394">
                  <c:v>167</c:v>
                </c:pt>
                <c:pt idx="395">
                  <c:v>165</c:v>
                </c:pt>
                <c:pt idx="396">
                  <c:v>169</c:v>
                </c:pt>
                <c:pt idx="397">
                  <c:v>171</c:v>
                </c:pt>
                <c:pt idx="398">
                  <c:v>168</c:v>
                </c:pt>
                <c:pt idx="399">
                  <c:v>167</c:v>
                </c:pt>
                <c:pt idx="400">
                  <c:v>164</c:v>
                </c:pt>
                <c:pt idx="401">
                  <c:v>173</c:v>
                </c:pt>
                <c:pt idx="402">
                  <c:v>179</c:v>
                </c:pt>
                <c:pt idx="403">
                  <c:v>174</c:v>
                </c:pt>
                <c:pt idx="404">
                  <c:v>177</c:v>
                </c:pt>
                <c:pt idx="405">
                  <c:v>176</c:v>
                </c:pt>
                <c:pt idx="406">
                  <c:v>183</c:v>
                </c:pt>
                <c:pt idx="407">
                  <c:v>190</c:v>
                </c:pt>
                <c:pt idx="408">
                  <c:v>192</c:v>
                </c:pt>
                <c:pt idx="409">
                  <c:v>192</c:v>
                </c:pt>
                <c:pt idx="410">
                  <c:v>194</c:v>
                </c:pt>
                <c:pt idx="411">
                  <c:v>192</c:v>
                </c:pt>
                <c:pt idx="412">
                  <c:v>189</c:v>
                </c:pt>
                <c:pt idx="413">
                  <c:v>196</c:v>
                </c:pt>
                <c:pt idx="414">
                  <c:v>200</c:v>
                </c:pt>
                <c:pt idx="415">
                  <c:v>204</c:v>
                </c:pt>
                <c:pt idx="416">
                  <c:v>202</c:v>
                </c:pt>
                <c:pt idx="417">
                  <c:v>196</c:v>
                </c:pt>
                <c:pt idx="418">
                  <c:v>205</c:v>
                </c:pt>
                <c:pt idx="419">
                  <c:v>210</c:v>
                </c:pt>
                <c:pt idx="420">
                  <c:v>221</c:v>
                </c:pt>
                <c:pt idx="421">
                  <c:v>225</c:v>
                </c:pt>
                <c:pt idx="422">
                  <c:v>213</c:v>
                </c:pt>
                <c:pt idx="423">
                  <c:v>227</c:v>
                </c:pt>
                <c:pt idx="424">
                  <c:v>230</c:v>
                </c:pt>
                <c:pt idx="425">
                  <c:v>237</c:v>
                </c:pt>
                <c:pt idx="426">
                  <c:v>236</c:v>
                </c:pt>
                <c:pt idx="427">
                  <c:v>279</c:v>
                </c:pt>
                <c:pt idx="428">
                  <c:v>317</c:v>
                </c:pt>
                <c:pt idx="429">
                  <c:v>367</c:v>
                </c:pt>
                <c:pt idx="430">
                  <c:v>355</c:v>
                </c:pt>
                <c:pt idx="431">
                  <c:v>275</c:v>
                </c:pt>
                <c:pt idx="432">
                  <c:v>280</c:v>
                </c:pt>
                <c:pt idx="433">
                  <c:v>300</c:v>
                </c:pt>
                <c:pt idx="434">
                  <c:v>301</c:v>
                </c:pt>
                <c:pt idx="435">
                  <c:v>293</c:v>
                </c:pt>
                <c:pt idx="436">
                  <c:v>302</c:v>
                </c:pt>
                <c:pt idx="437">
                  <c:v>334</c:v>
                </c:pt>
                <c:pt idx="438">
                  <c:v>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F0-4D83-819E-975BA0B19886}"/>
            </c:ext>
          </c:extLst>
        </c:ser>
        <c:ser>
          <c:idx val="5"/>
          <c:order val="5"/>
          <c:tx>
            <c:strRef>
              <c:f>'1.2.5-график'!$H$4</c:f>
              <c:strCache>
                <c:ptCount val="1"/>
                <c:pt idx="0">
                  <c:v>EMBI+ Украина спрэд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'1.2.5-график'!$B$5:$B$443</c:f>
              <c:strCache>
                <c:ptCount val="439"/>
                <c:pt idx="0">
                  <c:v>02.01.2007</c:v>
                </c:pt>
                <c:pt idx="1">
                  <c:v>03.01.2007</c:v>
                </c:pt>
                <c:pt idx="2">
                  <c:v>04.01.2007</c:v>
                </c:pt>
                <c:pt idx="3">
                  <c:v>05.01.2007</c:v>
                </c:pt>
                <c:pt idx="4">
                  <c:v>08.01.2007</c:v>
                </c:pt>
                <c:pt idx="5">
                  <c:v>09.01.2007</c:v>
                </c:pt>
                <c:pt idx="6">
                  <c:v>10.01.2007</c:v>
                </c:pt>
                <c:pt idx="7">
                  <c:v>11.01.2007</c:v>
                </c:pt>
                <c:pt idx="8">
                  <c:v>12.01.2007</c:v>
                </c:pt>
                <c:pt idx="9">
                  <c:v>16.01.2007</c:v>
                </c:pt>
                <c:pt idx="10">
                  <c:v>17.01.2007</c:v>
                </c:pt>
                <c:pt idx="11">
                  <c:v>18.01.2007</c:v>
                </c:pt>
                <c:pt idx="12">
                  <c:v>19.01.2007</c:v>
                </c:pt>
                <c:pt idx="13">
                  <c:v>22.01.2007</c:v>
                </c:pt>
                <c:pt idx="14">
                  <c:v>23.01.2007</c:v>
                </c:pt>
                <c:pt idx="15">
                  <c:v>24.01.2007</c:v>
                </c:pt>
                <c:pt idx="16">
                  <c:v>25.01.2007</c:v>
                </c:pt>
                <c:pt idx="17">
                  <c:v>26.01.2007</c:v>
                </c:pt>
                <c:pt idx="18">
                  <c:v>29.01.2007</c:v>
                </c:pt>
                <c:pt idx="19">
                  <c:v>30.01.2007</c:v>
                </c:pt>
                <c:pt idx="20">
                  <c:v>31.01.2007</c:v>
                </c:pt>
                <c:pt idx="21">
                  <c:v>01.02.2007</c:v>
                </c:pt>
                <c:pt idx="22">
                  <c:v>02.02.2007</c:v>
                </c:pt>
                <c:pt idx="23">
                  <c:v>05.02.2007</c:v>
                </c:pt>
                <c:pt idx="24">
                  <c:v>06.02.2007</c:v>
                </c:pt>
                <c:pt idx="25">
                  <c:v>07.02.2007</c:v>
                </c:pt>
                <c:pt idx="26">
                  <c:v>08.02.2007</c:v>
                </c:pt>
                <c:pt idx="27">
                  <c:v>09.02.2007</c:v>
                </c:pt>
                <c:pt idx="28">
                  <c:v>12.02.2007</c:v>
                </c:pt>
                <c:pt idx="29">
                  <c:v>13.02.2007</c:v>
                </c:pt>
                <c:pt idx="30">
                  <c:v>14.02.2007</c:v>
                </c:pt>
                <c:pt idx="31">
                  <c:v>15.02.2007</c:v>
                </c:pt>
                <c:pt idx="32">
                  <c:v>16.02.2007</c:v>
                </c:pt>
                <c:pt idx="33">
                  <c:v>20.02.2007</c:v>
                </c:pt>
                <c:pt idx="34">
                  <c:v>21.02.2007</c:v>
                </c:pt>
                <c:pt idx="35">
                  <c:v>22.02.2007</c:v>
                </c:pt>
                <c:pt idx="36">
                  <c:v>23.02.2007</c:v>
                </c:pt>
                <c:pt idx="37">
                  <c:v>26.02.2007</c:v>
                </c:pt>
                <c:pt idx="38">
                  <c:v>27.02.2007</c:v>
                </c:pt>
                <c:pt idx="39">
                  <c:v>28.02.2007</c:v>
                </c:pt>
                <c:pt idx="40">
                  <c:v>01.03.2007</c:v>
                </c:pt>
                <c:pt idx="41">
                  <c:v>02.03.2007</c:v>
                </c:pt>
                <c:pt idx="42">
                  <c:v>05.03.2007</c:v>
                </c:pt>
                <c:pt idx="43">
                  <c:v>06.03.2007</c:v>
                </c:pt>
                <c:pt idx="44">
                  <c:v>07.03.2007</c:v>
                </c:pt>
                <c:pt idx="45">
                  <c:v>08.03.2007</c:v>
                </c:pt>
                <c:pt idx="46">
                  <c:v>09.03.2007</c:v>
                </c:pt>
                <c:pt idx="47">
                  <c:v>12.03.2007</c:v>
                </c:pt>
                <c:pt idx="48">
                  <c:v>13.03.2007</c:v>
                </c:pt>
                <c:pt idx="49">
                  <c:v>14.03.2007</c:v>
                </c:pt>
                <c:pt idx="50">
                  <c:v>15.03.2007</c:v>
                </c:pt>
                <c:pt idx="51">
                  <c:v>16.03.2007</c:v>
                </c:pt>
                <c:pt idx="52">
                  <c:v>19.03.2007</c:v>
                </c:pt>
                <c:pt idx="53">
                  <c:v>20.03.2007</c:v>
                </c:pt>
                <c:pt idx="54">
                  <c:v>21.03.2007</c:v>
                </c:pt>
                <c:pt idx="55">
                  <c:v>22.03.2007</c:v>
                </c:pt>
                <c:pt idx="56">
                  <c:v>23.03.2007</c:v>
                </c:pt>
                <c:pt idx="57">
                  <c:v>26.03.2007</c:v>
                </c:pt>
                <c:pt idx="58">
                  <c:v>27.03.2007</c:v>
                </c:pt>
                <c:pt idx="59">
                  <c:v>28.03.2007</c:v>
                </c:pt>
                <c:pt idx="60">
                  <c:v>29.03.2007</c:v>
                </c:pt>
                <c:pt idx="61">
                  <c:v>30.03.2007</c:v>
                </c:pt>
                <c:pt idx="62">
                  <c:v>02.04.2007</c:v>
                </c:pt>
                <c:pt idx="63">
                  <c:v>03.04.2007</c:v>
                </c:pt>
                <c:pt idx="64">
                  <c:v>04.04.2007</c:v>
                </c:pt>
                <c:pt idx="65">
                  <c:v>05.04.2007</c:v>
                </c:pt>
                <c:pt idx="66">
                  <c:v>09.04.2007</c:v>
                </c:pt>
                <c:pt idx="67">
                  <c:v>10.04.2007</c:v>
                </c:pt>
                <c:pt idx="68">
                  <c:v>11.04.2007</c:v>
                </c:pt>
                <c:pt idx="69">
                  <c:v>12.04.2007</c:v>
                </c:pt>
                <c:pt idx="70">
                  <c:v>13.04.2007</c:v>
                </c:pt>
                <c:pt idx="71">
                  <c:v>16.04.2007</c:v>
                </c:pt>
                <c:pt idx="72">
                  <c:v>17.04.2007</c:v>
                </c:pt>
                <c:pt idx="73">
                  <c:v>18.04.2007</c:v>
                </c:pt>
                <c:pt idx="74">
                  <c:v>19.04.2007</c:v>
                </c:pt>
                <c:pt idx="75">
                  <c:v>20.04.2007</c:v>
                </c:pt>
                <c:pt idx="76">
                  <c:v>23.04.2007</c:v>
                </c:pt>
                <c:pt idx="77">
                  <c:v>24.04.2007</c:v>
                </c:pt>
                <c:pt idx="78">
                  <c:v>25.04.2007</c:v>
                </c:pt>
                <c:pt idx="79">
                  <c:v>26.04.2007</c:v>
                </c:pt>
                <c:pt idx="80">
                  <c:v>27.04.2007</c:v>
                </c:pt>
                <c:pt idx="81">
                  <c:v>30.04.2007</c:v>
                </c:pt>
                <c:pt idx="82">
                  <c:v>01.05.2007</c:v>
                </c:pt>
                <c:pt idx="83">
                  <c:v>02.05.2007</c:v>
                </c:pt>
                <c:pt idx="84">
                  <c:v>03.05.2007</c:v>
                </c:pt>
                <c:pt idx="85">
                  <c:v>04.05.2007</c:v>
                </c:pt>
                <c:pt idx="86">
                  <c:v>07.05.2007</c:v>
                </c:pt>
                <c:pt idx="87">
                  <c:v>08.05.2007</c:v>
                </c:pt>
                <c:pt idx="88">
                  <c:v>09.05.2007</c:v>
                </c:pt>
                <c:pt idx="89">
                  <c:v>10.05.2007</c:v>
                </c:pt>
                <c:pt idx="90">
                  <c:v>11.05.2007</c:v>
                </c:pt>
                <c:pt idx="91">
                  <c:v>14.05.2007</c:v>
                </c:pt>
                <c:pt idx="92">
                  <c:v>15.05.2007</c:v>
                </c:pt>
                <c:pt idx="93">
                  <c:v>16.05.2007</c:v>
                </c:pt>
                <c:pt idx="94">
                  <c:v>17.05.2007</c:v>
                </c:pt>
                <c:pt idx="95">
                  <c:v>18.05.2007</c:v>
                </c:pt>
                <c:pt idx="96">
                  <c:v>21.05.2007</c:v>
                </c:pt>
                <c:pt idx="97">
                  <c:v>22.05.2007</c:v>
                </c:pt>
                <c:pt idx="98">
                  <c:v>23.05.2007</c:v>
                </c:pt>
                <c:pt idx="99">
                  <c:v>24.05.2007</c:v>
                </c:pt>
                <c:pt idx="100">
                  <c:v>25.05.2007</c:v>
                </c:pt>
                <c:pt idx="101">
                  <c:v>29.05.2007</c:v>
                </c:pt>
                <c:pt idx="102">
                  <c:v>30.05.2007</c:v>
                </c:pt>
                <c:pt idx="103">
                  <c:v>31.05.2007</c:v>
                </c:pt>
                <c:pt idx="104">
                  <c:v>01.06.2007</c:v>
                </c:pt>
                <c:pt idx="105">
                  <c:v>04.06.2007</c:v>
                </c:pt>
                <c:pt idx="106">
                  <c:v>05.06.2007</c:v>
                </c:pt>
                <c:pt idx="107">
                  <c:v>06.06.2007</c:v>
                </c:pt>
                <c:pt idx="108">
                  <c:v>07.06.2007</c:v>
                </c:pt>
                <c:pt idx="109">
                  <c:v>08.06.2007</c:v>
                </c:pt>
                <c:pt idx="110">
                  <c:v>11.06.2007</c:v>
                </c:pt>
                <c:pt idx="111">
                  <c:v>12.06.2007</c:v>
                </c:pt>
                <c:pt idx="112">
                  <c:v>13.06.2007</c:v>
                </c:pt>
                <c:pt idx="113">
                  <c:v>14.06.2007</c:v>
                </c:pt>
                <c:pt idx="114">
                  <c:v>15.06.2007</c:v>
                </c:pt>
                <c:pt idx="115">
                  <c:v>18.06.2007</c:v>
                </c:pt>
                <c:pt idx="116">
                  <c:v>19.06.2007</c:v>
                </c:pt>
                <c:pt idx="117">
                  <c:v>20.06.2007</c:v>
                </c:pt>
                <c:pt idx="118">
                  <c:v>21.06.2007</c:v>
                </c:pt>
                <c:pt idx="119">
                  <c:v>22.06.2007</c:v>
                </c:pt>
                <c:pt idx="120">
                  <c:v>25.06.2007</c:v>
                </c:pt>
                <c:pt idx="121">
                  <c:v>26.06.2007</c:v>
                </c:pt>
                <c:pt idx="122">
                  <c:v>27.06.2007</c:v>
                </c:pt>
                <c:pt idx="123">
                  <c:v>28.06.2007</c:v>
                </c:pt>
                <c:pt idx="124">
                  <c:v>29.06.2007</c:v>
                </c:pt>
                <c:pt idx="125">
                  <c:v>02.07.2007</c:v>
                </c:pt>
                <c:pt idx="126">
                  <c:v>03.07.2007</c:v>
                </c:pt>
                <c:pt idx="127">
                  <c:v>05.07.2007</c:v>
                </c:pt>
                <c:pt idx="128">
                  <c:v>06.07.2007</c:v>
                </c:pt>
                <c:pt idx="129">
                  <c:v>09.07.2007</c:v>
                </c:pt>
                <c:pt idx="130">
                  <c:v>10.07.2007</c:v>
                </c:pt>
                <c:pt idx="131">
                  <c:v>11.07.2007</c:v>
                </c:pt>
                <c:pt idx="132">
                  <c:v>12.07.2007</c:v>
                </c:pt>
                <c:pt idx="133">
                  <c:v>13.07.2007</c:v>
                </c:pt>
                <c:pt idx="134">
                  <c:v>16.07.2007</c:v>
                </c:pt>
                <c:pt idx="135">
                  <c:v>17.07.2007</c:v>
                </c:pt>
                <c:pt idx="136">
                  <c:v>18.07.2007</c:v>
                </c:pt>
                <c:pt idx="137">
                  <c:v>19.07.2007</c:v>
                </c:pt>
                <c:pt idx="138">
                  <c:v>20.07.2007</c:v>
                </c:pt>
                <c:pt idx="139">
                  <c:v>23.07.2007</c:v>
                </c:pt>
                <c:pt idx="140">
                  <c:v>24.07.2007</c:v>
                </c:pt>
                <c:pt idx="141">
                  <c:v>25.07.2007</c:v>
                </c:pt>
                <c:pt idx="142">
                  <c:v>26.07.2007</c:v>
                </c:pt>
                <c:pt idx="143">
                  <c:v>27.07.2007</c:v>
                </c:pt>
                <c:pt idx="144">
                  <c:v>30.07.2007</c:v>
                </c:pt>
                <c:pt idx="145">
                  <c:v>31.07.2007</c:v>
                </c:pt>
                <c:pt idx="146">
                  <c:v>01.08.2007</c:v>
                </c:pt>
                <c:pt idx="147">
                  <c:v>02.08.2007</c:v>
                </c:pt>
                <c:pt idx="148">
                  <c:v>03.08.2007</c:v>
                </c:pt>
                <c:pt idx="149">
                  <c:v>06.08.2007</c:v>
                </c:pt>
                <c:pt idx="150">
                  <c:v>07.08.2007</c:v>
                </c:pt>
                <c:pt idx="151">
                  <c:v>08.08.2007</c:v>
                </c:pt>
                <c:pt idx="152">
                  <c:v>09.08.2007</c:v>
                </c:pt>
                <c:pt idx="153">
                  <c:v>10.08.2007</c:v>
                </c:pt>
                <c:pt idx="154">
                  <c:v>13.08.2007</c:v>
                </c:pt>
                <c:pt idx="155">
                  <c:v>14.08.2007</c:v>
                </c:pt>
                <c:pt idx="156">
                  <c:v>15.08.2007</c:v>
                </c:pt>
                <c:pt idx="157">
                  <c:v>16.08.2007</c:v>
                </c:pt>
                <c:pt idx="158">
                  <c:v>17.08.2007</c:v>
                </c:pt>
                <c:pt idx="159">
                  <c:v>20.08.2007</c:v>
                </c:pt>
                <c:pt idx="160">
                  <c:v>21.08.2007</c:v>
                </c:pt>
                <c:pt idx="161">
                  <c:v>22.08.2007</c:v>
                </c:pt>
                <c:pt idx="162">
                  <c:v>23.08.2007</c:v>
                </c:pt>
                <c:pt idx="163">
                  <c:v>24.08.2007</c:v>
                </c:pt>
                <c:pt idx="164">
                  <c:v>27.08.2007</c:v>
                </c:pt>
                <c:pt idx="165">
                  <c:v>28.08.2007</c:v>
                </c:pt>
                <c:pt idx="166">
                  <c:v>29.08.2007</c:v>
                </c:pt>
                <c:pt idx="167">
                  <c:v>30.08.2007</c:v>
                </c:pt>
                <c:pt idx="168">
                  <c:v>31.08.2007</c:v>
                </c:pt>
                <c:pt idx="169">
                  <c:v>04.09.2007</c:v>
                </c:pt>
                <c:pt idx="170">
                  <c:v>05.09.2007</c:v>
                </c:pt>
                <c:pt idx="171">
                  <c:v>06.09.2007</c:v>
                </c:pt>
                <c:pt idx="172">
                  <c:v>07.09.2007</c:v>
                </c:pt>
                <c:pt idx="173">
                  <c:v>10.09.2007</c:v>
                </c:pt>
                <c:pt idx="174">
                  <c:v>11.09.2007</c:v>
                </c:pt>
                <c:pt idx="175">
                  <c:v>12.09.2007</c:v>
                </c:pt>
                <c:pt idx="176">
                  <c:v>13.09.2007</c:v>
                </c:pt>
                <c:pt idx="177">
                  <c:v>14.09.2007</c:v>
                </c:pt>
                <c:pt idx="178">
                  <c:v>17.09.2007</c:v>
                </c:pt>
                <c:pt idx="179">
                  <c:v>18.09.2007</c:v>
                </c:pt>
                <c:pt idx="180">
                  <c:v>19.09.2007</c:v>
                </c:pt>
                <c:pt idx="181">
                  <c:v>20.09.2007</c:v>
                </c:pt>
                <c:pt idx="182">
                  <c:v>21.09.2007</c:v>
                </c:pt>
                <c:pt idx="183">
                  <c:v>24.09.2007</c:v>
                </c:pt>
                <c:pt idx="184">
                  <c:v>25.09.2007</c:v>
                </c:pt>
                <c:pt idx="185">
                  <c:v>26.09.2007</c:v>
                </c:pt>
                <c:pt idx="186">
                  <c:v>27.09.2007</c:v>
                </c:pt>
                <c:pt idx="187">
                  <c:v>28.09.2007</c:v>
                </c:pt>
                <c:pt idx="188">
                  <c:v>01.10.2007</c:v>
                </c:pt>
                <c:pt idx="189">
                  <c:v>02.10.2007</c:v>
                </c:pt>
                <c:pt idx="190">
                  <c:v>03.10.2007</c:v>
                </c:pt>
                <c:pt idx="191">
                  <c:v>04.10.2007</c:v>
                </c:pt>
                <c:pt idx="192">
                  <c:v>05.10.2007</c:v>
                </c:pt>
                <c:pt idx="193">
                  <c:v>09.10.2007</c:v>
                </c:pt>
                <c:pt idx="194">
                  <c:v>10.10.2007</c:v>
                </c:pt>
                <c:pt idx="195">
                  <c:v>11.10.2007</c:v>
                </c:pt>
                <c:pt idx="196">
                  <c:v>12.10.2007</c:v>
                </c:pt>
                <c:pt idx="197">
                  <c:v>15.10.2007</c:v>
                </c:pt>
                <c:pt idx="198">
                  <c:v>16.10.2007</c:v>
                </c:pt>
                <c:pt idx="199">
                  <c:v>17.10.2007</c:v>
                </c:pt>
                <c:pt idx="200">
                  <c:v>18.10.2007</c:v>
                </c:pt>
                <c:pt idx="201">
                  <c:v>19.10.2007</c:v>
                </c:pt>
                <c:pt idx="202">
                  <c:v>22.10.2007</c:v>
                </c:pt>
                <c:pt idx="203">
                  <c:v>23.10.2007</c:v>
                </c:pt>
                <c:pt idx="204">
                  <c:v>24.10.2007</c:v>
                </c:pt>
                <c:pt idx="205">
                  <c:v>25.10.2007</c:v>
                </c:pt>
                <c:pt idx="206">
                  <c:v>26.10.2007</c:v>
                </c:pt>
                <c:pt idx="207">
                  <c:v>29.10.2007</c:v>
                </c:pt>
                <c:pt idx="208">
                  <c:v>30.10.2007</c:v>
                </c:pt>
                <c:pt idx="209">
                  <c:v>31.10.2007</c:v>
                </c:pt>
                <c:pt idx="210">
                  <c:v>01.11.2007</c:v>
                </c:pt>
                <c:pt idx="211">
                  <c:v>02.11.2007</c:v>
                </c:pt>
                <c:pt idx="212">
                  <c:v>05.11.2007</c:v>
                </c:pt>
                <c:pt idx="213">
                  <c:v>06.11.2007</c:v>
                </c:pt>
                <c:pt idx="214">
                  <c:v>07.11.2007</c:v>
                </c:pt>
                <c:pt idx="215">
                  <c:v>08.11.2007</c:v>
                </c:pt>
                <c:pt idx="216">
                  <c:v>09.11.2007</c:v>
                </c:pt>
                <c:pt idx="217">
                  <c:v>13.11.2007</c:v>
                </c:pt>
                <c:pt idx="218">
                  <c:v>14.11.2007</c:v>
                </c:pt>
                <c:pt idx="219">
                  <c:v>15.11.2007</c:v>
                </c:pt>
                <c:pt idx="220">
                  <c:v>16.11.2007</c:v>
                </c:pt>
                <c:pt idx="221">
                  <c:v>19.11.2007</c:v>
                </c:pt>
                <c:pt idx="222">
                  <c:v>20.11.2007</c:v>
                </c:pt>
                <c:pt idx="223">
                  <c:v>21.11.2007</c:v>
                </c:pt>
                <c:pt idx="224">
                  <c:v>23.11.2007</c:v>
                </c:pt>
                <c:pt idx="225">
                  <c:v>26.11.2007</c:v>
                </c:pt>
                <c:pt idx="226">
                  <c:v>27.11.2007</c:v>
                </c:pt>
                <c:pt idx="227">
                  <c:v>28.11.2007</c:v>
                </c:pt>
                <c:pt idx="228">
                  <c:v>29.11.2007</c:v>
                </c:pt>
                <c:pt idx="229">
                  <c:v>30.11.2007</c:v>
                </c:pt>
                <c:pt idx="230">
                  <c:v>03.12.2007</c:v>
                </c:pt>
                <c:pt idx="231">
                  <c:v>04.12.2007</c:v>
                </c:pt>
                <c:pt idx="232">
                  <c:v>05.12.2007</c:v>
                </c:pt>
                <c:pt idx="233">
                  <c:v>06.12.2007</c:v>
                </c:pt>
                <c:pt idx="234">
                  <c:v>07.12.2007</c:v>
                </c:pt>
                <c:pt idx="235">
                  <c:v>10.12.2007</c:v>
                </c:pt>
                <c:pt idx="236">
                  <c:v>11.12.2007</c:v>
                </c:pt>
                <c:pt idx="237">
                  <c:v>12.12.2007</c:v>
                </c:pt>
                <c:pt idx="238">
                  <c:v>13.12.2007</c:v>
                </c:pt>
                <c:pt idx="239">
                  <c:v>14.12.2007</c:v>
                </c:pt>
                <c:pt idx="240">
                  <c:v>17.12.2007</c:v>
                </c:pt>
                <c:pt idx="241">
                  <c:v>18.12.2007</c:v>
                </c:pt>
                <c:pt idx="242">
                  <c:v>19.12.2007</c:v>
                </c:pt>
                <c:pt idx="243">
                  <c:v>20.12.2007</c:v>
                </c:pt>
                <c:pt idx="244">
                  <c:v>21.12.2007</c:v>
                </c:pt>
                <c:pt idx="245">
                  <c:v>24.12.2007</c:v>
                </c:pt>
                <c:pt idx="246">
                  <c:v>26.12.2007</c:v>
                </c:pt>
                <c:pt idx="247">
                  <c:v>27.12.2007</c:v>
                </c:pt>
                <c:pt idx="248">
                  <c:v>28.12.2007</c:v>
                </c:pt>
                <c:pt idx="249">
                  <c:v>31.12.2007</c:v>
                </c:pt>
                <c:pt idx="250">
                  <c:v>02.01.2008</c:v>
                </c:pt>
                <c:pt idx="251">
                  <c:v>03.01.2008</c:v>
                </c:pt>
                <c:pt idx="252">
                  <c:v>04.01.2008</c:v>
                </c:pt>
                <c:pt idx="253">
                  <c:v>07.01.2008</c:v>
                </c:pt>
                <c:pt idx="254">
                  <c:v>08.01.2008</c:v>
                </c:pt>
                <c:pt idx="255">
                  <c:v>09.01.2008</c:v>
                </c:pt>
                <c:pt idx="256">
                  <c:v>10.01.2008</c:v>
                </c:pt>
                <c:pt idx="257">
                  <c:v>11.01.2008</c:v>
                </c:pt>
                <c:pt idx="258">
                  <c:v>14.01.2008</c:v>
                </c:pt>
                <c:pt idx="259">
                  <c:v>15.01.2008</c:v>
                </c:pt>
                <c:pt idx="260">
                  <c:v>16.01.2008</c:v>
                </c:pt>
                <c:pt idx="261">
                  <c:v>17.01.2008</c:v>
                </c:pt>
                <c:pt idx="262">
                  <c:v>18.01.2008</c:v>
                </c:pt>
                <c:pt idx="263">
                  <c:v>22.01.2008</c:v>
                </c:pt>
                <c:pt idx="264">
                  <c:v>23.01.2008</c:v>
                </c:pt>
                <c:pt idx="265">
                  <c:v>24.01.2008</c:v>
                </c:pt>
                <c:pt idx="266">
                  <c:v>25.01.2008</c:v>
                </c:pt>
                <c:pt idx="267">
                  <c:v>28.01.2008</c:v>
                </c:pt>
                <c:pt idx="268">
                  <c:v>29.01.2008</c:v>
                </c:pt>
                <c:pt idx="269">
                  <c:v>30.01.2008</c:v>
                </c:pt>
                <c:pt idx="270">
                  <c:v>31.01.2008</c:v>
                </c:pt>
                <c:pt idx="271">
                  <c:v>01.02.2008</c:v>
                </c:pt>
                <c:pt idx="272">
                  <c:v>04.02.2008</c:v>
                </c:pt>
                <c:pt idx="273">
                  <c:v>05.02.2008</c:v>
                </c:pt>
                <c:pt idx="274">
                  <c:v>06.02.2008</c:v>
                </c:pt>
                <c:pt idx="275">
                  <c:v>07.02.2008</c:v>
                </c:pt>
                <c:pt idx="276">
                  <c:v>08.02.2008</c:v>
                </c:pt>
                <c:pt idx="277">
                  <c:v>11.02.2008</c:v>
                </c:pt>
                <c:pt idx="278">
                  <c:v>12.02.2008</c:v>
                </c:pt>
                <c:pt idx="279">
                  <c:v>13.02.2008</c:v>
                </c:pt>
                <c:pt idx="280">
                  <c:v>14.02.2008</c:v>
                </c:pt>
                <c:pt idx="281">
                  <c:v>15.02.2008</c:v>
                </c:pt>
                <c:pt idx="282">
                  <c:v>19.02.2008</c:v>
                </c:pt>
                <c:pt idx="283">
                  <c:v>20.02.2008</c:v>
                </c:pt>
                <c:pt idx="284">
                  <c:v>21.02.2008</c:v>
                </c:pt>
                <c:pt idx="285">
                  <c:v>22.02.2008</c:v>
                </c:pt>
                <c:pt idx="286">
                  <c:v>25.02.2008</c:v>
                </c:pt>
                <c:pt idx="287">
                  <c:v>26.02.2008</c:v>
                </c:pt>
                <c:pt idx="288">
                  <c:v>27.02.2008</c:v>
                </c:pt>
                <c:pt idx="289">
                  <c:v>28.02.2008</c:v>
                </c:pt>
                <c:pt idx="290">
                  <c:v>29.02.2008</c:v>
                </c:pt>
                <c:pt idx="291">
                  <c:v>03.03.2008</c:v>
                </c:pt>
                <c:pt idx="292">
                  <c:v>04.03.2008</c:v>
                </c:pt>
                <c:pt idx="293">
                  <c:v>05.03.2008</c:v>
                </c:pt>
                <c:pt idx="294">
                  <c:v>06.03.2008</c:v>
                </c:pt>
                <c:pt idx="295">
                  <c:v>07.03.2008</c:v>
                </c:pt>
                <c:pt idx="296">
                  <c:v>10.03.2008</c:v>
                </c:pt>
                <c:pt idx="297">
                  <c:v>11.03.2008</c:v>
                </c:pt>
                <c:pt idx="298">
                  <c:v>12.03.2008</c:v>
                </c:pt>
                <c:pt idx="299">
                  <c:v>13.03.2008</c:v>
                </c:pt>
                <c:pt idx="300">
                  <c:v>14.03.2008</c:v>
                </c:pt>
                <c:pt idx="301">
                  <c:v>17.03.2008</c:v>
                </c:pt>
                <c:pt idx="302">
                  <c:v>18.03.2008</c:v>
                </c:pt>
                <c:pt idx="303">
                  <c:v>19.03.2008</c:v>
                </c:pt>
                <c:pt idx="304">
                  <c:v>20.03.2008</c:v>
                </c:pt>
                <c:pt idx="305">
                  <c:v>24.03.2008</c:v>
                </c:pt>
                <c:pt idx="306">
                  <c:v>25.03.2008</c:v>
                </c:pt>
                <c:pt idx="307">
                  <c:v>26.03.2008</c:v>
                </c:pt>
                <c:pt idx="308">
                  <c:v>27.03.2008</c:v>
                </c:pt>
                <c:pt idx="309">
                  <c:v>28.03.2008</c:v>
                </c:pt>
                <c:pt idx="310">
                  <c:v>31.03.2008</c:v>
                </c:pt>
                <c:pt idx="311">
                  <c:v>01.04.2008</c:v>
                </c:pt>
                <c:pt idx="312">
                  <c:v>02.04.2008</c:v>
                </c:pt>
                <c:pt idx="313">
                  <c:v>03.04.2008</c:v>
                </c:pt>
                <c:pt idx="314">
                  <c:v>04.04.2008</c:v>
                </c:pt>
                <c:pt idx="315">
                  <c:v>07.04.2008</c:v>
                </c:pt>
                <c:pt idx="316">
                  <c:v>08.04.2008</c:v>
                </c:pt>
                <c:pt idx="317">
                  <c:v>09.04.2008</c:v>
                </c:pt>
                <c:pt idx="318">
                  <c:v>10.04.2008</c:v>
                </c:pt>
                <c:pt idx="319">
                  <c:v>11.04.2008</c:v>
                </c:pt>
                <c:pt idx="320">
                  <c:v>14.04.2008</c:v>
                </c:pt>
                <c:pt idx="321">
                  <c:v>15.04.2008</c:v>
                </c:pt>
                <c:pt idx="322">
                  <c:v>16.04.2008</c:v>
                </c:pt>
                <c:pt idx="323">
                  <c:v>17.04.2008</c:v>
                </c:pt>
                <c:pt idx="324">
                  <c:v>18.04.2008</c:v>
                </c:pt>
                <c:pt idx="325">
                  <c:v>21.04.2008</c:v>
                </c:pt>
                <c:pt idx="326">
                  <c:v>22.04.2008</c:v>
                </c:pt>
                <c:pt idx="327">
                  <c:v>23.04.2008</c:v>
                </c:pt>
                <c:pt idx="328">
                  <c:v>24.04.2008</c:v>
                </c:pt>
                <c:pt idx="329">
                  <c:v>25.04.2008</c:v>
                </c:pt>
                <c:pt idx="330">
                  <c:v>28.04.2008</c:v>
                </c:pt>
                <c:pt idx="331">
                  <c:v>29.04.2008</c:v>
                </c:pt>
                <c:pt idx="332">
                  <c:v>30.04.2008</c:v>
                </c:pt>
                <c:pt idx="333">
                  <c:v>01.05.2008</c:v>
                </c:pt>
                <c:pt idx="334">
                  <c:v>02.05.2008</c:v>
                </c:pt>
                <c:pt idx="335">
                  <c:v>05.05.2008</c:v>
                </c:pt>
                <c:pt idx="336">
                  <c:v>06.05.2008</c:v>
                </c:pt>
                <c:pt idx="337">
                  <c:v>07.05.2008</c:v>
                </c:pt>
                <c:pt idx="338">
                  <c:v>08.05.2008</c:v>
                </c:pt>
                <c:pt idx="339">
                  <c:v>09.05.2008</c:v>
                </c:pt>
                <c:pt idx="340">
                  <c:v>12.05.2008</c:v>
                </c:pt>
                <c:pt idx="341">
                  <c:v>13.05.2008</c:v>
                </c:pt>
                <c:pt idx="342">
                  <c:v>14.05.2008</c:v>
                </c:pt>
                <c:pt idx="343">
                  <c:v>15.05.2008</c:v>
                </c:pt>
                <c:pt idx="344">
                  <c:v>16.05.2008</c:v>
                </c:pt>
                <c:pt idx="345">
                  <c:v>19.05.2008</c:v>
                </c:pt>
                <c:pt idx="346">
                  <c:v>20.05.2008</c:v>
                </c:pt>
                <c:pt idx="347">
                  <c:v>21.05.2008</c:v>
                </c:pt>
                <c:pt idx="348">
                  <c:v>22.05.2008</c:v>
                </c:pt>
                <c:pt idx="349">
                  <c:v>23.05.2008</c:v>
                </c:pt>
                <c:pt idx="350">
                  <c:v>27.05.2008</c:v>
                </c:pt>
                <c:pt idx="351">
                  <c:v>28.05.2008</c:v>
                </c:pt>
                <c:pt idx="352">
                  <c:v>29.05.2008</c:v>
                </c:pt>
                <c:pt idx="353">
                  <c:v>30.05.2008</c:v>
                </c:pt>
                <c:pt idx="354">
                  <c:v>02.06.2008</c:v>
                </c:pt>
                <c:pt idx="355">
                  <c:v>03.06.2008</c:v>
                </c:pt>
                <c:pt idx="356">
                  <c:v>04.06.2008</c:v>
                </c:pt>
                <c:pt idx="357">
                  <c:v>05.06.2008</c:v>
                </c:pt>
                <c:pt idx="358">
                  <c:v>06.06.2008</c:v>
                </c:pt>
                <c:pt idx="359">
                  <c:v>09.06.2008</c:v>
                </c:pt>
                <c:pt idx="360">
                  <c:v>10.06.2008</c:v>
                </c:pt>
                <c:pt idx="361">
                  <c:v>11.06.2008</c:v>
                </c:pt>
                <c:pt idx="362">
                  <c:v>12.06.2008</c:v>
                </c:pt>
                <c:pt idx="363">
                  <c:v>13.06.2008</c:v>
                </c:pt>
                <c:pt idx="364">
                  <c:v>16.06.2008</c:v>
                </c:pt>
                <c:pt idx="365">
                  <c:v>17.06.2008</c:v>
                </c:pt>
                <c:pt idx="366">
                  <c:v>18.06.2008</c:v>
                </c:pt>
                <c:pt idx="367">
                  <c:v>19.06.2008</c:v>
                </c:pt>
                <c:pt idx="368">
                  <c:v>20.06.2008</c:v>
                </c:pt>
                <c:pt idx="369">
                  <c:v>23.06.2008</c:v>
                </c:pt>
                <c:pt idx="370">
                  <c:v>24.06.2008</c:v>
                </c:pt>
                <c:pt idx="371">
                  <c:v>25.06.2008</c:v>
                </c:pt>
                <c:pt idx="372">
                  <c:v>26.06.2008</c:v>
                </c:pt>
                <c:pt idx="373">
                  <c:v>27.06.2008</c:v>
                </c:pt>
                <c:pt idx="374">
                  <c:v>30.06.2008</c:v>
                </c:pt>
                <c:pt idx="375">
                  <c:v>01.07.2008</c:v>
                </c:pt>
                <c:pt idx="376">
                  <c:v>02.07.2008</c:v>
                </c:pt>
                <c:pt idx="377">
                  <c:v>03.07.2008</c:v>
                </c:pt>
                <c:pt idx="378">
                  <c:v>07.07.2008</c:v>
                </c:pt>
                <c:pt idx="379">
                  <c:v>08.07.2008</c:v>
                </c:pt>
                <c:pt idx="380">
                  <c:v>09.07.2008</c:v>
                </c:pt>
                <c:pt idx="381">
                  <c:v>10.07.2008</c:v>
                </c:pt>
                <c:pt idx="382">
                  <c:v>11.07.2008</c:v>
                </c:pt>
                <c:pt idx="383">
                  <c:v>14.07.2008</c:v>
                </c:pt>
                <c:pt idx="384">
                  <c:v>15.07.2008</c:v>
                </c:pt>
                <c:pt idx="385">
                  <c:v>16.07.2008</c:v>
                </c:pt>
                <c:pt idx="386">
                  <c:v>17.07.2008</c:v>
                </c:pt>
                <c:pt idx="387">
                  <c:v>18.07.2008</c:v>
                </c:pt>
                <c:pt idx="388">
                  <c:v>21.07.2008</c:v>
                </c:pt>
                <c:pt idx="389">
                  <c:v>22.07.2008</c:v>
                </c:pt>
                <c:pt idx="390">
                  <c:v>23.07.2008</c:v>
                </c:pt>
                <c:pt idx="391">
                  <c:v>24.07.2008</c:v>
                </c:pt>
                <c:pt idx="392">
                  <c:v>25.07.2008</c:v>
                </c:pt>
                <c:pt idx="393">
                  <c:v>28.07.2008</c:v>
                </c:pt>
                <c:pt idx="394">
                  <c:v>29.07.2008</c:v>
                </c:pt>
                <c:pt idx="395">
                  <c:v>30.07.2008</c:v>
                </c:pt>
                <c:pt idx="396">
                  <c:v>31.07.2008</c:v>
                </c:pt>
                <c:pt idx="397">
                  <c:v>01.08.2008</c:v>
                </c:pt>
                <c:pt idx="398">
                  <c:v>04.08.2008</c:v>
                </c:pt>
                <c:pt idx="399">
                  <c:v>05.08.2008</c:v>
                </c:pt>
                <c:pt idx="400">
                  <c:v>06.08.2008</c:v>
                </c:pt>
                <c:pt idx="401">
                  <c:v>07.08.2008</c:v>
                </c:pt>
                <c:pt idx="402">
                  <c:v>08.08.2008</c:v>
                </c:pt>
                <c:pt idx="403">
                  <c:v>11.08.2008</c:v>
                </c:pt>
                <c:pt idx="404">
                  <c:v>12.08.2008</c:v>
                </c:pt>
                <c:pt idx="405">
                  <c:v>13.08.2008</c:v>
                </c:pt>
                <c:pt idx="406">
                  <c:v>14.08.2008</c:v>
                </c:pt>
                <c:pt idx="407">
                  <c:v>15.08.2008</c:v>
                </c:pt>
                <c:pt idx="408">
                  <c:v>18.08.2008</c:v>
                </c:pt>
                <c:pt idx="409">
                  <c:v>19.08.2008</c:v>
                </c:pt>
                <c:pt idx="410">
                  <c:v>20.08.2008</c:v>
                </c:pt>
                <c:pt idx="411">
                  <c:v>21.08.2008</c:v>
                </c:pt>
                <c:pt idx="412">
                  <c:v>22.08.2008</c:v>
                </c:pt>
                <c:pt idx="413">
                  <c:v>25.08.2008</c:v>
                </c:pt>
                <c:pt idx="414">
                  <c:v>26.08.2008</c:v>
                </c:pt>
                <c:pt idx="415">
                  <c:v>27.08.2008</c:v>
                </c:pt>
                <c:pt idx="416">
                  <c:v>28.08.2008</c:v>
                </c:pt>
                <c:pt idx="417">
                  <c:v>29.08.2008</c:v>
                </c:pt>
                <c:pt idx="418">
                  <c:v>02.09.2008</c:v>
                </c:pt>
                <c:pt idx="419">
                  <c:v>03.09.2008</c:v>
                </c:pt>
                <c:pt idx="420">
                  <c:v>04.09.2008</c:v>
                </c:pt>
                <c:pt idx="421">
                  <c:v>05.09.2008</c:v>
                </c:pt>
                <c:pt idx="422">
                  <c:v>08.09.2008</c:v>
                </c:pt>
                <c:pt idx="423">
                  <c:v>09.09.2008</c:v>
                </c:pt>
                <c:pt idx="424">
                  <c:v>10.09.2008</c:v>
                </c:pt>
                <c:pt idx="425">
                  <c:v>11.09.2008</c:v>
                </c:pt>
                <c:pt idx="426">
                  <c:v>12.09.2008</c:v>
                </c:pt>
                <c:pt idx="427">
                  <c:v>15.09.2008</c:v>
                </c:pt>
                <c:pt idx="428">
                  <c:v>16.09.2008</c:v>
                </c:pt>
                <c:pt idx="429">
                  <c:v>17.09.2008</c:v>
                </c:pt>
                <c:pt idx="430">
                  <c:v>18.09.2008</c:v>
                </c:pt>
                <c:pt idx="431">
                  <c:v>19.09.2008</c:v>
                </c:pt>
                <c:pt idx="432">
                  <c:v>22.09.2008</c:v>
                </c:pt>
                <c:pt idx="433">
                  <c:v>23.09.2008</c:v>
                </c:pt>
                <c:pt idx="434">
                  <c:v>24.09.2008</c:v>
                </c:pt>
                <c:pt idx="435">
                  <c:v>25.09.2008</c:v>
                </c:pt>
                <c:pt idx="436">
                  <c:v>26.09.2008</c:v>
                </c:pt>
                <c:pt idx="437">
                  <c:v>29.09.2008</c:v>
                </c:pt>
                <c:pt idx="438">
                  <c:v>30.09.2008</c:v>
                </c:pt>
              </c:strCache>
            </c:strRef>
          </c:cat>
          <c:val>
            <c:numRef>
              <c:f>'1.2.5-график'!$H$5:$H$443</c:f>
              <c:numCache>
                <c:formatCode>General</c:formatCode>
                <c:ptCount val="439"/>
                <c:pt idx="0">
                  <c:v>134</c:v>
                </c:pt>
                <c:pt idx="1">
                  <c:v>133</c:v>
                </c:pt>
                <c:pt idx="2">
                  <c:v>138</c:v>
                </c:pt>
                <c:pt idx="3">
                  <c:v>135</c:v>
                </c:pt>
                <c:pt idx="4">
                  <c:v>133</c:v>
                </c:pt>
                <c:pt idx="5">
                  <c:v>138</c:v>
                </c:pt>
                <c:pt idx="6">
                  <c:v>140</c:v>
                </c:pt>
                <c:pt idx="7">
                  <c:v>132</c:v>
                </c:pt>
                <c:pt idx="8">
                  <c:v>129</c:v>
                </c:pt>
                <c:pt idx="9">
                  <c:v>130</c:v>
                </c:pt>
                <c:pt idx="10">
                  <c:v>124</c:v>
                </c:pt>
                <c:pt idx="11">
                  <c:v>125</c:v>
                </c:pt>
                <c:pt idx="12">
                  <c:v>119</c:v>
                </c:pt>
                <c:pt idx="13">
                  <c:v>120</c:v>
                </c:pt>
                <c:pt idx="14">
                  <c:v>118</c:v>
                </c:pt>
                <c:pt idx="15">
                  <c:v>122</c:v>
                </c:pt>
                <c:pt idx="16">
                  <c:v>117</c:v>
                </c:pt>
                <c:pt idx="17">
                  <c:v>124</c:v>
                </c:pt>
                <c:pt idx="18">
                  <c:v>123</c:v>
                </c:pt>
                <c:pt idx="19">
                  <c:v>128</c:v>
                </c:pt>
                <c:pt idx="20">
                  <c:v>131</c:v>
                </c:pt>
                <c:pt idx="21">
                  <c:v>127</c:v>
                </c:pt>
                <c:pt idx="22">
                  <c:v>128</c:v>
                </c:pt>
                <c:pt idx="23">
                  <c:v>130</c:v>
                </c:pt>
                <c:pt idx="24">
                  <c:v>131</c:v>
                </c:pt>
                <c:pt idx="25">
                  <c:v>129</c:v>
                </c:pt>
                <c:pt idx="26">
                  <c:v>131</c:v>
                </c:pt>
                <c:pt idx="27">
                  <c:v>128</c:v>
                </c:pt>
                <c:pt idx="28">
                  <c:v>126</c:v>
                </c:pt>
                <c:pt idx="29">
                  <c:v>131</c:v>
                </c:pt>
                <c:pt idx="30">
                  <c:v>135</c:v>
                </c:pt>
                <c:pt idx="31">
                  <c:v>131</c:v>
                </c:pt>
                <c:pt idx="32">
                  <c:v>126</c:v>
                </c:pt>
                <c:pt idx="33">
                  <c:v>126</c:v>
                </c:pt>
                <c:pt idx="34">
                  <c:v>124</c:v>
                </c:pt>
                <c:pt idx="35">
                  <c:v>120</c:v>
                </c:pt>
                <c:pt idx="36">
                  <c:v>126</c:v>
                </c:pt>
                <c:pt idx="37">
                  <c:v>130</c:v>
                </c:pt>
                <c:pt idx="38">
                  <c:v>154</c:v>
                </c:pt>
                <c:pt idx="39">
                  <c:v>144</c:v>
                </c:pt>
                <c:pt idx="40">
                  <c:v>146</c:v>
                </c:pt>
                <c:pt idx="41">
                  <c:v>149</c:v>
                </c:pt>
                <c:pt idx="42">
                  <c:v>156</c:v>
                </c:pt>
                <c:pt idx="43">
                  <c:v>154</c:v>
                </c:pt>
                <c:pt idx="44">
                  <c:v>157</c:v>
                </c:pt>
                <c:pt idx="45">
                  <c:v>150</c:v>
                </c:pt>
                <c:pt idx="46">
                  <c:v>142</c:v>
                </c:pt>
                <c:pt idx="47">
                  <c:v>139</c:v>
                </c:pt>
                <c:pt idx="48">
                  <c:v>150</c:v>
                </c:pt>
                <c:pt idx="49">
                  <c:v>150</c:v>
                </c:pt>
                <c:pt idx="50">
                  <c:v>148</c:v>
                </c:pt>
                <c:pt idx="51">
                  <c:v>145</c:v>
                </c:pt>
                <c:pt idx="52">
                  <c:v>141</c:v>
                </c:pt>
                <c:pt idx="53">
                  <c:v>142</c:v>
                </c:pt>
                <c:pt idx="54">
                  <c:v>147</c:v>
                </c:pt>
                <c:pt idx="55">
                  <c:v>136</c:v>
                </c:pt>
                <c:pt idx="56">
                  <c:v>136</c:v>
                </c:pt>
                <c:pt idx="57">
                  <c:v>138</c:v>
                </c:pt>
                <c:pt idx="58">
                  <c:v>137</c:v>
                </c:pt>
                <c:pt idx="59">
                  <c:v>135</c:v>
                </c:pt>
                <c:pt idx="60">
                  <c:v>132</c:v>
                </c:pt>
                <c:pt idx="61">
                  <c:v>134</c:v>
                </c:pt>
                <c:pt idx="62">
                  <c:v>133</c:v>
                </c:pt>
                <c:pt idx="63">
                  <c:v>143</c:v>
                </c:pt>
                <c:pt idx="64">
                  <c:v>143</c:v>
                </c:pt>
                <c:pt idx="65">
                  <c:v>145</c:v>
                </c:pt>
                <c:pt idx="66">
                  <c:v>134</c:v>
                </c:pt>
                <c:pt idx="67">
                  <c:v>142</c:v>
                </c:pt>
                <c:pt idx="68">
                  <c:v>140</c:v>
                </c:pt>
                <c:pt idx="69">
                  <c:v>142</c:v>
                </c:pt>
                <c:pt idx="70">
                  <c:v>145</c:v>
                </c:pt>
                <c:pt idx="71">
                  <c:v>142</c:v>
                </c:pt>
                <c:pt idx="72">
                  <c:v>143</c:v>
                </c:pt>
                <c:pt idx="73">
                  <c:v>138</c:v>
                </c:pt>
                <c:pt idx="74">
                  <c:v>141</c:v>
                </c:pt>
                <c:pt idx="75">
                  <c:v>138</c:v>
                </c:pt>
                <c:pt idx="76">
                  <c:v>137</c:v>
                </c:pt>
                <c:pt idx="77">
                  <c:v>137</c:v>
                </c:pt>
                <c:pt idx="78">
                  <c:v>133</c:v>
                </c:pt>
                <c:pt idx="79">
                  <c:v>130</c:v>
                </c:pt>
                <c:pt idx="80">
                  <c:v>129</c:v>
                </c:pt>
                <c:pt idx="81">
                  <c:v>134</c:v>
                </c:pt>
                <c:pt idx="82">
                  <c:v>133</c:v>
                </c:pt>
                <c:pt idx="83">
                  <c:v>126</c:v>
                </c:pt>
                <c:pt idx="84">
                  <c:v>123</c:v>
                </c:pt>
                <c:pt idx="85">
                  <c:v>123</c:v>
                </c:pt>
                <c:pt idx="86">
                  <c:v>123</c:v>
                </c:pt>
                <c:pt idx="87">
                  <c:v>123</c:v>
                </c:pt>
                <c:pt idx="88">
                  <c:v>120</c:v>
                </c:pt>
                <c:pt idx="89">
                  <c:v>120</c:v>
                </c:pt>
                <c:pt idx="90">
                  <c:v>116</c:v>
                </c:pt>
                <c:pt idx="91">
                  <c:v>115</c:v>
                </c:pt>
                <c:pt idx="92">
                  <c:v>115</c:v>
                </c:pt>
                <c:pt idx="93">
                  <c:v>116</c:v>
                </c:pt>
                <c:pt idx="94">
                  <c:v>110</c:v>
                </c:pt>
                <c:pt idx="95">
                  <c:v>106</c:v>
                </c:pt>
                <c:pt idx="96">
                  <c:v>108</c:v>
                </c:pt>
                <c:pt idx="97">
                  <c:v>102</c:v>
                </c:pt>
                <c:pt idx="98">
                  <c:v>98</c:v>
                </c:pt>
                <c:pt idx="99">
                  <c:v>103</c:v>
                </c:pt>
                <c:pt idx="100">
                  <c:v>103</c:v>
                </c:pt>
                <c:pt idx="101">
                  <c:v>97</c:v>
                </c:pt>
                <c:pt idx="102">
                  <c:v>102</c:v>
                </c:pt>
                <c:pt idx="103">
                  <c:v>100</c:v>
                </c:pt>
                <c:pt idx="104">
                  <c:v>96</c:v>
                </c:pt>
                <c:pt idx="105">
                  <c:v>93</c:v>
                </c:pt>
                <c:pt idx="106">
                  <c:v>91</c:v>
                </c:pt>
                <c:pt idx="107">
                  <c:v>97</c:v>
                </c:pt>
                <c:pt idx="108">
                  <c:v>94</c:v>
                </c:pt>
                <c:pt idx="109">
                  <c:v>103</c:v>
                </c:pt>
                <c:pt idx="110">
                  <c:v>102</c:v>
                </c:pt>
                <c:pt idx="111">
                  <c:v>105</c:v>
                </c:pt>
                <c:pt idx="112">
                  <c:v>112</c:v>
                </c:pt>
                <c:pt idx="113">
                  <c:v>110</c:v>
                </c:pt>
                <c:pt idx="114">
                  <c:v>113</c:v>
                </c:pt>
                <c:pt idx="115">
                  <c:v>116</c:v>
                </c:pt>
                <c:pt idx="116">
                  <c:v>123</c:v>
                </c:pt>
                <c:pt idx="117">
                  <c:v>118</c:v>
                </c:pt>
                <c:pt idx="118">
                  <c:v>120</c:v>
                </c:pt>
                <c:pt idx="119">
                  <c:v>130</c:v>
                </c:pt>
                <c:pt idx="120">
                  <c:v>135</c:v>
                </c:pt>
                <c:pt idx="121">
                  <c:v>129</c:v>
                </c:pt>
                <c:pt idx="122">
                  <c:v>130</c:v>
                </c:pt>
                <c:pt idx="123">
                  <c:v>129</c:v>
                </c:pt>
                <c:pt idx="124">
                  <c:v>137</c:v>
                </c:pt>
                <c:pt idx="125">
                  <c:v>141</c:v>
                </c:pt>
                <c:pt idx="126">
                  <c:v>141</c:v>
                </c:pt>
                <c:pt idx="127">
                  <c:v>130</c:v>
                </c:pt>
                <c:pt idx="128">
                  <c:v>122</c:v>
                </c:pt>
                <c:pt idx="129">
                  <c:v>124</c:v>
                </c:pt>
                <c:pt idx="130">
                  <c:v>137</c:v>
                </c:pt>
                <c:pt idx="131">
                  <c:v>142</c:v>
                </c:pt>
                <c:pt idx="132">
                  <c:v>137</c:v>
                </c:pt>
                <c:pt idx="133">
                  <c:v>144</c:v>
                </c:pt>
                <c:pt idx="134">
                  <c:v>149</c:v>
                </c:pt>
                <c:pt idx="135">
                  <c:v>142</c:v>
                </c:pt>
                <c:pt idx="136">
                  <c:v>151</c:v>
                </c:pt>
                <c:pt idx="137">
                  <c:v>151</c:v>
                </c:pt>
                <c:pt idx="138">
                  <c:v>164</c:v>
                </c:pt>
                <c:pt idx="139">
                  <c:v>163</c:v>
                </c:pt>
                <c:pt idx="140">
                  <c:v>169</c:v>
                </c:pt>
                <c:pt idx="141">
                  <c:v>175</c:v>
                </c:pt>
                <c:pt idx="142">
                  <c:v>201</c:v>
                </c:pt>
                <c:pt idx="143">
                  <c:v>200</c:v>
                </c:pt>
                <c:pt idx="144">
                  <c:v>200</c:v>
                </c:pt>
                <c:pt idx="145">
                  <c:v>216</c:v>
                </c:pt>
                <c:pt idx="146">
                  <c:v>217</c:v>
                </c:pt>
                <c:pt idx="147">
                  <c:v>211</c:v>
                </c:pt>
                <c:pt idx="148">
                  <c:v>227</c:v>
                </c:pt>
                <c:pt idx="149">
                  <c:v>209</c:v>
                </c:pt>
                <c:pt idx="150">
                  <c:v>205</c:v>
                </c:pt>
                <c:pt idx="151">
                  <c:v>184</c:v>
                </c:pt>
                <c:pt idx="152">
                  <c:v>203</c:v>
                </c:pt>
                <c:pt idx="153">
                  <c:v>207</c:v>
                </c:pt>
                <c:pt idx="154">
                  <c:v>206</c:v>
                </c:pt>
                <c:pt idx="155">
                  <c:v>211</c:v>
                </c:pt>
                <c:pt idx="156">
                  <c:v>215</c:v>
                </c:pt>
                <c:pt idx="157">
                  <c:v>241</c:v>
                </c:pt>
                <c:pt idx="158">
                  <c:v>234</c:v>
                </c:pt>
                <c:pt idx="159">
                  <c:v>231</c:v>
                </c:pt>
                <c:pt idx="160">
                  <c:v>239</c:v>
                </c:pt>
                <c:pt idx="161">
                  <c:v>221</c:v>
                </c:pt>
                <c:pt idx="162">
                  <c:v>218</c:v>
                </c:pt>
                <c:pt idx="163">
                  <c:v>213</c:v>
                </c:pt>
                <c:pt idx="164">
                  <c:v>217</c:v>
                </c:pt>
                <c:pt idx="165">
                  <c:v>224</c:v>
                </c:pt>
                <c:pt idx="166">
                  <c:v>219</c:v>
                </c:pt>
                <c:pt idx="167">
                  <c:v>223</c:v>
                </c:pt>
                <c:pt idx="168">
                  <c:v>214</c:v>
                </c:pt>
                <c:pt idx="169">
                  <c:v>210</c:v>
                </c:pt>
                <c:pt idx="170">
                  <c:v>218</c:v>
                </c:pt>
                <c:pt idx="171">
                  <c:v>214</c:v>
                </c:pt>
                <c:pt idx="172">
                  <c:v>222</c:v>
                </c:pt>
                <c:pt idx="173">
                  <c:v>229</c:v>
                </c:pt>
                <c:pt idx="174">
                  <c:v>223</c:v>
                </c:pt>
                <c:pt idx="175">
                  <c:v>216</c:v>
                </c:pt>
                <c:pt idx="176">
                  <c:v>204</c:v>
                </c:pt>
                <c:pt idx="177">
                  <c:v>208</c:v>
                </c:pt>
                <c:pt idx="178">
                  <c:v>206</c:v>
                </c:pt>
                <c:pt idx="179">
                  <c:v>210</c:v>
                </c:pt>
                <c:pt idx="180">
                  <c:v>189</c:v>
                </c:pt>
                <c:pt idx="181">
                  <c:v>178</c:v>
                </c:pt>
                <c:pt idx="182">
                  <c:v>181</c:v>
                </c:pt>
                <c:pt idx="183">
                  <c:v>181</c:v>
                </c:pt>
                <c:pt idx="184">
                  <c:v>184</c:v>
                </c:pt>
                <c:pt idx="185">
                  <c:v>184</c:v>
                </c:pt>
                <c:pt idx="186">
                  <c:v>186</c:v>
                </c:pt>
                <c:pt idx="187">
                  <c:v>185</c:v>
                </c:pt>
                <c:pt idx="188">
                  <c:v>187</c:v>
                </c:pt>
                <c:pt idx="189">
                  <c:v>193</c:v>
                </c:pt>
                <c:pt idx="190">
                  <c:v>192</c:v>
                </c:pt>
                <c:pt idx="191">
                  <c:v>197</c:v>
                </c:pt>
                <c:pt idx="192">
                  <c:v>188</c:v>
                </c:pt>
                <c:pt idx="193">
                  <c:v>182</c:v>
                </c:pt>
                <c:pt idx="194">
                  <c:v>179</c:v>
                </c:pt>
                <c:pt idx="195">
                  <c:v>176</c:v>
                </c:pt>
                <c:pt idx="196">
                  <c:v>173</c:v>
                </c:pt>
                <c:pt idx="197">
                  <c:v>174</c:v>
                </c:pt>
                <c:pt idx="198">
                  <c:v>177</c:v>
                </c:pt>
                <c:pt idx="199">
                  <c:v>189</c:v>
                </c:pt>
                <c:pt idx="200">
                  <c:v>191</c:v>
                </c:pt>
                <c:pt idx="201">
                  <c:v>199</c:v>
                </c:pt>
                <c:pt idx="202">
                  <c:v>200</c:v>
                </c:pt>
                <c:pt idx="203">
                  <c:v>198</c:v>
                </c:pt>
                <c:pt idx="204">
                  <c:v>201</c:v>
                </c:pt>
                <c:pt idx="205">
                  <c:v>196</c:v>
                </c:pt>
                <c:pt idx="206">
                  <c:v>193</c:v>
                </c:pt>
                <c:pt idx="207">
                  <c:v>194</c:v>
                </c:pt>
                <c:pt idx="208">
                  <c:v>189</c:v>
                </c:pt>
                <c:pt idx="209">
                  <c:v>179</c:v>
                </c:pt>
                <c:pt idx="210">
                  <c:v>193</c:v>
                </c:pt>
                <c:pt idx="211">
                  <c:v>202</c:v>
                </c:pt>
                <c:pt idx="212">
                  <c:v>199</c:v>
                </c:pt>
                <c:pt idx="213">
                  <c:v>194</c:v>
                </c:pt>
                <c:pt idx="214">
                  <c:v>209</c:v>
                </c:pt>
                <c:pt idx="215">
                  <c:v>221</c:v>
                </c:pt>
                <c:pt idx="216">
                  <c:v>225</c:v>
                </c:pt>
                <c:pt idx="217">
                  <c:v>220</c:v>
                </c:pt>
                <c:pt idx="218">
                  <c:v>222</c:v>
                </c:pt>
                <c:pt idx="219">
                  <c:v>237</c:v>
                </c:pt>
                <c:pt idx="220">
                  <c:v>251</c:v>
                </c:pt>
                <c:pt idx="221">
                  <c:v>265</c:v>
                </c:pt>
                <c:pt idx="222">
                  <c:v>273</c:v>
                </c:pt>
                <c:pt idx="223">
                  <c:v>304</c:v>
                </c:pt>
                <c:pt idx="224">
                  <c:v>311</c:v>
                </c:pt>
                <c:pt idx="225">
                  <c:v>328</c:v>
                </c:pt>
                <c:pt idx="226">
                  <c:v>323</c:v>
                </c:pt>
                <c:pt idx="227">
                  <c:v>301</c:v>
                </c:pt>
                <c:pt idx="228">
                  <c:v>297</c:v>
                </c:pt>
                <c:pt idx="229">
                  <c:v>278</c:v>
                </c:pt>
                <c:pt idx="230">
                  <c:v>292</c:v>
                </c:pt>
                <c:pt idx="231">
                  <c:v>295</c:v>
                </c:pt>
                <c:pt idx="232">
                  <c:v>293</c:v>
                </c:pt>
                <c:pt idx="233">
                  <c:v>284</c:v>
                </c:pt>
                <c:pt idx="234">
                  <c:v>278</c:v>
                </c:pt>
                <c:pt idx="235">
                  <c:v>266</c:v>
                </c:pt>
                <c:pt idx="236">
                  <c:v>282</c:v>
                </c:pt>
                <c:pt idx="237">
                  <c:v>274</c:v>
                </c:pt>
                <c:pt idx="238">
                  <c:v>266</c:v>
                </c:pt>
                <c:pt idx="239">
                  <c:v>259</c:v>
                </c:pt>
                <c:pt idx="240">
                  <c:v>264</c:v>
                </c:pt>
                <c:pt idx="241">
                  <c:v>272</c:v>
                </c:pt>
                <c:pt idx="242">
                  <c:v>278</c:v>
                </c:pt>
                <c:pt idx="243">
                  <c:v>284</c:v>
                </c:pt>
                <c:pt idx="244">
                  <c:v>272</c:v>
                </c:pt>
                <c:pt idx="245">
                  <c:v>264</c:v>
                </c:pt>
                <c:pt idx="246">
                  <c:v>260</c:v>
                </c:pt>
                <c:pt idx="247">
                  <c:v>260</c:v>
                </c:pt>
                <c:pt idx="248">
                  <c:v>269</c:v>
                </c:pt>
                <c:pt idx="249">
                  <c:v>277</c:v>
                </c:pt>
                <c:pt idx="250">
                  <c:v>287</c:v>
                </c:pt>
                <c:pt idx="251">
                  <c:v>290</c:v>
                </c:pt>
                <c:pt idx="252">
                  <c:v>303</c:v>
                </c:pt>
                <c:pt idx="253">
                  <c:v>297</c:v>
                </c:pt>
                <c:pt idx="254">
                  <c:v>294</c:v>
                </c:pt>
                <c:pt idx="255">
                  <c:v>294</c:v>
                </c:pt>
                <c:pt idx="256">
                  <c:v>289</c:v>
                </c:pt>
                <c:pt idx="257">
                  <c:v>293</c:v>
                </c:pt>
                <c:pt idx="258">
                  <c:v>293</c:v>
                </c:pt>
                <c:pt idx="259">
                  <c:v>299</c:v>
                </c:pt>
                <c:pt idx="260">
                  <c:v>300</c:v>
                </c:pt>
                <c:pt idx="261">
                  <c:v>305</c:v>
                </c:pt>
                <c:pt idx="262">
                  <c:v>303</c:v>
                </c:pt>
                <c:pt idx="263">
                  <c:v>325</c:v>
                </c:pt>
                <c:pt idx="264">
                  <c:v>332</c:v>
                </c:pt>
                <c:pt idx="265">
                  <c:v>304</c:v>
                </c:pt>
                <c:pt idx="266">
                  <c:v>309</c:v>
                </c:pt>
                <c:pt idx="267">
                  <c:v>306</c:v>
                </c:pt>
                <c:pt idx="268">
                  <c:v>291</c:v>
                </c:pt>
                <c:pt idx="269">
                  <c:v>291</c:v>
                </c:pt>
                <c:pt idx="270">
                  <c:v>300</c:v>
                </c:pt>
                <c:pt idx="271">
                  <c:v>309</c:v>
                </c:pt>
                <c:pt idx="272">
                  <c:v>303</c:v>
                </c:pt>
                <c:pt idx="273">
                  <c:v>312</c:v>
                </c:pt>
                <c:pt idx="274">
                  <c:v>311</c:v>
                </c:pt>
                <c:pt idx="275">
                  <c:v>303</c:v>
                </c:pt>
                <c:pt idx="276">
                  <c:v>307</c:v>
                </c:pt>
                <c:pt idx="277">
                  <c:v>301</c:v>
                </c:pt>
                <c:pt idx="278">
                  <c:v>306</c:v>
                </c:pt>
                <c:pt idx="279">
                  <c:v>307</c:v>
                </c:pt>
                <c:pt idx="280">
                  <c:v>305</c:v>
                </c:pt>
                <c:pt idx="281">
                  <c:v>306</c:v>
                </c:pt>
                <c:pt idx="282">
                  <c:v>311</c:v>
                </c:pt>
                <c:pt idx="283">
                  <c:v>294</c:v>
                </c:pt>
                <c:pt idx="284">
                  <c:v>308</c:v>
                </c:pt>
                <c:pt idx="285">
                  <c:v>307</c:v>
                </c:pt>
                <c:pt idx="286">
                  <c:v>294</c:v>
                </c:pt>
                <c:pt idx="287">
                  <c:v>304</c:v>
                </c:pt>
                <c:pt idx="288">
                  <c:v>299</c:v>
                </c:pt>
                <c:pt idx="289">
                  <c:v>321</c:v>
                </c:pt>
                <c:pt idx="290">
                  <c:v>336</c:v>
                </c:pt>
                <c:pt idx="291">
                  <c:v>345</c:v>
                </c:pt>
                <c:pt idx="292">
                  <c:v>338</c:v>
                </c:pt>
                <c:pt idx="293">
                  <c:v>331</c:v>
                </c:pt>
                <c:pt idx="294">
                  <c:v>341</c:v>
                </c:pt>
                <c:pt idx="295">
                  <c:v>356</c:v>
                </c:pt>
                <c:pt idx="296">
                  <c:v>362</c:v>
                </c:pt>
                <c:pt idx="297">
                  <c:v>348</c:v>
                </c:pt>
                <c:pt idx="298">
                  <c:v>359</c:v>
                </c:pt>
                <c:pt idx="299">
                  <c:v>363</c:v>
                </c:pt>
                <c:pt idx="300">
                  <c:v>375</c:v>
                </c:pt>
                <c:pt idx="301">
                  <c:v>390</c:v>
                </c:pt>
                <c:pt idx="302">
                  <c:v>363</c:v>
                </c:pt>
                <c:pt idx="303">
                  <c:v>370</c:v>
                </c:pt>
                <c:pt idx="304">
                  <c:v>367</c:v>
                </c:pt>
                <c:pt idx="305">
                  <c:v>347</c:v>
                </c:pt>
                <c:pt idx="306">
                  <c:v>348</c:v>
                </c:pt>
                <c:pt idx="307">
                  <c:v>345</c:v>
                </c:pt>
                <c:pt idx="308">
                  <c:v>346</c:v>
                </c:pt>
                <c:pt idx="309">
                  <c:v>351</c:v>
                </c:pt>
                <c:pt idx="310">
                  <c:v>358</c:v>
                </c:pt>
                <c:pt idx="311">
                  <c:v>334</c:v>
                </c:pt>
                <c:pt idx="312">
                  <c:v>319</c:v>
                </c:pt>
                <c:pt idx="313">
                  <c:v>325</c:v>
                </c:pt>
                <c:pt idx="314">
                  <c:v>331</c:v>
                </c:pt>
                <c:pt idx="315">
                  <c:v>321</c:v>
                </c:pt>
                <c:pt idx="316">
                  <c:v>312</c:v>
                </c:pt>
                <c:pt idx="317">
                  <c:v>325</c:v>
                </c:pt>
                <c:pt idx="318">
                  <c:v>318</c:v>
                </c:pt>
                <c:pt idx="319">
                  <c:v>317</c:v>
                </c:pt>
                <c:pt idx="320">
                  <c:v>319</c:v>
                </c:pt>
                <c:pt idx="321">
                  <c:v>314</c:v>
                </c:pt>
                <c:pt idx="322">
                  <c:v>300</c:v>
                </c:pt>
                <c:pt idx="323">
                  <c:v>297</c:v>
                </c:pt>
                <c:pt idx="324">
                  <c:v>296</c:v>
                </c:pt>
                <c:pt idx="325">
                  <c:v>303</c:v>
                </c:pt>
                <c:pt idx="326">
                  <c:v>299</c:v>
                </c:pt>
                <c:pt idx="327">
                  <c:v>305</c:v>
                </c:pt>
                <c:pt idx="328">
                  <c:v>294</c:v>
                </c:pt>
                <c:pt idx="329">
                  <c:v>284</c:v>
                </c:pt>
                <c:pt idx="330">
                  <c:v>288</c:v>
                </c:pt>
                <c:pt idx="331">
                  <c:v>300</c:v>
                </c:pt>
                <c:pt idx="332">
                  <c:v>307</c:v>
                </c:pt>
                <c:pt idx="333">
                  <c:v>311</c:v>
                </c:pt>
                <c:pt idx="334">
                  <c:v>297</c:v>
                </c:pt>
                <c:pt idx="335">
                  <c:v>299</c:v>
                </c:pt>
                <c:pt idx="336">
                  <c:v>294</c:v>
                </c:pt>
                <c:pt idx="337">
                  <c:v>302</c:v>
                </c:pt>
                <c:pt idx="338">
                  <c:v>311</c:v>
                </c:pt>
                <c:pt idx="339">
                  <c:v>315</c:v>
                </c:pt>
                <c:pt idx="340">
                  <c:v>309</c:v>
                </c:pt>
                <c:pt idx="341">
                  <c:v>293</c:v>
                </c:pt>
                <c:pt idx="342">
                  <c:v>305</c:v>
                </c:pt>
                <c:pt idx="343">
                  <c:v>315</c:v>
                </c:pt>
                <c:pt idx="344">
                  <c:v>317</c:v>
                </c:pt>
                <c:pt idx="345">
                  <c:v>320</c:v>
                </c:pt>
                <c:pt idx="346">
                  <c:v>323</c:v>
                </c:pt>
                <c:pt idx="347">
                  <c:v>321</c:v>
                </c:pt>
                <c:pt idx="348">
                  <c:v>307</c:v>
                </c:pt>
                <c:pt idx="349">
                  <c:v>313</c:v>
                </c:pt>
                <c:pt idx="350">
                  <c:v>327</c:v>
                </c:pt>
                <c:pt idx="351">
                  <c:v>311</c:v>
                </c:pt>
                <c:pt idx="352">
                  <c:v>305</c:v>
                </c:pt>
                <c:pt idx="353">
                  <c:v>319</c:v>
                </c:pt>
                <c:pt idx="354">
                  <c:v>328</c:v>
                </c:pt>
                <c:pt idx="355">
                  <c:v>337</c:v>
                </c:pt>
                <c:pt idx="356">
                  <c:v>336</c:v>
                </c:pt>
                <c:pt idx="357">
                  <c:v>331</c:v>
                </c:pt>
                <c:pt idx="358">
                  <c:v>345</c:v>
                </c:pt>
                <c:pt idx="359">
                  <c:v>353</c:v>
                </c:pt>
                <c:pt idx="360">
                  <c:v>328</c:v>
                </c:pt>
                <c:pt idx="361">
                  <c:v>349</c:v>
                </c:pt>
                <c:pt idx="362">
                  <c:v>341</c:v>
                </c:pt>
                <c:pt idx="363">
                  <c:v>367</c:v>
                </c:pt>
                <c:pt idx="364">
                  <c:v>372</c:v>
                </c:pt>
                <c:pt idx="365">
                  <c:v>386</c:v>
                </c:pt>
                <c:pt idx="366">
                  <c:v>387</c:v>
                </c:pt>
                <c:pt idx="367">
                  <c:v>382</c:v>
                </c:pt>
                <c:pt idx="368">
                  <c:v>398</c:v>
                </c:pt>
                <c:pt idx="369">
                  <c:v>394</c:v>
                </c:pt>
                <c:pt idx="370">
                  <c:v>414</c:v>
                </c:pt>
                <c:pt idx="371">
                  <c:v>411</c:v>
                </c:pt>
                <c:pt idx="372">
                  <c:v>448</c:v>
                </c:pt>
                <c:pt idx="373">
                  <c:v>458</c:v>
                </c:pt>
                <c:pt idx="374">
                  <c:v>456</c:v>
                </c:pt>
                <c:pt idx="375">
                  <c:v>461</c:v>
                </c:pt>
                <c:pt idx="376">
                  <c:v>466</c:v>
                </c:pt>
                <c:pt idx="377">
                  <c:v>481</c:v>
                </c:pt>
                <c:pt idx="378">
                  <c:v>479</c:v>
                </c:pt>
                <c:pt idx="379">
                  <c:v>482</c:v>
                </c:pt>
                <c:pt idx="380">
                  <c:v>468</c:v>
                </c:pt>
                <c:pt idx="381">
                  <c:v>469</c:v>
                </c:pt>
                <c:pt idx="382">
                  <c:v>440</c:v>
                </c:pt>
                <c:pt idx="383">
                  <c:v>448</c:v>
                </c:pt>
                <c:pt idx="384">
                  <c:v>466</c:v>
                </c:pt>
                <c:pt idx="385">
                  <c:v>456</c:v>
                </c:pt>
                <c:pt idx="386">
                  <c:v>432</c:v>
                </c:pt>
                <c:pt idx="387">
                  <c:v>429</c:v>
                </c:pt>
                <c:pt idx="388">
                  <c:v>425</c:v>
                </c:pt>
                <c:pt idx="389">
                  <c:v>421</c:v>
                </c:pt>
                <c:pt idx="390">
                  <c:v>420</c:v>
                </c:pt>
                <c:pt idx="391">
                  <c:v>442</c:v>
                </c:pt>
                <c:pt idx="392">
                  <c:v>433</c:v>
                </c:pt>
                <c:pt idx="393">
                  <c:v>449</c:v>
                </c:pt>
                <c:pt idx="394">
                  <c:v>466</c:v>
                </c:pt>
                <c:pt idx="395">
                  <c:v>463</c:v>
                </c:pt>
                <c:pt idx="396">
                  <c:v>478</c:v>
                </c:pt>
                <c:pt idx="397">
                  <c:v>478</c:v>
                </c:pt>
                <c:pt idx="398">
                  <c:v>468</c:v>
                </c:pt>
                <c:pt idx="399">
                  <c:v>462</c:v>
                </c:pt>
                <c:pt idx="400">
                  <c:v>454</c:v>
                </c:pt>
                <c:pt idx="401">
                  <c:v>465</c:v>
                </c:pt>
                <c:pt idx="402">
                  <c:v>469</c:v>
                </c:pt>
                <c:pt idx="403">
                  <c:v>468</c:v>
                </c:pt>
                <c:pt idx="404">
                  <c:v>471</c:v>
                </c:pt>
                <c:pt idx="405">
                  <c:v>472</c:v>
                </c:pt>
                <c:pt idx="406">
                  <c:v>501</c:v>
                </c:pt>
                <c:pt idx="407">
                  <c:v>530</c:v>
                </c:pt>
                <c:pt idx="408">
                  <c:v>537</c:v>
                </c:pt>
                <c:pt idx="409">
                  <c:v>549</c:v>
                </c:pt>
                <c:pt idx="410">
                  <c:v>562</c:v>
                </c:pt>
                <c:pt idx="411">
                  <c:v>556</c:v>
                </c:pt>
                <c:pt idx="412">
                  <c:v>542</c:v>
                </c:pt>
                <c:pt idx="413">
                  <c:v>549</c:v>
                </c:pt>
                <c:pt idx="414">
                  <c:v>551</c:v>
                </c:pt>
                <c:pt idx="415">
                  <c:v>552</c:v>
                </c:pt>
                <c:pt idx="416">
                  <c:v>549</c:v>
                </c:pt>
                <c:pt idx="417">
                  <c:v>544</c:v>
                </c:pt>
                <c:pt idx="418">
                  <c:v>551</c:v>
                </c:pt>
                <c:pt idx="419">
                  <c:v>564</c:v>
                </c:pt>
                <c:pt idx="420">
                  <c:v>578</c:v>
                </c:pt>
                <c:pt idx="421">
                  <c:v>594</c:v>
                </c:pt>
                <c:pt idx="422">
                  <c:v>570</c:v>
                </c:pt>
                <c:pt idx="423">
                  <c:v>584</c:v>
                </c:pt>
                <c:pt idx="424">
                  <c:v>590</c:v>
                </c:pt>
                <c:pt idx="425">
                  <c:v>593</c:v>
                </c:pt>
                <c:pt idx="426">
                  <c:v>603</c:v>
                </c:pt>
                <c:pt idx="427">
                  <c:v>650</c:v>
                </c:pt>
                <c:pt idx="428">
                  <c:v>660</c:v>
                </c:pt>
                <c:pt idx="429">
                  <c:v>709</c:v>
                </c:pt>
                <c:pt idx="430">
                  <c:v>697</c:v>
                </c:pt>
                <c:pt idx="431">
                  <c:v>616</c:v>
                </c:pt>
                <c:pt idx="432">
                  <c:v>607</c:v>
                </c:pt>
                <c:pt idx="433">
                  <c:v>665</c:v>
                </c:pt>
                <c:pt idx="434">
                  <c:v>683</c:v>
                </c:pt>
                <c:pt idx="435">
                  <c:v>719</c:v>
                </c:pt>
                <c:pt idx="436">
                  <c:v>749</c:v>
                </c:pt>
                <c:pt idx="437">
                  <c:v>782</c:v>
                </c:pt>
                <c:pt idx="438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F0-4D83-819E-975BA0B19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725264"/>
        <c:axId val="1"/>
      </c:lineChart>
      <c:catAx>
        <c:axId val="59172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2"/>
        <c:tickMarkSkip val="2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7252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5785440613026813E-3"/>
          <c:y val="0.77682403433476399"/>
          <c:w val="0.98275862068965514"/>
          <c:h val="0.193133047210300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36339217829425E-2"/>
          <c:y val="6.4220183486238536E-2"/>
          <c:w val="0.86573231006183271"/>
          <c:h val="0.67431192660550454"/>
        </c:manualLayout>
      </c:layout>
      <c:lineChart>
        <c:grouping val="standard"/>
        <c:varyColors val="0"/>
        <c:ser>
          <c:idx val="0"/>
          <c:order val="0"/>
          <c:tx>
            <c:strRef>
              <c:f>'1.2.6-график'!$C$4</c:f>
              <c:strCache>
                <c:ptCount val="1"/>
                <c:pt idx="0">
                  <c:v>Ресей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'1.2.6-график'!$C$5:$C$461</c:f>
              <c:numCache>
                <c:formatCode>0.00</c:formatCode>
                <c:ptCount val="457"/>
                <c:pt idx="0">
                  <c:v>43</c:v>
                </c:pt>
                <c:pt idx="1">
                  <c:v>43</c:v>
                </c:pt>
                <c:pt idx="2">
                  <c:v>41.7</c:v>
                </c:pt>
                <c:pt idx="3">
                  <c:v>42.4</c:v>
                </c:pt>
                <c:pt idx="4">
                  <c:v>44</c:v>
                </c:pt>
                <c:pt idx="5">
                  <c:v>45.2</c:v>
                </c:pt>
                <c:pt idx="6">
                  <c:v>46.2</c:v>
                </c:pt>
                <c:pt idx="7">
                  <c:v>48.2</c:v>
                </c:pt>
                <c:pt idx="8">
                  <c:v>44.2</c:v>
                </c:pt>
                <c:pt idx="9">
                  <c:v>44</c:v>
                </c:pt>
                <c:pt idx="10">
                  <c:v>44</c:v>
                </c:pt>
                <c:pt idx="11">
                  <c:v>45.2</c:v>
                </c:pt>
                <c:pt idx="12">
                  <c:v>45.9</c:v>
                </c:pt>
                <c:pt idx="13">
                  <c:v>44.3</c:v>
                </c:pt>
                <c:pt idx="14">
                  <c:v>45</c:v>
                </c:pt>
                <c:pt idx="15">
                  <c:v>44.2</c:v>
                </c:pt>
                <c:pt idx="16">
                  <c:v>45.1</c:v>
                </c:pt>
                <c:pt idx="17">
                  <c:v>45.4</c:v>
                </c:pt>
                <c:pt idx="18">
                  <c:v>45.8</c:v>
                </c:pt>
                <c:pt idx="19">
                  <c:v>46.5</c:v>
                </c:pt>
                <c:pt idx="20">
                  <c:v>46.3</c:v>
                </c:pt>
                <c:pt idx="21">
                  <c:v>46.9</c:v>
                </c:pt>
                <c:pt idx="22">
                  <c:v>45.3</c:v>
                </c:pt>
                <c:pt idx="23">
                  <c:v>44.5</c:v>
                </c:pt>
                <c:pt idx="24">
                  <c:v>44</c:v>
                </c:pt>
                <c:pt idx="25">
                  <c:v>44.5</c:v>
                </c:pt>
                <c:pt idx="26">
                  <c:v>44</c:v>
                </c:pt>
                <c:pt idx="27">
                  <c:v>44</c:v>
                </c:pt>
                <c:pt idx="28">
                  <c:v>44.5</c:v>
                </c:pt>
                <c:pt idx="29">
                  <c:v>44.5</c:v>
                </c:pt>
                <c:pt idx="30">
                  <c:v>44.2</c:v>
                </c:pt>
                <c:pt idx="31">
                  <c:v>44.1</c:v>
                </c:pt>
                <c:pt idx="32">
                  <c:v>43.8</c:v>
                </c:pt>
                <c:pt idx="33">
                  <c:v>44.2</c:v>
                </c:pt>
                <c:pt idx="34">
                  <c:v>44.5</c:v>
                </c:pt>
                <c:pt idx="35">
                  <c:v>44.5</c:v>
                </c:pt>
                <c:pt idx="36">
                  <c:v>44.4</c:v>
                </c:pt>
                <c:pt idx="37">
                  <c:v>44.3</c:v>
                </c:pt>
                <c:pt idx="38">
                  <c:v>44</c:v>
                </c:pt>
                <c:pt idx="39">
                  <c:v>43.9</c:v>
                </c:pt>
                <c:pt idx="40">
                  <c:v>44.5</c:v>
                </c:pt>
                <c:pt idx="41">
                  <c:v>48</c:v>
                </c:pt>
                <c:pt idx="42">
                  <c:v>49.9</c:v>
                </c:pt>
                <c:pt idx="43">
                  <c:v>49</c:v>
                </c:pt>
                <c:pt idx="44">
                  <c:v>52.2</c:v>
                </c:pt>
                <c:pt idx="45">
                  <c:v>57.7</c:v>
                </c:pt>
                <c:pt idx="46">
                  <c:v>57</c:v>
                </c:pt>
                <c:pt idx="47">
                  <c:v>56.3</c:v>
                </c:pt>
                <c:pt idx="48">
                  <c:v>53</c:v>
                </c:pt>
                <c:pt idx="49">
                  <c:v>52.7</c:v>
                </c:pt>
                <c:pt idx="50">
                  <c:v>50.2</c:v>
                </c:pt>
                <c:pt idx="51">
                  <c:v>52.3</c:v>
                </c:pt>
                <c:pt idx="52">
                  <c:v>57.3</c:v>
                </c:pt>
                <c:pt idx="53">
                  <c:v>54.1</c:v>
                </c:pt>
                <c:pt idx="54">
                  <c:v>55.6</c:v>
                </c:pt>
                <c:pt idx="55">
                  <c:v>52</c:v>
                </c:pt>
                <c:pt idx="56">
                  <c:v>51.3</c:v>
                </c:pt>
                <c:pt idx="57">
                  <c:v>51.5</c:v>
                </c:pt>
                <c:pt idx="58">
                  <c:v>49.3</c:v>
                </c:pt>
                <c:pt idx="59">
                  <c:v>50</c:v>
                </c:pt>
                <c:pt idx="60">
                  <c:v>49.2</c:v>
                </c:pt>
                <c:pt idx="61">
                  <c:v>49.5</c:v>
                </c:pt>
                <c:pt idx="62">
                  <c:v>50.5</c:v>
                </c:pt>
                <c:pt idx="63">
                  <c:v>48.8</c:v>
                </c:pt>
                <c:pt idx="64">
                  <c:v>48</c:v>
                </c:pt>
                <c:pt idx="65">
                  <c:v>48</c:v>
                </c:pt>
                <c:pt idx="66">
                  <c:v>47.7</c:v>
                </c:pt>
                <c:pt idx="67">
                  <c:v>46.7</c:v>
                </c:pt>
                <c:pt idx="68">
                  <c:v>46.7</c:v>
                </c:pt>
                <c:pt idx="69">
                  <c:v>46.7</c:v>
                </c:pt>
                <c:pt idx="70">
                  <c:v>47</c:v>
                </c:pt>
                <c:pt idx="71">
                  <c:v>44.4</c:v>
                </c:pt>
                <c:pt idx="72">
                  <c:v>44</c:v>
                </c:pt>
                <c:pt idx="73">
                  <c:v>44.2</c:v>
                </c:pt>
                <c:pt idx="74">
                  <c:v>44</c:v>
                </c:pt>
                <c:pt idx="75">
                  <c:v>42</c:v>
                </c:pt>
                <c:pt idx="76">
                  <c:v>41.6</c:v>
                </c:pt>
                <c:pt idx="77">
                  <c:v>41</c:v>
                </c:pt>
                <c:pt idx="78">
                  <c:v>42</c:v>
                </c:pt>
                <c:pt idx="79">
                  <c:v>41</c:v>
                </c:pt>
                <c:pt idx="80">
                  <c:v>40</c:v>
                </c:pt>
                <c:pt idx="81">
                  <c:v>40.200000000000003</c:v>
                </c:pt>
                <c:pt idx="82">
                  <c:v>39.5</c:v>
                </c:pt>
                <c:pt idx="83">
                  <c:v>39.5</c:v>
                </c:pt>
                <c:pt idx="84">
                  <c:v>40</c:v>
                </c:pt>
                <c:pt idx="85">
                  <c:v>41</c:v>
                </c:pt>
                <c:pt idx="86">
                  <c:v>42.1</c:v>
                </c:pt>
                <c:pt idx="87">
                  <c:v>41</c:v>
                </c:pt>
                <c:pt idx="88">
                  <c:v>41</c:v>
                </c:pt>
                <c:pt idx="89">
                  <c:v>40.700000000000003</c:v>
                </c:pt>
                <c:pt idx="90">
                  <c:v>41.3</c:v>
                </c:pt>
                <c:pt idx="91">
                  <c:v>39.700000000000003</c:v>
                </c:pt>
                <c:pt idx="92">
                  <c:v>40</c:v>
                </c:pt>
                <c:pt idx="93">
                  <c:v>39.5</c:v>
                </c:pt>
                <c:pt idx="94">
                  <c:v>40.9</c:v>
                </c:pt>
                <c:pt idx="95">
                  <c:v>41</c:v>
                </c:pt>
                <c:pt idx="96">
                  <c:v>41.3</c:v>
                </c:pt>
                <c:pt idx="97">
                  <c:v>41</c:v>
                </c:pt>
                <c:pt idx="98">
                  <c:v>40</c:v>
                </c:pt>
                <c:pt idx="99">
                  <c:v>39</c:v>
                </c:pt>
                <c:pt idx="100">
                  <c:v>38.299999999999997</c:v>
                </c:pt>
                <c:pt idx="101">
                  <c:v>38.5</c:v>
                </c:pt>
                <c:pt idx="102">
                  <c:v>38.6</c:v>
                </c:pt>
                <c:pt idx="103">
                  <c:v>38.799999999999997</c:v>
                </c:pt>
                <c:pt idx="104">
                  <c:v>38.799999999999997</c:v>
                </c:pt>
                <c:pt idx="105">
                  <c:v>38.5</c:v>
                </c:pt>
                <c:pt idx="106">
                  <c:v>38.1</c:v>
                </c:pt>
                <c:pt idx="107">
                  <c:v>39</c:v>
                </c:pt>
                <c:pt idx="108">
                  <c:v>38.5</c:v>
                </c:pt>
                <c:pt idx="109">
                  <c:v>37.6</c:v>
                </c:pt>
                <c:pt idx="110">
                  <c:v>37.200000000000003</c:v>
                </c:pt>
                <c:pt idx="111">
                  <c:v>37</c:v>
                </c:pt>
                <c:pt idx="112">
                  <c:v>37.6</c:v>
                </c:pt>
                <c:pt idx="113">
                  <c:v>38.5</c:v>
                </c:pt>
                <c:pt idx="114">
                  <c:v>40.700000000000003</c:v>
                </c:pt>
                <c:pt idx="115">
                  <c:v>40.1</c:v>
                </c:pt>
                <c:pt idx="116">
                  <c:v>40.1</c:v>
                </c:pt>
                <c:pt idx="117">
                  <c:v>41.5</c:v>
                </c:pt>
                <c:pt idx="118">
                  <c:v>40.9</c:v>
                </c:pt>
                <c:pt idx="119">
                  <c:v>40</c:v>
                </c:pt>
                <c:pt idx="120">
                  <c:v>39</c:v>
                </c:pt>
                <c:pt idx="121">
                  <c:v>38.5</c:v>
                </c:pt>
                <c:pt idx="122">
                  <c:v>38.700000000000003</c:v>
                </c:pt>
                <c:pt idx="123">
                  <c:v>40.4</c:v>
                </c:pt>
                <c:pt idx="124">
                  <c:v>41.2</c:v>
                </c:pt>
                <c:pt idx="125">
                  <c:v>42.3</c:v>
                </c:pt>
                <c:pt idx="126">
                  <c:v>43</c:v>
                </c:pt>
                <c:pt idx="127">
                  <c:v>44.1</c:v>
                </c:pt>
                <c:pt idx="128">
                  <c:v>43</c:v>
                </c:pt>
                <c:pt idx="129">
                  <c:v>43</c:v>
                </c:pt>
                <c:pt idx="130">
                  <c:v>43.4</c:v>
                </c:pt>
                <c:pt idx="131">
                  <c:v>43</c:v>
                </c:pt>
                <c:pt idx="132">
                  <c:v>43</c:v>
                </c:pt>
                <c:pt idx="133">
                  <c:v>41.3</c:v>
                </c:pt>
                <c:pt idx="134">
                  <c:v>42.3</c:v>
                </c:pt>
                <c:pt idx="135">
                  <c:v>41.1</c:v>
                </c:pt>
                <c:pt idx="136">
                  <c:v>43</c:v>
                </c:pt>
                <c:pt idx="137">
                  <c:v>45.3</c:v>
                </c:pt>
                <c:pt idx="138">
                  <c:v>43.7</c:v>
                </c:pt>
                <c:pt idx="139">
                  <c:v>42</c:v>
                </c:pt>
                <c:pt idx="140">
                  <c:v>42.5</c:v>
                </c:pt>
                <c:pt idx="141">
                  <c:v>44.3</c:v>
                </c:pt>
                <c:pt idx="142">
                  <c:v>45.8</c:v>
                </c:pt>
                <c:pt idx="143">
                  <c:v>44.5</c:v>
                </c:pt>
                <c:pt idx="144">
                  <c:v>46.8</c:v>
                </c:pt>
                <c:pt idx="145">
                  <c:v>49.1</c:v>
                </c:pt>
                <c:pt idx="146">
                  <c:v>51</c:v>
                </c:pt>
                <c:pt idx="147">
                  <c:v>55.8</c:v>
                </c:pt>
                <c:pt idx="148">
                  <c:v>68</c:v>
                </c:pt>
                <c:pt idx="149">
                  <c:v>75.8</c:v>
                </c:pt>
                <c:pt idx="150">
                  <c:v>80.3</c:v>
                </c:pt>
                <c:pt idx="151">
                  <c:v>76.3</c:v>
                </c:pt>
                <c:pt idx="152">
                  <c:v>80</c:v>
                </c:pt>
                <c:pt idx="153">
                  <c:v>72.099999999999994</c:v>
                </c:pt>
                <c:pt idx="154">
                  <c:v>70.2</c:v>
                </c:pt>
                <c:pt idx="155">
                  <c:v>74.3</c:v>
                </c:pt>
                <c:pt idx="156">
                  <c:v>71.3</c:v>
                </c:pt>
                <c:pt idx="157">
                  <c:v>66.7</c:v>
                </c:pt>
                <c:pt idx="158">
                  <c:v>70.8</c:v>
                </c:pt>
                <c:pt idx="159">
                  <c:v>77.8</c:v>
                </c:pt>
                <c:pt idx="160">
                  <c:v>75</c:v>
                </c:pt>
                <c:pt idx="161">
                  <c:v>78.3</c:v>
                </c:pt>
                <c:pt idx="162">
                  <c:v>85.5</c:v>
                </c:pt>
                <c:pt idx="163">
                  <c:v>100.8</c:v>
                </c:pt>
                <c:pt idx="164">
                  <c:v>97.3</c:v>
                </c:pt>
                <c:pt idx="165">
                  <c:v>93</c:v>
                </c:pt>
                <c:pt idx="166">
                  <c:v>96.4</c:v>
                </c:pt>
                <c:pt idx="167">
                  <c:v>85.8</c:v>
                </c:pt>
                <c:pt idx="168">
                  <c:v>80.2</c:v>
                </c:pt>
                <c:pt idx="169">
                  <c:v>84.3</c:v>
                </c:pt>
                <c:pt idx="170">
                  <c:v>84.3</c:v>
                </c:pt>
                <c:pt idx="171">
                  <c:v>88.4</c:v>
                </c:pt>
                <c:pt idx="172">
                  <c:v>88.2</c:v>
                </c:pt>
                <c:pt idx="173">
                  <c:v>87</c:v>
                </c:pt>
                <c:pt idx="174">
                  <c:v>83</c:v>
                </c:pt>
                <c:pt idx="175">
                  <c:v>84.5</c:v>
                </c:pt>
                <c:pt idx="176">
                  <c:v>83.2</c:v>
                </c:pt>
                <c:pt idx="177">
                  <c:v>82.8</c:v>
                </c:pt>
                <c:pt idx="178">
                  <c:v>82.8</c:v>
                </c:pt>
                <c:pt idx="179">
                  <c:v>85.6</c:v>
                </c:pt>
                <c:pt idx="180">
                  <c:v>86.1</c:v>
                </c:pt>
                <c:pt idx="181">
                  <c:v>87.3</c:v>
                </c:pt>
                <c:pt idx="182">
                  <c:v>85.2</c:v>
                </c:pt>
                <c:pt idx="183">
                  <c:v>82.7</c:v>
                </c:pt>
                <c:pt idx="184">
                  <c:v>81.400000000000006</c:v>
                </c:pt>
                <c:pt idx="185">
                  <c:v>81</c:v>
                </c:pt>
                <c:pt idx="186">
                  <c:v>78.7</c:v>
                </c:pt>
                <c:pt idx="187">
                  <c:v>68.400000000000006</c:v>
                </c:pt>
                <c:pt idx="188">
                  <c:v>69</c:v>
                </c:pt>
                <c:pt idx="189">
                  <c:v>68.2</c:v>
                </c:pt>
                <c:pt idx="190">
                  <c:v>64</c:v>
                </c:pt>
                <c:pt idx="191">
                  <c:v>67.8</c:v>
                </c:pt>
                <c:pt idx="192">
                  <c:v>67</c:v>
                </c:pt>
                <c:pt idx="193">
                  <c:v>69.400000000000006</c:v>
                </c:pt>
                <c:pt idx="194">
                  <c:v>71.400000000000006</c:v>
                </c:pt>
                <c:pt idx="195">
                  <c:v>75.099999999999994</c:v>
                </c:pt>
                <c:pt idx="196">
                  <c:v>71.7</c:v>
                </c:pt>
                <c:pt idx="197">
                  <c:v>73.8</c:v>
                </c:pt>
                <c:pt idx="198">
                  <c:v>73.8</c:v>
                </c:pt>
                <c:pt idx="199">
                  <c:v>70.7</c:v>
                </c:pt>
                <c:pt idx="200">
                  <c:v>68.5</c:v>
                </c:pt>
                <c:pt idx="201">
                  <c:v>67.8</c:v>
                </c:pt>
                <c:pt idx="202">
                  <c:v>64.8</c:v>
                </c:pt>
                <c:pt idx="203">
                  <c:v>59.8</c:v>
                </c:pt>
                <c:pt idx="204">
                  <c:v>61.3</c:v>
                </c:pt>
                <c:pt idx="205">
                  <c:v>61.4</c:v>
                </c:pt>
                <c:pt idx="206">
                  <c:v>63.5</c:v>
                </c:pt>
                <c:pt idx="207">
                  <c:v>63.7</c:v>
                </c:pt>
                <c:pt idx="208">
                  <c:v>67.3</c:v>
                </c:pt>
                <c:pt idx="209">
                  <c:v>71.3</c:v>
                </c:pt>
                <c:pt idx="210">
                  <c:v>75.2</c:v>
                </c:pt>
                <c:pt idx="211">
                  <c:v>71</c:v>
                </c:pt>
                <c:pt idx="212">
                  <c:v>73.5</c:v>
                </c:pt>
                <c:pt idx="213">
                  <c:v>72.400000000000006</c:v>
                </c:pt>
                <c:pt idx="214">
                  <c:v>71.3</c:v>
                </c:pt>
                <c:pt idx="215">
                  <c:v>68.5</c:v>
                </c:pt>
                <c:pt idx="216">
                  <c:v>70</c:v>
                </c:pt>
                <c:pt idx="217">
                  <c:v>69.400000000000006</c:v>
                </c:pt>
                <c:pt idx="218">
                  <c:v>71.8</c:v>
                </c:pt>
                <c:pt idx="219">
                  <c:v>75.7</c:v>
                </c:pt>
                <c:pt idx="220">
                  <c:v>78</c:v>
                </c:pt>
                <c:pt idx="221">
                  <c:v>75.3</c:v>
                </c:pt>
                <c:pt idx="222">
                  <c:v>76.099999999999994</c:v>
                </c:pt>
                <c:pt idx="223">
                  <c:v>79.099999999999994</c:v>
                </c:pt>
                <c:pt idx="224">
                  <c:v>83</c:v>
                </c:pt>
                <c:pt idx="225">
                  <c:v>84</c:v>
                </c:pt>
                <c:pt idx="226">
                  <c:v>85.9</c:v>
                </c:pt>
                <c:pt idx="227">
                  <c:v>85.9</c:v>
                </c:pt>
                <c:pt idx="228">
                  <c:v>90</c:v>
                </c:pt>
                <c:pt idx="229">
                  <c:v>96.8</c:v>
                </c:pt>
                <c:pt idx="230">
                  <c:v>98.9</c:v>
                </c:pt>
                <c:pt idx="231">
                  <c:v>101.7</c:v>
                </c:pt>
                <c:pt idx="232">
                  <c:v>113.8</c:v>
                </c:pt>
                <c:pt idx="233">
                  <c:v>114.8</c:v>
                </c:pt>
                <c:pt idx="234">
                  <c:v>115.2</c:v>
                </c:pt>
                <c:pt idx="235">
                  <c:v>111.1</c:v>
                </c:pt>
                <c:pt idx="236">
                  <c:v>115.4</c:v>
                </c:pt>
                <c:pt idx="237">
                  <c:v>106.5</c:v>
                </c:pt>
                <c:pt idx="238">
                  <c:v>98.5</c:v>
                </c:pt>
                <c:pt idx="239">
                  <c:v>94.2</c:v>
                </c:pt>
                <c:pt idx="240">
                  <c:v>93.7</c:v>
                </c:pt>
                <c:pt idx="241">
                  <c:v>97.5</c:v>
                </c:pt>
                <c:pt idx="242">
                  <c:v>92.1</c:v>
                </c:pt>
                <c:pt idx="243">
                  <c:v>89.8</c:v>
                </c:pt>
                <c:pt idx="244">
                  <c:v>87.2</c:v>
                </c:pt>
                <c:pt idx="245">
                  <c:v>82.8</c:v>
                </c:pt>
                <c:pt idx="246">
                  <c:v>81.5</c:v>
                </c:pt>
                <c:pt idx="247">
                  <c:v>81.599999999999994</c:v>
                </c:pt>
                <c:pt idx="248">
                  <c:v>84.8</c:v>
                </c:pt>
                <c:pt idx="249">
                  <c:v>84.8</c:v>
                </c:pt>
                <c:pt idx="250">
                  <c:v>88.7</c:v>
                </c:pt>
                <c:pt idx="251">
                  <c:v>89</c:v>
                </c:pt>
                <c:pt idx="252">
                  <c:v>89</c:v>
                </c:pt>
                <c:pt idx="253">
                  <c:v>89.2</c:v>
                </c:pt>
                <c:pt idx="254">
                  <c:v>89.3</c:v>
                </c:pt>
                <c:pt idx="255">
                  <c:v>89.3</c:v>
                </c:pt>
                <c:pt idx="256">
                  <c:v>89.3</c:v>
                </c:pt>
                <c:pt idx="257">
                  <c:v>89.3</c:v>
                </c:pt>
                <c:pt idx="258">
                  <c:v>85</c:v>
                </c:pt>
                <c:pt idx="259">
                  <c:v>86.2</c:v>
                </c:pt>
                <c:pt idx="260">
                  <c:v>87.5</c:v>
                </c:pt>
                <c:pt idx="261">
                  <c:v>87.5</c:v>
                </c:pt>
                <c:pt idx="262">
                  <c:v>87</c:v>
                </c:pt>
                <c:pt idx="263">
                  <c:v>91.8</c:v>
                </c:pt>
                <c:pt idx="264">
                  <c:v>97.7</c:v>
                </c:pt>
                <c:pt idx="265">
                  <c:v>96.5</c:v>
                </c:pt>
                <c:pt idx="266">
                  <c:v>95.4</c:v>
                </c:pt>
                <c:pt idx="267">
                  <c:v>100.8</c:v>
                </c:pt>
                <c:pt idx="268">
                  <c:v>103.7</c:v>
                </c:pt>
                <c:pt idx="269">
                  <c:v>103.7</c:v>
                </c:pt>
                <c:pt idx="270">
                  <c:v>103.8</c:v>
                </c:pt>
                <c:pt idx="271">
                  <c:v>106</c:v>
                </c:pt>
                <c:pt idx="272">
                  <c:v>109</c:v>
                </c:pt>
                <c:pt idx="273">
                  <c:v>112.2</c:v>
                </c:pt>
                <c:pt idx="274">
                  <c:v>115</c:v>
                </c:pt>
                <c:pt idx="275">
                  <c:v>124.3</c:v>
                </c:pt>
                <c:pt idx="276">
                  <c:v>126.7</c:v>
                </c:pt>
                <c:pt idx="277">
                  <c:v>135.5</c:v>
                </c:pt>
                <c:pt idx="278">
                  <c:v>121.9</c:v>
                </c:pt>
                <c:pt idx="279">
                  <c:v>117.7</c:v>
                </c:pt>
                <c:pt idx="280">
                  <c:v>122.9</c:v>
                </c:pt>
                <c:pt idx="281">
                  <c:v>117.5</c:v>
                </c:pt>
                <c:pt idx="282">
                  <c:v>118.2</c:v>
                </c:pt>
                <c:pt idx="283">
                  <c:v>118</c:v>
                </c:pt>
                <c:pt idx="284">
                  <c:v>117.8</c:v>
                </c:pt>
                <c:pt idx="285">
                  <c:v>118.5</c:v>
                </c:pt>
                <c:pt idx="286">
                  <c:v>127.2</c:v>
                </c:pt>
                <c:pt idx="287">
                  <c:v>125.5</c:v>
                </c:pt>
                <c:pt idx="288">
                  <c:v>129.69999999999999</c:v>
                </c:pt>
                <c:pt idx="289">
                  <c:v>135.80000000000001</c:v>
                </c:pt>
                <c:pt idx="290">
                  <c:v>137.30000000000001</c:v>
                </c:pt>
                <c:pt idx="291">
                  <c:v>136.30000000000001</c:v>
                </c:pt>
                <c:pt idx="292">
                  <c:v>135.5</c:v>
                </c:pt>
                <c:pt idx="293">
                  <c:v>133.30000000000001</c:v>
                </c:pt>
                <c:pt idx="294">
                  <c:v>135.69999999999999</c:v>
                </c:pt>
                <c:pt idx="295">
                  <c:v>133</c:v>
                </c:pt>
                <c:pt idx="296">
                  <c:v>132.30000000000001</c:v>
                </c:pt>
                <c:pt idx="297">
                  <c:v>135.80000000000001</c:v>
                </c:pt>
                <c:pt idx="298">
                  <c:v>133</c:v>
                </c:pt>
                <c:pt idx="299">
                  <c:v>134.4</c:v>
                </c:pt>
                <c:pt idx="300">
                  <c:v>129.69999999999999</c:v>
                </c:pt>
                <c:pt idx="301">
                  <c:v>124</c:v>
                </c:pt>
                <c:pt idx="302">
                  <c:v>122.3</c:v>
                </c:pt>
                <c:pt idx="303">
                  <c:v>125.8</c:v>
                </c:pt>
                <c:pt idx="304">
                  <c:v>133.80000000000001</c:v>
                </c:pt>
                <c:pt idx="305">
                  <c:v>137.4</c:v>
                </c:pt>
                <c:pt idx="306">
                  <c:v>136.30000000000001</c:v>
                </c:pt>
                <c:pt idx="307">
                  <c:v>133.30000000000001</c:v>
                </c:pt>
                <c:pt idx="308">
                  <c:v>138.5</c:v>
                </c:pt>
                <c:pt idx="309">
                  <c:v>145.5</c:v>
                </c:pt>
                <c:pt idx="310">
                  <c:v>143</c:v>
                </c:pt>
                <c:pt idx="311">
                  <c:v>142.5</c:v>
                </c:pt>
                <c:pt idx="312">
                  <c:v>134.69999999999999</c:v>
                </c:pt>
                <c:pt idx="313">
                  <c:v>147.30000000000001</c:v>
                </c:pt>
                <c:pt idx="314">
                  <c:v>148.69999999999999</c:v>
                </c:pt>
                <c:pt idx="315">
                  <c:v>157.5</c:v>
                </c:pt>
                <c:pt idx="316">
                  <c:v>146.19999999999999</c:v>
                </c:pt>
                <c:pt idx="317">
                  <c:v>140.30000000000001</c:v>
                </c:pt>
                <c:pt idx="318">
                  <c:v>140.80000000000001</c:v>
                </c:pt>
                <c:pt idx="319">
                  <c:v>140.80000000000001</c:v>
                </c:pt>
                <c:pt idx="320">
                  <c:v>138.6</c:v>
                </c:pt>
                <c:pt idx="321">
                  <c:v>135.19999999999999</c:v>
                </c:pt>
                <c:pt idx="322">
                  <c:v>141.80000000000001</c:v>
                </c:pt>
                <c:pt idx="323">
                  <c:v>139.5</c:v>
                </c:pt>
                <c:pt idx="324">
                  <c:v>141.9</c:v>
                </c:pt>
                <c:pt idx="325">
                  <c:v>147</c:v>
                </c:pt>
                <c:pt idx="326">
                  <c:v>138.9</c:v>
                </c:pt>
                <c:pt idx="327">
                  <c:v>138.5</c:v>
                </c:pt>
                <c:pt idx="328">
                  <c:v>133.80000000000001</c:v>
                </c:pt>
                <c:pt idx="329">
                  <c:v>129.30000000000001</c:v>
                </c:pt>
                <c:pt idx="330">
                  <c:v>121.3</c:v>
                </c:pt>
                <c:pt idx="331">
                  <c:v>127.4</c:v>
                </c:pt>
                <c:pt idx="332">
                  <c:v>130.1</c:v>
                </c:pt>
                <c:pt idx="333">
                  <c:v>130.69999999999999</c:v>
                </c:pt>
                <c:pt idx="334">
                  <c:v>128.69999999999999</c:v>
                </c:pt>
                <c:pt idx="335">
                  <c:v>131.69999999999999</c:v>
                </c:pt>
                <c:pt idx="336">
                  <c:v>127.1</c:v>
                </c:pt>
                <c:pt idx="337">
                  <c:v>120.2</c:v>
                </c:pt>
                <c:pt idx="338">
                  <c:v>118.7</c:v>
                </c:pt>
                <c:pt idx="339">
                  <c:v>112.2</c:v>
                </c:pt>
                <c:pt idx="340">
                  <c:v>117.5</c:v>
                </c:pt>
                <c:pt idx="341">
                  <c:v>116.8</c:v>
                </c:pt>
                <c:pt idx="342">
                  <c:v>113.2</c:v>
                </c:pt>
                <c:pt idx="343">
                  <c:v>110.2</c:v>
                </c:pt>
                <c:pt idx="344">
                  <c:v>103.9</c:v>
                </c:pt>
                <c:pt idx="345">
                  <c:v>97.8</c:v>
                </c:pt>
                <c:pt idx="346">
                  <c:v>100.7</c:v>
                </c:pt>
                <c:pt idx="347">
                  <c:v>100.5</c:v>
                </c:pt>
                <c:pt idx="348">
                  <c:v>100.4</c:v>
                </c:pt>
                <c:pt idx="349">
                  <c:v>95.6</c:v>
                </c:pt>
                <c:pt idx="350">
                  <c:v>96.4</c:v>
                </c:pt>
                <c:pt idx="351">
                  <c:v>92.8</c:v>
                </c:pt>
                <c:pt idx="352">
                  <c:v>90.8</c:v>
                </c:pt>
                <c:pt idx="353">
                  <c:v>95</c:v>
                </c:pt>
                <c:pt idx="354">
                  <c:v>97</c:v>
                </c:pt>
                <c:pt idx="355">
                  <c:v>95.7</c:v>
                </c:pt>
                <c:pt idx="356">
                  <c:v>93.3</c:v>
                </c:pt>
                <c:pt idx="357">
                  <c:v>90</c:v>
                </c:pt>
                <c:pt idx="358">
                  <c:v>87</c:v>
                </c:pt>
                <c:pt idx="359">
                  <c:v>87.7</c:v>
                </c:pt>
                <c:pt idx="360">
                  <c:v>84.8</c:v>
                </c:pt>
                <c:pt idx="361">
                  <c:v>87.8</c:v>
                </c:pt>
                <c:pt idx="362">
                  <c:v>87.7</c:v>
                </c:pt>
                <c:pt idx="363">
                  <c:v>89.3</c:v>
                </c:pt>
                <c:pt idx="364">
                  <c:v>90</c:v>
                </c:pt>
                <c:pt idx="365">
                  <c:v>89.5</c:v>
                </c:pt>
                <c:pt idx="366">
                  <c:v>90.7</c:v>
                </c:pt>
                <c:pt idx="367">
                  <c:v>88</c:v>
                </c:pt>
                <c:pt idx="368">
                  <c:v>86.7</c:v>
                </c:pt>
                <c:pt idx="369">
                  <c:v>85.3</c:v>
                </c:pt>
                <c:pt idx="370">
                  <c:v>88.2</c:v>
                </c:pt>
                <c:pt idx="371">
                  <c:v>88.3</c:v>
                </c:pt>
                <c:pt idx="372">
                  <c:v>90.1</c:v>
                </c:pt>
                <c:pt idx="373">
                  <c:v>86.8</c:v>
                </c:pt>
                <c:pt idx="374">
                  <c:v>88.8</c:v>
                </c:pt>
                <c:pt idx="375">
                  <c:v>90.2</c:v>
                </c:pt>
                <c:pt idx="376">
                  <c:v>91.8</c:v>
                </c:pt>
                <c:pt idx="377">
                  <c:v>90.7</c:v>
                </c:pt>
                <c:pt idx="378">
                  <c:v>87</c:v>
                </c:pt>
                <c:pt idx="379">
                  <c:v>88.2</c:v>
                </c:pt>
                <c:pt idx="380">
                  <c:v>85.7</c:v>
                </c:pt>
                <c:pt idx="381">
                  <c:v>83</c:v>
                </c:pt>
                <c:pt idx="382">
                  <c:v>84</c:v>
                </c:pt>
                <c:pt idx="383">
                  <c:v>84.4</c:v>
                </c:pt>
                <c:pt idx="384">
                  <c:v>86</c:v>
                </c:pt>
                <c:pt idx="385">
                  <c:v>88.2</c:v>
                </c:pt>
                <c:pt idx="386">
                  <c:v>94.7</c:v>
                </c:pt>
                <c:pt idx="387">
                  <c:v>94.6</c:v>
                </c:pt>
                <c:pt idx="388">
                  <c:v>100.3</c:v>
                </c:pt>
                <c:pt idx="389">
                  <c:v>109.5</c:v>
                </c:pt>
                <c:pt idx="390">
                  <c:v>108.2</c:v>
                </c:pt>
                <c:pt idx="391">
                  <c:v>111.5</c:v>
                </c:pt>
                <c:pt idx="392">
                  <c:v>112.1</c:v>
                </c:pt>
                <c:pt idx="393">
                  <c:v>115.7</c:v>
                </c:pt>
                <c:pt idx="394">
                  <c:v>116</c:v>
                </c:pt>
                <c:pt idx="395">
                  <c:v>113.5</c:v>
                </c:pt>
                <c:pt idx="396">
                  <c:v>116.4</c:v>
                </c:pt>
                <c:pt idx="397">
                  <c:v>108</c:v>
                </c:pt>
                <c:pt idx="398">
                  <c:v>108.8</c:v>
                </c:pt>
                <c:pt idx="399">
                  <c:v>109.7</c:v>
                </c:pt>
                <c:pt idx="400">
                  <c:v>106.4</c:v>
                </c:pt>
                <c:pt idx="401">
                  <c:v>112.2</c:v>
                </c:pt>
                <c:pt idx="402">
                  <c:v>107.5</c:v>
                </c:pt>
                <c:pt idx="403">
                  <c:v>100.2</c:v>
                </c:pt>
                <c:pt idx="404">
                  <c:v>98.5</c:v>
                </c:pt>
                <c:pt idx="405">
                  <c:v>93.8</c:v>
                </c:pt>
                <c:pt idx="406">
                  <c:v>95.9</c:v>
                </c:pt>
                <c:pt idx="407">
                  <c:v>91.2</c:v>
                </c:pt>
                <c:pt idx="408">
                  <c:v>98</c:v>
                </c:pt>
                <c:pt idx="409">
                  <c:v>98.8</c:v>
                </c:pt>
                <c:pt idx="410">
                  <c:v>99.5</c:v>
                </c:pt>
                <c:pt idx="411">
                  <c:v>98</c:v>
                </c:pt>
                <c:pt idx="412">
                  <c:v>96</c:v>
                </c:pt>
                <c:pt idx="413">
                  <c:v>99.6</c:v>
                </c:pt>
                <c:pt idx="414">
                  <c:v>102.2</c:v>
                </c:pt>
                <c:pt idx="415">
                  <c:v>104.2</c:v>
                </c:pt>
                <c:pt idx="416">
                  <c:v>103</c:v>
                </c:pt>
                <c:pt idx="417">
                  <c:v>102.2</c:v>
                </c:pt>
                <c:pt idx="418">
                  <c:v>102</c:v>
                </c:pt>
                <c:pt idx="419">
                  <c:v>117</c:v>
                </c:pt>
                <c:pt idx="420">
                  <c:v>116.9</c:v>
                </c:pt>
                <c:pt idx="421">
                  <c:v>111.5</c:v>
                </c:pt>
                <c:pt idx="422">
                  <c:v>114.6</c:v>
                </c:pt>
                <c:pt idx="423">
                  <c:v>119.3</c:v>
                </c:pt>
                <c:pt idx="424">
                  <c:v>125.1</c:v>
                </c:pt>
                <c:pt idx="425">
                  <c:v>125.8</c:v>
                </c:pt>
                <c:pt idx="426">
                  <c:v>131.19999999999999</c:v>
                </c:pt>
                <c:pt idx="427">
                  <c:v>128.30000000000001</c:v>
                </c:pt>
                <c:pt idx="428">
                  <c:v>130.30000000000001</c:v>
                </c:pt>
                <c:pt idx="429">
                  <c:v>128</c:v>
                </c:pt>
                <c:pt idx="430">
                  <c:v>128</c:v>
                </c:pt>
                <c:pt idx="431">
                  <c:v>135.9</c:v>
                </c:pt>
                <c:pt idx="432">
                  <c:v>134.19999999999999</c:v>
                </c:pt>
                <c:pt idx="433">
                  <c:v>131.19999999999999</c:v>
                </c:pt>
                <c:pt idx="434">
                  <c:v>131.9</c:v>
                </c:pt>
                <c:pt idx="435">
                  <c:v>133</c:v>
                </c:pt>
                <c:pt idx="436">
                  <c:v>135.80000000000001</c:v>
                </c:pt>
                <c:pt idx="437">
                  <c:v>145.80000000000001</c:v>
                </c:pt>
                <c:pt idx="438">
                  <c:v>152.19999999999999</c:v>
                </c:pt>
                <c:pt idx="439">
                  <c:v>165.3</c:v>
                </c:pt>
                <c:pt idx="440">
                  <c:v>148.4</c:v>
                </c:pt>
                <c:pt idx="441">
                  <c:v>163.80000000000001</c:v>
                </c:pt>
                <c:pt idx="442">
                  <c:v>165.4</c:v>
                </c:pt>
                <c:pt idx="443">
                  <c:v>170.2</c:v>
                </c:pt>
                <c:pt idx="444">
                  <c:v>167.8</c:v>
                </c:pt>
                <c:pt idx="445">
                  <c:v>212.2</c:v>
                </c:pt>
                <c:pt idx="446">
                  <c:v>253.7</c:v>
                </c:pt>
                <c:pt idx="447">
                  <c:v>276.7</c:v>
                </c:pt>
                <c:pt idx="448">
                  <c:v>284.5</c:v>
                </c:pt>
                <c:pt idx="449">
                  <c:v>237.5</c:v>
                </c:pt>
                <c:pt idx="450">
                  <c:v>243.5</c:v>
                </c:pt>
                <c:pt idx="451">
                  <c:v>256.60000000000002</c:v>
                </c:pt>
                <c:pt idx="452">
                  <c:v>254.7</c:v>
                </c:pt>
                <c:pt idx="453">
                  <c:v>243.2</c:v>
                </c:pt>
                <c:pt idx="454">
                  <c:v>242.7</c:v>
                </c:pt>
                <c:pt idx="455">
                  <c:v>258.2</c:v>
                </c:pt>
                <c:pt idx="456">
                  <c:v>263.3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7-4DA7-A67B-2574334FB4E8}"/>
            </c:ext>
          </c:extLst>
        </c:ser>
        <c:ser>
          <c:idx val="2"/>
          <c:order val="1"/>
          <c:tx>
            <c:strRef>
              <c:f>'1.2.6-график'!$E$4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'1.2.6-график'!$E$5:$E$461</c:f>
              <c:numCache>
                <c:formatCode>0.00</c:formatCode>
                <c:ptCount val="457"/>
                <c:pt idx="0">
                  <c:v>13.2</c:v>
                </c:pt>
                <c:pt idx="1">
                  <c:v>13</c:v>
                </c:pt>
                <c:pt idx="2">
                  <c:v>12</c:v>
                </c:pt>
                <c:pt idx="3">
                  <c:v>12.2</c:v>
                </c:pt>
                <c:pt idx="4">
                  <c:v>13</c:v>
                </c:pt>
                <c:pt idx="5">
                  <c:v>13.1</c:v>
                </c:pt>
                <c:pt idx="6">
                  <c:v>13</c:v>
                </c:pt>
                <c:pt idx="7">
                  <c:v>14</c:v>
                </c:pt>
                <c:pt idx="8">
                  <c:v>13.2</c:v>
                </c:pt>
                <c:pt idx="9">
                  <c:v>13.5</c:v>
                </c:pt>
                <c:pt idx="10">
                  <c:v>13.5</c:v>
                </c:pt>
                <c:pt idx="11">
                  <c:v>13.4</c:v>
                </c:pt>
                <c:pt idx="12">
                  <c:v>13.5</c:v>
                </c:pt>
                <c:pt idx="13">
                  <c:v>13.2</c:v>
                </c:pt>
                <c:pt idx="14">
                  <c:v>12</c:v>
                </c:pt>
                <c:pt idx="15">
                  <c:v>12</c:v>
                </c:pt>
                <c:pt idx="16">
                  <c:v>11.9</c:v>
                </c:pt>
                <c:pt idx="17">
                  <c:v>13.2</c:v>
                </c:pt>
                <c:pt idx="18">
                  <c:v>13.5</c:v>
                </c:pt>
                <c:pt idx="19">
                  <c:v>13.7</c:v>
                </c:pt>
                <c:pt idx="20">
                  <c:v>13.5</c:v>
                </c:pt>
                <c:pt idx="21">
                  <c:v>13.8</c:v>
                </c:pt>
                <c:pt idx="22">
                  <c:v>13.7</c:v>
                </c:pt>
                <c:pt idx="23">
                  <c:v>13.7</c:v>
                </c:pt>
                <c:pt idx="24">
                  <c:v>13.8</c:v>
                </c:pt>
                <c:pt idx="25">
                  <c:v>14</c:v>
                </c:pt>
                <c:pt idx="26">
                  <c:v>13.2</c:v>
                </c:pt>
                <c:pt idx="27">
                  <c:v>13.9</c:v>
                </c:pt>
                <c:pt idx="28">
                  <c:v>13.9</c:v>
                </c:pt>
                <c:pt idx="29">
                  <c:v>13.2</c:v>
                </c:pt>
                <c:pt idx="30">
                  <c:v>13.8</c:v>
                </c:pt>
                <c:pt idx="31">
                  <c:v>13.9</c:v>
                </c:pt>
                <c:pt idx="32">
                  <c:v>13.9</c:v>
                </c:pt>
                <c:pt idx="33">
                  <c:v>13.5</c:v>
                </c:pt>
                <c:pt idx="34">
                  <c:v>13.5</c:v>
                </c:pt>
                <c:pt idx="35">
                  <c:v>13.7</c:v>
                </c:pt>
                <c:pt idx="36">
                  <c:v>13.8</c:v>
                </c:pt>
                <c:pt idx="37">
                  <c:v>13.2</c:v>
                </c:pt>
                <c:pt idx="38">
                  <c:v>12.9</c:v>
                </c:pt>
                <c:pt idx="39">
                  <c:v>13.2</c:v>
                </c:pt>
                <c:pt idx="40">
                  <c:v>13</c:v>
                </c:pt>
                <c:pt idx="41">
                  <c:v>13</c:v>
                </c:pt>
                <c:pt idx="42">
                  <c:v>13.7</c:v>
                </c:pt>
                <c:pt idx="43">
                  <c:v>13.8</c:v>
                </c:pt>
                <c:pt idx="44">
                  <c:v>14</c:v>
                </c:pt>
                <c:pt idx="45">
                  <c:v>14.8</c:v>
                </c:pt>
                <c:pt idx="46">
                  <c:v>14.2</c:v>
                </c:pt>
                <c:pt idx="47">
                  <c:v>14</c:v>
                </c:pt>
                <c:pt idx="48">
                  <c:v>13.4</c:v>
                </c:pt>
                <c:pt idx="49">
                  <c:v>13.3</c:v>
                </c:pt>
                <c:pt idx="50">
                  <c:v>13.1</c:v>
                </c:pt>
                <c:pt idx="51">
                  <c:v>13.2</c:v>
                </c:pt>
                <c:pt idx="52">
                  <c:v>13.7</c:v>
                </c:pt>
                <c:pt idx="53">
                  <c:v>13.9</c:v>
                </c:pt>
                <c:pt idx="54">
                  <c:v>13.5</c:v>
                </c:pt>
                <c:pt idx="55">
                  <c:v>13.6</c:v>
                </c:pt>
                <c:pt idx="56">
                  <c:v>13</c:v>
                </c:pt>
                <c:pt idx="57">
                  <c:v>13</c:v>
                </c:pt>
                <c:pt idx="58">
                  <c:v>12.8</c:v>
                </c:pt>
                <c:pt idx="59">
                  <c:v>12.8</c:v>
                </c:pt>
                <c:pt idx="60">
                  <c:v>12.8</c:v>
                </c:pt>
                <c:pt idx="61">
                  <c:v>12.6</c:v>
                </c:pt>
                <c:pt idx="62">
                  <c:v>12.9</c:v>
                </c:pt>
                <c:pt idx="63">
                  <c:v>12.8</c:v>
                </c:pt>
                <c:pt idx="64">
                  <c:v>10.7</c:v>
                </c:pt>
                <c:pt idx="65">
                  <c:v>10.7</c:v>
                </c:pt>
                <c:pt idx="66">
                  <c:v>10.8</c:v>
                </c:pt>
                <c:pt idx="67">
                  <c:v>9.6999999999999993</c:v>
                </c:pt>
                <c:pt idx="68">
                  <c:v>9.8000000000000007</c:v>
                </c:pt>
                <c:pt idx="69">
                  <c:v>9.8000000000000007</c:v>
                </c:pt>
                <c:pt idx="70">
                  <c:v>10.6</c:v>
                </c:pt>
                <c:pt idx="71">
                  <c:v>9.8000000000000007</c:v>
                </c:pt>
                <c:pt idx="72">
                  <c:v>10.199999999999999</c:v>
                </c:pt>
                <c:pt idx="73">
                  <c:v>10</c:v>
                </c:pt>
                <c:pt idx="74">
                  <c:v>9.6999999999999993</c:v>
                </c:pt>
                <c:pt idx="75">
                  <c:v>9.6999999999999993</c:v>
                </c:pt>
                <c:pt idx="76">
                  <c:v>9.5</c:v>
                </c:pt>
                <c:pt idx="77">
                  <c:v>9.8000000000000007</c:v>
                </c:pt>
                <c:pt idx="78">
                  <c:v>9.6999999999999993</c:v>
                </c:pt>
                <c:pt idx="79">
                  <c:v>9.3000000000000007</c:v>
                </c:pt>
                <c:pt idx="80">
                  <c:v>9.6999999999999993</c:v>
                </c:pt>
                <c:pt idx="81">
                  <c:v>9.3000000000000007</c:v>
                </c:pt>
                <c:pt idx="82">
                  <c:v>8.6</c:v>
                </c:pt>
                <c:pt idx="83">
                  <c:v>7.5</c:v>
                </c:pt>
                <c:pt idx="84">
                  <c:v>7.7</c:v>
                </c:pt>
                <c:pt idx="85">
                  <c:v>8.1</c:v>
                </c:pt>
                <c:pt idx="86">
                  <c:v>7.7</c:v>
                </c:pt>
                <c:pt idx="87">
                  <c:v>7.6</c:v>
                </c:pt>
                <c:pt idx="88">
                  <c:v>7.7</c:v>
                </c:pt>
                <c:pt idx="89">
                  <c:v>7.6</c:v>
                </c:pt>
                <c:pt idx="90">
                  <c:v>8.1</c:v>
                </c:pt>
                <c:pt idx="91">
                  <c:v>7.8</c:v>
                </c:pt>
                <c:pt idx="92">
                  <c:v>7.8</c:v>
                </c:pt>
                <c:pt idx="93">
                  <c:v>8.5</c:v>
                </c:pt>
                <c:pt idx="94">
                  <c:v>8.1999999999999993</c:v>
                </c:pt>
                <c:pt idx="95">
                  <c:v>8</c:v>
                </c:pt>
                <c:pt idx="96">
                  <c:v>7.9</c:v>
                </c:pt>
                <c:pt idx="97">
                  <c:v>7.9</c:v>
                </c:pt>
                <c:pt idx="98">
                  <c:v>8.1999999999999993</c:v>
                </c:pt>
                <c:pt idx="99">
                  <c:v>8.3000000000000007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8.5</c:v>
                </c:pt>
                <c:pt idx="104">
                  <c:v>7.8</c:v>
                </c:pt>
                <c:pt idx="105">
                  <c:v>8.4</c:v>
                </c:pt>
                <c:pt idx="106">
                  <c:v>7.5</c:v>
                </c:pt>
                <c:pt idx="107">
                  <c:v>8</c:v>
                </c:pt>
                <c:pt idx="108">
                  <c:v>8</c:v>
                </c:pt>
                <c:pt idx="109">
                  <c:v>7.6</c:v>
                </c:pt>
                <c:pt idx="110">
                  <c:v>7.8</c:v>
                </c:pt>
                <c:pt idx="111">
                  <c:v>7.8</c:v>
                </c:pt>
                <c:pt idx="112">
                  <c:v>7.8</c:v>
                </c:pt>
                <c:pt idx="113">
                  <c:v>7.5</c:v>
                </c:pt>
                <c:pt idx="114">
                  <c:v>7.6</c:v>
                </c:pt>
                <c:pt idx="115">
                  <c:v>6.8</c:v>
                </c:pt>
                <c:pt idx="116">
                  <c:v>8</c:v>
                </c:pt>
                <c:pt idx="117">
                  <c:v>8.5</c:v>
                </c:pt>
                <c:pt idx="118">
                  <c:v>8.5</c:v>
                </c:pt>
                <c:pt idx="119">
                  <c:v>8.5</c:v>
                </c:pt>
                <c:pt idx="120">
                  <c:v>9.8000000000000007</c:v>
                </c:pt>
                <c:pt idx="121">
                  <c:v>8.5</c:v>
                </c:pt>
                <c:pt idx="122">
                  <c:v>8.3000000000000007</c:v>
                </c:pt>
                <c:pt idx="123">
                  <c:v>8.1999999999999993</c:v>
                </c:pt>
                <c:pt idx="124">
                  <c:v>7.8</c:v>
                </c:pt>
                <c:pt idx="125">
                  <c:v>8.5</c:v>
                </c:pt>
                <c:pt idx="126">
                  <c:v>8.5</c:v>
                </c:pt>
                <c:pt idx="127">
                  <c:v>8.8000000000000007</c:v>
                </c:pt>
                <c:pt idx="128">
                  <c:v>8.5</c:v>
                </c:pt>
                <c:pt idx="129">
                  <c:v>8.5</c:v>
                </c:pt>
                <c:pt idx="130">
                  <c:v>8.5</c:v>
                </c:pt>
                <c:pt idx="131">
                  <c:v>8.5</c:v>
                </c:pt>
                <c:pt idx="132">
                  <c:v>8.6</c:v>
                </c:pt>
                <c:pt idx="133">
                  <c:v>9.1</c:v>
                </c:pt>
                <c:pt idx="134">
                  <c:v>8.9</c:v>
                </c:pt>
                <c:pt idx="135">
                  <c:v>8.8000000000000007</c:v>
                </c:pt>
                <c:pt idx="136">
                  <c:v>8.6999999999999993</c:v>
                </c:pt>
                <c:pt idx="137">
                  <c:v>9.1999999999999993</c:v>
                </c:pt>
                <c:pt idx="138">
                  <c:v>9.3000000000000007</c:v>
                </c:pt>
                <c:pt idx="139">
                  <c:v>8.8000000000000007</c:v>
                </c:pt>
                <c:pt idx="140">
                  <c:v>8.5</c:v>
                </c:pt>
                <c:pt idx="141">
                  <c:v>8.5</c:v>
                </c:pt>
                <c:pt idx="142">
                  <c:v>8.4</c:v>
                </c:pt>
                <c:pt idx="143">
                  <c:v>8</c:v>
                </c:pt>
                <c:pt idx="144">
                  <c:v>8</c:v>
                </c:pt>
                <c:pt idx="145">
                  <c:v>8.1999999999999993</c:v>
                </c:pt>
                <c:pt idx="146">
                  <c:v>8</c:v>
                </c:pt>
                <c:pt idx="147">
                  <c:v>8</c:v>
                </c:pt>
                <c:pt idx="148">
                  <c:v>8</c:v>
                </c:pt>
                <c:pt idx="149">
                  <c:v>12</c:v>
                </c:pt>
                <c:pt idx="150">
                  <c:v>21.8</c:v>
                </c:pt>
                <c:pt idx="151">
                  <c:v>13.2</c:v>
                </c:pt>
                <c:pt idx="152">
                  <c:v>15.5</c:v>
                </c:pt>
                <c:pt idx="153">
                  <c:v>14.9</c:v>
                </c:pt>
                <c:pt idx="154">
                  <c:v>12.4</c:v>
                </c:pt>
                <c:pt idx="155">
                  <c:v>13.5</c:v>
                </c:pt>
                <c:pt idx="156">
                  <c:v>12.7</c:v>
                </c:pt>
                <c:pt idx="157">
                  <c:v>12.2</c:v>
                </c:pt>
                <c:pt idx="158">
                  <c:v>11.5</c:v>
                </c:pt>
                <c:pt idx="159">
                  <c:v>11.5</c:v>
                </c:pt>
                <c:pt idx="160">
                  <c:v>12.5</c:v>
                </c:pt>
                <c:pt idx="161">
                  <c:v>13.1</c:v>
                </c:pt>
                <c:pt idx="162">
                  <c:v>14.2</c:v>
                </c:pt>
                <c:pt idx="163">
                  <c:v>15.5</c:v>
                </c:pt>
                <c:pt idx="164">
                  <c:v>15.5</c:v>
                </c:pt>
                <c:pt idx="165">
                  <c:v>15.8</c:v>
                </c:pt>
                <c:pt idx="166">
                  <c:v>15</c:v>
                </c:pt>
                <c:pt idx="167">
                  <c:v>14.5</c:v>
                </c:pt>
                <c:pt idx="168">
                  <c:v>13.5</c:v>
                </c:pt>
                <c:pt idx="169">
                  <c:v>13.8</c:v>
                </c:pt>
                <c:pt idx="170">
                  <c:v>13.9</c:v>
                </c:pt>
                <c:pt idx="171">
                  <c:v>14</c:v>
                </c:pt>
                <c:pt idx="172">
                  <c:v>14.2</c:v>
                </c:pt>
                <c:pt idx="173">
                  <c:v>14.5</c:v>
                </c:pt>
                <c:pt idx="174">
                  <c:v>14.5</c:v>
                </c:pt>
                <c:pt idx="175">
                  <c:v>14.7</c:v>
                </c:pt>
                <c:pt idx="176">
                  <c:v>14.5</c:v>
                </c:pt>
                <c:pt idx="177">
                  <c:v>14.5</c:v>
                </c:pt>
                <c:pt idx="178">
                  <c:v>14.5</c:v>
                </c:pt>
                <c:pt idx="179">
                  <c:v>15.5</c:v>
                </c:pt>
                <c:pt idx="180">
                  <c:v>16.3</c:v>
                </c:pt>
                <c:pt idx="181">
                  <c:v>15.8</c:v>
                </c:pt>
                <c:pt idx="182">
                  <c:v>15.6</c:v>
                </c:pt>
                <c:pt idx="183">
                  <c:v>15.5</c:v>
                </c:pt>
                <c:pt idx="184">
                  <c:v>15.3</c:v>
                </c:pt>
                <c:pt idx="185">
                  <c:v>15.5</c:v>
                </c:pt>
                <c:pt idx="186">
                  <c:v>15.5</c:v>
                </c:pt>
                <c:pt idx="187">
                  <c:v>13.5</c:v>
                </c:pt>
                <c:pt idx="188">
                  <c:v>13.5</c:v>
                </c:pt>
                <c:pt idx="189">
                  <c:v>13.7</c:v>
                </c:pt>
                <c:pt idx="190">
                  <c:v>13.5</c:v>
                </c:pt>
                <c:pt idx="191">
                  <c:v>14.5</c:v>
                </c:pt>
                <c:pt idx="192">
                  <c:v>14.5</c:v>
                </c:pt>
                <c:pt idx="193">
                  <c:v>13.5</c:v>
                </c:pt>
                <c:pt idx="194">
                  <c:v>13.5</c:v>
                </c:pt>
                <c:pt idx="195">
                  <c:v>14.5</c:v>
                </c:pt>
                <c:pt idx="196">
                  <c:v>14.3</c:v>
                </c:pt>
                <c:pt idx="197">
                  <c:v>13.8</c:v>
                </c:pt>
                <c:pt idx="198">
                  <c:v>13.7</c:v>
                </c:pt>
                <c:pt idx="199">
                  <c:v>14</c:v>
                </c:pt>
                <c:pt idx="200">
                  <c:v>13.9</c:v>
                </c:pt>
                <c:pt idx="201">
                  <c:v>13.7</c:v>
                </c:pt>
                <c:pt idx="202">
                  <c:v>13.7</c:v>
                </c:pt>
                <c:pt idx="203">
                  <c:v>13</c:v>
                </c:pt>
                <c:pt idx="204">
                  <c:v>13.2</c:v>
                </c:pt>
                <c:pt idx="205">
                  <c:v>12.8</c:v>
                </c:pt>
                <c:pt idx="206">
                  <c:v>12.7</c:v>
                </c:pt>
                <c:pt idx="207">
                  <c:v>13</c:v>
                </c:pt>
                <c:pt idx="208">
                  <c:v>12.5</c:v>
                </c:pt>
                <c:pt idx="209">
                  <c:v>13.2</c:v>
                </c:pt>
                <c:pt idx="210">
                  <c:v>13.8</c:v>
                </c:pt>
                <c:pt idx="211">
                  <c:v>13.3</c:v>
                </c:pt>
                <c:pt idx="212">
                  <c:v>13.4</c:v>
                </c:pt>
                <c:pt idx="213">
                  <c:v>13.2</c:v>
                </c:pt>
                <c:pt idx="214">
                  <c:v>12.6</c:v>
                </c:pt>
                <c:pt idx="215">
                  <c:v>11.7</c:v>
                </c:pt>
                <c:pt idx="216">
                  <c:v>12.2</c:v>
                </c:pt>
                <c:pt idx="217">
                  <c:v>11.7</c:v>
                </c:pt>
                <c:pt idx="218">
                  <c:v>12.3</c:v>
                </c:pt>
                <c:pt idx="219">
                  <c:v>12.5</c:v>
                </c:pt>
                <c:pt idx="220">
                  <c:v>13.5</c:v>
                </c:pt>
                <c:pt idx="221">
                  <c:v>13</c:v>
                </c:pt>
                <c:pt idx="222">
                  <c:v>13.7</c:v>
                </c:pt>
                <c:pt idx="223">
                  <c:v>13.1</c:v>
                </c:pt>
                <c:pt idx="224">
                  <c:v>13.8</c:v>
                </c:pt>
                <c:pt idx="225">
                  <c:v>14.2</c:v>
                </c:pt>
                <c:pt idx="226">
                  <c:v>15.3</c:v>
                </c:pt>
                <c:pt idx="227">
                  <c:v>16.2</c:v>
                </c:pt>
                <c:pt idx="228">
                  <c:v>21.7</c:v>
                </c:pt>
                <c:pt idx="229">
                  <c:v>25.4</c:v>
                </c:pt>
                <c:pt idx="230">
                  <c:v>26.8</c:v>
                </c:pt>
                <c:pt idx="231">
                  <c:v>27.3</c:v>
                </c:pt>
                <c:pt idx="232">
                  <c:v>30.2</c:v>
                </c:pt>
                <c:pt idx="233">
                  <c:v>30.2</c:v>
                </c:pt>
                <c:pt idx="234">
                  <c:v>28.2</c:v>
                </c:pt>
                <c:pt idx="235">
                  <c:v>27.5</c:v>
                </c:pt>
                <c:pt idx="236">
                  <c:v>26.8</c:v>
                </c:pt>
                <c:pt idx="237">
                  <c:v>25.2</c:v>
                </c:pt>
                <c:pt idx="238">
                  <c:v>23.4</c:v>
                </c:pt>
                <c:pt idx="239">
                  <c:v>23.5</c:v>
                </c:pt>
                <c:pt idx="240">
                  <c:v>23.2</c:v>
                </c:pt>
                <c:pt idx="241">
                  <c:v>21.9</c:v>
                </c:pt>
                <c:pt idx="242">
                  <c:v>20.5</c:v>
                </c:pt>
                <c:pt idx="243">
                  <c:v>20.5</c:v>
                </c:pt>
                <c:pt idx="244">
                  <c:v>21.2</c:v>
                </c:pt>
                <c:pt idx="245">
                  <c:v>21.2</c:v>
                </c:pt>
                <c:pt idx="246">
                  <c:v>21.3</c:v>
                </c:pt>
                <c:pt idx="247">
                  <c:v>21.5</c:v>
                </c:pt>
                <c:pt idx="248">
                  <c:v>21.2</c:v>
                </c:pt>
                <c:pt idx="249">
                  <c:v>22.8</c:v>
                </c:pt>
                <c:pt idx="250">
                  <c:v>25</c:v>
                </c:pt>
                <c:pt idx="251">
                  <c:v>25.7</c:v>
                </c:pt>
                <c:pt idx="252">
                  <c:v>25.6</c:v>
                </c:pt>
                <c:pt idx="253">
                  <c:v>27.1</c:v>
                </c:pt>
                <c:pt idx="254">
                  <c:v>26.9</c:v>
                </c:pt>
                <c:pt idx="255">
                  <c:v>26.9</c:v>
                </c:pt>
                <c:pt idx="256">
                  <c:v>26.9</c:v>
                </c:pt>
                <c:pt idx="257">
                  <c:v>26.9</c:v>
                </c:pt>
                <c:pt idx="258">
                  <c:v>26.9</c:v>
                </c:pt>
                <c:pt idx="259">
                  <c:v>27.5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29.5</c:v>
                </c:pt>
                <c:pt idx="264">
                  <c:v>31.2</c:v>
                </c:pt>
                <c:pt idx="265">
                  <c:v>38.5</c:v>
                </c:pt>
                <c:pt idx="266">
                  <c:v>41.2</c:v>
                </c:pt>
                <c:pt idx="267">
                  <c:v>45.6</c:v>
                </c:pt>
                <c:pt idx="268">
                  <c:v>50.1</c:v>
                </c:pt>
                <c:pt idx="269">
                  <c:v>49.9</c:v>
                </c:pt>
                <c:pt idx="270">
                  <c:v>49.8</c:v>
                </c:pt>
                <c:pt idx="271">
                  <c:v>47.3</c:v>
                </c:pt>
                <c:pt idx="272">
                  <c:v>48</c:v>
                </c:pt>
                <c:pt idx="273">
                  <c:v>45.9</c:v>
                </c:pt>
                <c:pt idx="274">
                  <c:v>49</c:v>
                </c:pt>
                <c:pt idx="275">
                  <c:v>51.2</c:v>
                </c:pt>
                <c:pt idx="276">
                  <c:v>52.5</c:v>
                </c:pt>
                <c:pt idx="277">
                  <c:v>49.5</c:v>
                </c:pt>
                <c:pt idx="278">
                  <c:v>46</c:v>
                </c:pt>
                <c:pt idx="279">
                  <c:v>44.8</c:v>
                </c:pt>
                <c:pt idx="280">
                  <c:v>45.5</c:v>
                </c:pt>
                <c:pt idx="281">
                  <c:v>44.4</c:v>
                </c:pt>
                <c:pt idx="282">
                  <c:v>44.2</c:v>
                </c:pt>
                <c:pt idx="283">
                  <c:v>45.5</c:v>
                </c:pt>
                <c:pt idx="284">
                  <c:v>44.3</c:v>
                </c:pt>
                <c:pt idx="285">
                  <c:v>43.2</c:v>
                </c:pt>
                <c:pt idx="286">
                  <c:v>44</c:v>
                </c:pt>
                <c:pt idx="287">
                  <c:v>47.3</c:v>
                </c:pt>
                <c:pt idx="288">
                  <c:v>55.1</c:v>
                </c:pt>
                <c:pt idx="289">
                  <c:v>62.8</c:v>
                </c:pt>
                <c:pt idx="290">
                  <c:v>64</c:v>
                </c:pt>
                <c:pt idx="291">
                  <c:v>60.3</c:v>
                </c:pt>
                <c:pt idx="292">
                  <c:v>58.3</c:v>
                </c:pt>
                <c:pt idx="293">
                  <c:v>55.6</c:v>
                </c:pt>
                <c:pt idx="294">
                  <c:v>61.6</c:v>
                </c:pt>
                <c:pt idx="295">
                  <c:v>61.1</c:v>
                </c:pt>
                <c:pt idx="296">
                  <c:v>59.7</c:v>
                </c:pt>
                <c:pt idx="297">
                  <c:v>61.5</c:v>
                </c:pt>
                <c:pt idx="298">
                  <c:v>57.8</c:v>
                </c:pt>
                <c:pt idx="299">
                  <c:v>60.3</c:v>
                </c:pt>
                <c:pt idx="300">
                  <c:v>60.5</c:v>
                </c:pt>
                <c:pt idx="301">
                  <c:v>59.3</c:v>
                </c:pt>
                <c:pt idx="302">
                  <c:v>57.2</c:v>
                </c:pt>
                <c:pt idx="303">
                  <c:v>59.6</c:v>
                </c:pt>
                <c:pt idx="304">
                  <c:v>65.3</c:v>
                </c:pt>
                <c:pt idx="305">
                  <c:v>66.400000000000006</c:v>
                </c:pt>
                <c:pt idx="306">
                  <c:v>66</c:v>
                </c:pt>
                <c:pt idx="307">
                  <c:v>66.599999999999994</c:v>
                </c:pt>
                <c:pt idx="308">
                  <c:v>71.3</c:v>
                </c:pt>
                <c:pt idx="309">
                  <c:v>90</c:v>
                </c:pt>
                <c:pt idx="310">
                  <c:v>90</c:v>
                </c:pt>
                <c:pt idx="311">
                  <c:v>93</c:v>
                </c:pt>
                <c:pt idx="312">
                  <c:v>87.3</c:v>
                </c:pt>
                <c:pt idx="313">
                  <c:v>95.2</c:v>
                </c:pt>
                <c:pt idx="314">
                  <c:v>94.2</c:v>
                </c:pt>
                <c:pt idx="315">
                  <c:v>97.8</c:v>
                </c:pt>
                <c:pt idx="316">
                  <c:v>91.4</c:v>
                </c:pt>
                <c:pt idx="317">
                  <c:v>82</c:v>
                </c:pt>
                <c:pt idx="318">
                  <c:v>74.2</c:v>
                </c:pt>
                <c:pt idx="319">
                  <c:v>74.3</c:v>
                </c:pt>
                <c:pt idx="320">
                  <c:v>75.7</c:v>
                </c:pt>
                <c:pt idx="321">
                  <c:v>69.5</c:v>
                </c:pt>
                <c:pt idx="322">
                  <c:v>70.2</c:v>
                </c:pt>
                <c:pt idx="323">
                  <c:v>69.3</c:v>
                </c:pt>
                <c:pt idx="324">
                  <c:v>69.599999999999994</c:v>
                </c:pt>
                <c:pt idx="325">
                  <c:v>72.8</c:v>
                </c:pt>
                <c:pt idx="326">
                  <c:v>68.5</c:v>
                </c:pt>
                <c:pt idx="327">
                  <c:v>68.3</c:v>
                </c:pt>
                <c:pt idx="328">
                  <c:v>60.6</c:v>
                </c:pt>
                <c:pt idx="329">
                  <c:v>53.5</c:v>
                </c:pt>
                <c:pt idx="330">
                  <c:v>51.8</c:v>
                </c:pt>
                <c:pt idx="331">
                  <c:v>51.5</c:v>
                </c:pt>
                <c:pt idx="332">
                  <c:v>49.5</c:v>
                </c:pt>
                <c:pt idx="333">
                  <c:v>48.2</c:v>
                </c:pt>
                <c:pt idx="334">
                  <c:v>47.2</c:v>
                </c:pt>
                <c:pt idx="335">
                  <c:v>48.4</c:v>
                </c:pt>
                <c:pt idx="336">
                  <c:v>48.3</c:v>
                </c:pt>
                <c:pt idx="337">
                  <c:v>47.5</c:v>
                </c:pt>
                <c:pt idx="338">
                  <c:v>46.5</c:v>
                </c:pt>
                <c:pt idx="339">
                  <c:v>42.5</c:v>
                </c:pt>
                <c:pt idx="340">
                  <c:v>43</c:v>
                </c:pt>
                <c:pt idx="341">
                  <c:v>42.5</c:v>
                </c:pt>
                <c:pt idx="342">
                  <c:v>41.6</c:v>
                </c:pt>
                <c:pt idx="343">
                  <c:v>38.200000000000003</c:v>
                </c:pt>
                <c:pt idx="344">
                  <c:v>37.799999999999997</c:v>
                </c:pt>
                <c:pt idx="345">
                  <c:v>36</c:v>
                </c:pt>
                <c:pt idx="346">
                  <c:v>35.200000000000003</c:v>
                </c:pt>
                <c:pt idx="347">
                  <c:v>35.5</c:v>
                </c:pt>
                <c:pt idx="348">
                  <c:v>35.6</c:v>
                </c:pt>
                <c:pt idx="349">
                  <c:v>34.299999999999997</c:v>
                </c:pt>
                <c:pt idx="350">
                  <c:v>34.299999999999997</c:v>
                </c:pt>
                <c:pt idx="351">
                  <c:v>35</c:v>
                </c:pt>
                <c:pt idx="352">
                  <c:v>32.700000000000003</c:v>
                </c:pt>
                <c:pt idx="353">
                  <c:v>34.299999999999997</c:v>
                </c:pt>
                <c:pt idx="354">
                  <c:v>35</c:v>
                </c:pt>
                <c:pt idx="355">
                  <c:v>36.5</c:v>
                </c:pt>
                <c:pt idx="356">
                  <c:v>37</c:v>
                </c:pt>
                <c:pt idx="357">
                  <c:v>38.299999999999997</c:v>
                </c:pt>
                <c:pt idx="358">
                  <c:v>37.5</c:v>
                </c:pt>
                <c:pt idx="359">
                  <c:v>36.6</c:v>
                </c:pt>
                <c:pt idx="360">
                  <c:v>35.799999999999997</c:v>
                </c:pt>
                <c:pt idx="361">
                  <c:v>35.5</c:v>
                </c:pt>
                <c:pt idx="362">
                  <c:v>35.299999999999997</c:v>
                </c:pt>
                <c:pt idx="363">
                  <c:v>37.5</c:v>
                </c:pt>
                <c:pt idx="364">
                  <c:v>39.200000000000003</c:v>
                </c:pt>
                <c:pt idx="365">
                  <c:v>39.700000000000003</c:v>
                </c:pt>
                <c:pt idx="366">
                  <c:v>42</c:v>
                </c:pt>
                <c:pt idx="367">
                  <c:v>40.5</c:v>
                </c:pt>
                <c:pt idx="368">
                  <c:v>40.299999999999997</c:v>
                </c:pt>
                <c:pt idx="369">
                  <c:v>40</c:v>
                </c:pt>
                <c:pt idx="370">
                  <c:v>38.799999999999997</c:v>
                </c:pt>
                <c:pt idx="371">
                  <c:v>38</c:v>
                </c:pt>
                <c:pt idx="372">
                  <c:v>38.799999999999997</c:v>
                </c:pt>
                <c:pt idx="373">
                  <c:v>38.700000000000003</c:v>
                </c:pt>
                <c:pt idx="374">
                  <c:v>39.700000000000003</c:v>
                </c:pt>
                <c:pt idx="375">
                  <c:v>43</c:v>
                </c:pt>
                <c:pt idx="376">
                  <c:v>43.6</c:v>
                </c:pt>
                <c:pt idx="377">
                  <c:v>40</c:v>
                </c:pt>
                <c:pt idx="378">
                  <c:v>40.5</c:v>
                </c:pt>
                <c:pt idx="379">
                  <c:v>40</c:v>
                </c:pt>
                <c:pt idx="380">
                  <c:v>40.299999999999997</c:v>
                </c:pt>
                <c:pt idx="381">
                  <c:v>40</c:v>
                </c:pt>
                <c:pt idx="382">
                  <c:v>40.5</c:v>
                </c:pt>
                <c:pt idx="383">
                  <c:v>41.4</c:v>
                </c:pt>
                <c:pt idx="384">
                  <c:v>41.8</c:v>
                </c:pt>
                <c:pt idx="385">
                  <c:v>45</c:v>
                </c:pt>
                <c:pt idx="386">
                  <c:v>45.3</c:v>
                </c:pt>
                <c:pt idx="387">
                  <c:v>45.5</c:v>
                </c:pt>
                <c:pt idx="388">
                  <c:v>45.7</c:v>
                </c:pt>
                <c:pt idx="389">
                  <c:v>51.3</c:v>
                </c:pt>
                <c:pt idx="390">
                  <c:v>52.1</c:v>
                </c:pt>
                <c:pt idx="391">
                  <c:v>52.4</c:v>
                </c:pt>
                <c:pt idx="392">
                  <c:v>52.3</c:v>
                </c:pt>
                <c:pt idx="393">
                  <c:v>55</c:v>
                </c:pt>
                <c:pt idx="394">
                  <c:v>54.8</c:v>
                </c:pt>
                <c:pt idx="395">
                  <c:v>53.5</c:v>
                </c:pt>
                <c:pt idx="396">
                  <c:v>53.8</c:v>
                </c:pt>
                <c:pt idx="397">
                  <c:v>51</c:v>
                </c:pt>
                <c:pt idx="398">
                  <c:v>50.2</c:v>
                </c:pt>
                <c:pt idx="399">
                  <c:v>49.8</c:v>
                </c:pt>
                <c:pt idx="400">
                  <c:v>49.5</c:v>
                </c:pt>
                <c:pt idx="401">
                  <c:v>50.2</c:v>
                </c:pt>
                <c:pt idx="402">
                  <c:v>51</c:v>
                </c:pt>
                <c:pt idx="403">
                  <c:v>50.7</c:v>
                </c:pt>
                <c:pt idx="404">
                  <c:v>50.9</c:v>
                </c:pt>
                <c:pt idx="405">
                  <c:v>51.9</c:v>
                </c:pt>
                <c:pt idx="406">
                  <c:v>53.2</c:v>
                </c:pt>
                <c:pt idx="407">
                  <c:v>52.3</c:v>
                </c:pt>
                <c:pt idx="408">
                  <c:v>52</c:v>
                </c:pt>
                <c:pt idx="409">
                  <c:v>53.8</c:v>
                </c:pt>
                <c:pt idx="410">
                  <c:v>53.4</c:v>
                </c:pt>
                <c:pt idx="411">
                  <c:v>53.5</c:v>
                </c:pt>
                <c:pt idx="412">
                  <c:v>52.2</c:v>
                </c:pt>
                <c:pt idx="413">
                  <c:v>51.2</c:v>
                </c:pt>
                <c:pt idx="414">
                  <c:v>50.9</c:v>
                </c:pt>
                <c:pt idx="415">
                  <c:v>51.6</c:v>
                </c:pt>
                <c:pt idx="416">
                  <c:v>51.5</c:v>
                </c:pt>
                <c:pt idx="417">
                  <c:v>51.3</c:v>
                </c:pt>
                <c:pt idx="418">
                  <c:v>51.5</c:v>
                </c:pt>
                <c:pt idx="419">
                  <c:v>54.5</c:v>
                </c:pt>
                <c:pt idx="420">
                  <c:v>52.8</c:v>
                </c:pt>
                <c:pt idx="421">
                  <c:v>53.5</c:v>
                </c:pt>
                <c:pt idx="422">
                  <c:v>56.8</c:v>
                </c:pt>
                <c:pt idx="423">
                  <c:v>59.2</c:v>
                </c:pt>
                <c:pt idx="424">
                  <c:v>62.9</c:v>
                </c:pt>
                <c:pt idx="425">
                  <c:v>63.5</c:v>
                </c:pt>
                <c:pt idx="426">
                  <c:v>69.400000000000006</c:v>
                </c:pt>
                <c:pt idx="427">
                  <c:v>68.099999999999994</c:v>
                </c:pt>
                <c:pt idx="428">
                  <c:v>69.8</c:v>
                </c:pt>
                <c:pt idx="429">
                  <c:v>68.599999999999994</c:v>
                </c:pt>
                <c:pt idx="430">
                  <c:v>68.599999999999994</c:v>
                </c:pt>
                <c:pt idx="431">
                  <c:v>69.3</c:v>
                </c:pt>
                <c:pt idx="432">
                  <c:v>69.7</c:v>
                </c:pt>
                <c:pt idx="433">
                  <c:v>69.099999999999994</c:v>
                </c:pt>
                <c:pt idx="434">
                  <c:v>68</c:v>
                </c:pt>
                <c:pt idx="435">
                  <c:v>68</c:v>
                </c:pt>
                <c:pt idx="436">
                  <c:v>67.8</c:v>
                </c:pt>
                <c:pt idx="437">
                  <c:v>69.7</c:v>
                </c:pt>
                <c:pt idx="438">
                  <c:v>75.8</c:v>
                </c:pt>
                <c:pt idx="439">
                  <c:v>83.9</c:v>
                </c:pt>
                <c:pt idx="440">
                  <c:v>79</c:v>
                </c:pt>
                <c:pt idx="441">
                  <c:v>81.7</c:v>
                </c:pt>
                <c:pt idx="442">
                  <c:v>76.3</c:v>
                </c:pt>
                <c:pt idx="443">
                  <c:v>77.599999999999994</c:v>
                </c:pt>
                <c:pt idx="444">
                  <c:v>72.3</c:v>
                </c:pt>
                <c:pt idx="445">
                  <c:v>90.2</c:v>
                </c:pt>
                <c:pt idx="446">
                  <c:v>95</c:v>
                </c:pt>
                <c:pt idx="447">
                  <c:v>81.7</c:v>
                </c:pt>
                <c:pt idx="448">
                  <c:v>74.8</c:v>
                </c:pt>
                <c:pt idx="449">
                  <c:v>64.099999999999994</c:v>
                </c:pt>
                <c:pt idx="450">
                  <c:v>62.9</c:v>
                </c:pt>
                <c:pt idx="451">
                  <c:v>60.1</c:v>
                </c:pt>
                <c:pt idx="452">
                  <c:v>58</c:v>
                </c:pt>
                <c:pt idx="453">
                  <c:v>57.3</c:v>
                </c:pt>
                <c:pt idx="454">
                  <c:v>60.8</c:v>
                </c:pt>
                <c:pt idx="455">
                  <c:v>73</c:v>
                </c:pt>
                <c:pt idx="456">
                  <c:v>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7-4DA7-A67B-2574334FB4E8}"/>
            </c:ext>
          </c:extLst>
        </c:ser>
        <c:ser>
          <c:idx val="3"/>
          <c:order val="2"/>
          <c:tx>
            <c:strRef>
              <c:f>'1.2.6-график'!$F$4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'1.2.6-график'!$F$5:$F$461</c:f>
              <c:numCache>
                <c:formatCode>0.00</c:formatCode>
                <c:ptCount val="457"/>
                <c:pt idx="0">
                  <c:v>20.8</c:v>
                </c:pt>
                <c:pt idx="1">
                  <c:v>20.8</c:v>
                </c:pt>
                <c:pt idx="2">
                  <c:v>20.8</c:v>
                </c:pt>
                <c:pt idx="3">
                  <c:v>20.8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20.8</c:v>
                </c:pt>
                <c:pt idx="8">
                  <c:v>20.8</c:v>
                </c:pt>
                <c:pt idx="9">
                  <c:v>20.8</c:v>
                </c:pt>
                <c:pt idx="10">
                  <c:v>20.8</c:v>
                </c:pt>
                <c:pt idx="11">
                  <c:v>20.8</c:v>
                </c:pt>
                <c:pt idx="12">
                  <c:v>20.8</c:v>
                </c:pt>
                <c:pt idx="13">
                  <c:v>20.8</c:v>
                </c:pt>
                <c:pt idx="14">
                  <c:v>20.8</c:v>
                </c:pt>
                <c:pt idx="15">
                  <c:v>20.8</c:v>
                </c:pt>
                <c:pt idx="16">
                  <c:v>20.8</c:v>
                </c:pt>
                <c:pt idx="17">
                  <c:v>20.8</c:v>
                </c:pt>
                <c:pt idx="18">
                  <c:v>20.8</c:v>
                </c:pt>
                <c:pt idx="19">
                  <c:v>20.8</c:v>
                </c:pt>
                <c:pt idx="20">
                  <c:v>20.8</c:v>
                </c:pt>
                <c:pt idx="21">
                  <c:v>20.8</c:v>
                </c:pt>
                <c:pt idx="22">
                  <c:v>20.8</c:v>
                </c:pt>
                <c:pt idx="23">
                  <c:v>20.8</c:v>
                </c:pt>
                <c:pt idx="24">
                  <c:v>20.8</c:v>
                </c:pt>
                <c:pt idx="25">
                  <c:v>20.8</c:v>
                </c:pt>
                <c:pt idx="26">
                  <c:v>20.8</c:v>
                </c:pt>
                <c:pt idx="27">
                  <c:v>20.8</c:v>
                </c:pt>
                <c:pt idx="28">
                  <c:v>20.8</c:v>
                </c:pt>
                <c:pt idx="29">
                  <c:v>20.8</c:v>
                </c:pt>
                <c:pt idx="30">
                  <c:v>20.8</c:v>
                </c:pt>
                <c:pt idx="31">
                  <c:v>20.8</c:v>
                </c:pt>
                <c:pt idx="32">
                  <c:v>20.8</c:v>
                </c:pt>
                <c:pt idx="33">
                  <c:v>20.8</c:v>
                </c:pt>
                <c:pt idx="34">
                  <c:v>20.8</c:v>
                </c:pt>
                <c:pt idx="35">
                  <c:v>20.8</c:v>
                </c:pt>
                <c:pt idx="36">
                  <c:v>20.8</c:v>
                </c:pt>
                <c:pt idx="37">
                  <c:v>20.8</c:v>
                </c:pt>
                <c:pt idx="38">
                  <c:v>20.8</c:v>
                </c:pt>
                <c:pt idx="39">
                  <c:v>20.8</c:v>
                </c:pt>
                <c:pt idx="40">
                  <c:v>20.8</c:v>
                </c:pt>
                <c:pt idx="41">
                  <c:v>20.8</c:v>
                </c:pt>
                <c:pt idx="42">
                  <c:v>20.8</c:v>
                </c:pt>
                <c:pt idx="43">
                  <c:v>20.8</c:v>
                </c:pt>
                <c:pt idx="44">
                  <c:v>20.8</c:v>
                </c:pt>
                <c:pt idx="45">
                  <c:v>20.8</c:v>
                </c:pt>
                <c:pt idx="46">
                  <c:v>20.8</c:v>
                </c:pt>
                <c:pt idx="47">
                  <c:v>20.8</c:v>
                </c:pt>
                <c:pt idx="48">
                  <c:v>20.8</c:v>
                </c:pt>
                <c:pt idx="49">
                  <c:v>20.8</c:v>
                </c:pt>
                <c:pt idx="50">
                  <c:v>20.8</c:v>
                </c:pt>
                <c:pt idx="51">
                  <c:v>20.8</c:v>
                </c:pt>
                <c:pt idx="52">
                  <c:v>20.8</c:v>
                </c:pt>
                <c:pt idx="53">
                  <c:v>20.8</c:v>
                </c:pt>
                <c:pt idx="54">
                  <c:v>20.8</c:v>
                </c:pt>
                <c:pt idx="55">
                  <c:v>20.8</c:v>
                </c:pt>
                <c:pt idx="56">
                  <c:v>20.8</c:v>
                </c:pt>
                <c:pt idx="57">
                  <c:v>20.8</c:v>
                </c:pt>
                <c:pt idx="58">
                  <c:v>20.8</c:v>
                </c:pt>
                <c:pt idx="59">
                  <c:v>20.8</c:v>
                </c:pt>
                <c:pt idx="60">
                  <c:v>20.8</c:v>
                </c:pt>
                <c:pt idx="61">
                  <c:v>20.8</c:v>
                </c:pt>
                <c:pt idx="62">
                  <c:v>20.8</c:v>
                </c:pt>
                <c:pt idx="63">
                  <c:v>20.8</c:v>
                </c:pt>
                <c:pt idx="64">
                  <c:v>20.8</c:v>
                </c:pt>
                <c:pt idx="65">
                  <c:v>20.8</c:v>
                </c:pt>
                <c:pt idx="66">
                  <c:v>20.8</c:v>
                </c:pt>
                <c:pt idx="67">
                  <c:v>20.8</c:v>
                </c:pt>
                <c:pt idx="68">
                  <c:v>20.8</c:v>
                </c:pt>
                <c:pt idx="69">
                  <c:v>20.8</c:v>
                </c:pt>
                <c:pt idx="70">
                  <c:v>20.8</c:v>
                </c:pt>
                <c:pt idx="71">
                  <c:v>20.8</c:v>
                </c:pt>
                <c:pt idx="72">
                  <c:v>20.8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20.8</c:v>
                </c:pt>
                <c:pt idx="82">
                  <c:v>20.8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20.8</c:v>
                </c:pt>
                <c:pt idx="88">
                  <c:v>20.8</c:v>
                </c:pt>
                <c:pt idx="89">
                  <c:v>20.8</c:v>
                </c:pt>
                <c:pt idx="90">
                  <c:v>20.8</c:v>
                </c:pt>
                <c:pt idx="91">
                  <c:v>18.5</c:v>
                </c:pt>
                <c:pt idx="92">
                  <c:v>17.8</c:v>
                </c:pt>
                <c:pt idx="93">
                  <c:v>17.5</c:v>
                </c:pt>
                <c:pt idx="94">
                  <c:v>17.899999999999999</c:v>
                </c:pt>
                <c:pt idx="95">
                  <c:v>17.8</c:v>
                </c:pt>
                <c:pt idx="96">
                  <c:v>18.100000000000001</c:v>
                </c:pt>
                <c:pt idx="97">
                  <c:v>18</c:v>
                </c:pt>
                <c:pt idx="98">
                  <c:v>18</c:v>
                </c:pt>
                <c:pt idx="99">
                  <c:v>18</c:v>
                </c:pt>
                <c:pt idx="100">
                  <c:v>18.399999999999999</c:v>
                </c:pt>
                <c:pt idx="101">
                  <c:v>18.2</c:v>
                </c:pt>
                <c:pt idx="102">
                  <c:v>17.7</c:v>
                </c:pt>
                <c:pt idx="103">
                  <c:v>18</c:v>
                </c:pt>
                <c:pt idx="104">
                  <c:v>18</c:v>
                </c:pt>
                <c:pt idx="105">
                  <c:v>19.3</c:v>
                </c:pt>
                <c:pt idx="106">
                  <c:v>18</c:v>
                </c:pt>
                <c:pt idx="107">
                  <c:v>18</c:v>
                </c:pt>
                <c:pt idx="108">
                  <c:v>18</c:v>
                </c:pt>
                <c:pt idx="109">
                  <c:v>17.7</c:v>
                </c:pt>
                <c:pt idx="110">
                  <c:v>17.5</c:v>
                </c:pt>
                <c:pt idx="111">
                  <c:v>17.5</c:v>
                </c:pt>
                <c:pt idx="112">
                  <c:v>17.7</c:v>
                </c:pt>
                <c:pt idx="113">
                  <c:v>17.7</c:v>
                </c:pt>
                <c:pt idx="114">
                  <c:v>17.899999999999999</c:v>
                </c:pt>
                <c:pt idx="115">
                  <c:v>16.100000000000001</c:v>
                </c:pt>
                <c:pt idx="116">
                  <c:v>18.2</c:v>
                </c:pt>
                <c:pt idx="117">
                  <c:v>18.5</c:v>
                </c:pt>
                <c:pt idx="118">
                  <c:v>18.600000000000001</c:v>
                </c:pt>
                <c:pt idx="119">
                  <c:v>18</c:v>
                </c:pt>
                <c:pt idx="120">
                  <c:v>20.8</c:v>
                </c:pt>
                <c:pt idx="121">
                  <c:v>18</c:v>
                </c:pt>
                <c:pt idx="122">
                  <c:v>18.100000000000001</c:v>
                </c:pt>
                <c:pt idx="123">
                  <c:v>18.5</c:v>
                </c:pt>
                <c:pt idx="124">
                  <c:v>18.100000000000001</c:v>
                </c:pt>
                <c:pt idx="125">
                  <c:v>18.2</c:v>
                </c:pt>
                <c:pt idx="126">
                  <c:v>18.3</c:v>
                </c:pt>
                <c:pt idx="127">
                  <c:v>18.399999999999999</c:v>
                </c:pt>
                <c:pt idx="128">
                  <c:v>19.100000000000001</c:v>
                </c:pt>
                <c:pt idx="129">
                  <c:v>19.100000000000001</c:v>
                </c:pt>
                <c:pt idx="130">
                  <c:v>19</c:v>
                </c:pt>
                <c:pt idx="131">
                  <c:v>18.8</c:v>
                </c:pt>
                <c:pt idx="132">
                  <c:v>19.100000000000001</c:v>
                </c:pt>
                <c:pt idx="133">
                  <c:v>19</c:v>
                </c:pt>
                <c:pt idx="134">
                  <c:v>19</c:v>
                </c:pt>
                <c:pt idx="135">
                  <c:v>19</c:v>
                </c:pt>
                <c:pt idx="136">
                  <c:v>18.8</c:v>
                </c:pt>
                <c:pt idx="137">
                  <c:v>20</c:v>
                </c:pt>
                <c:pt idx="138">
                  <c:v>20.9</c:v>
                </c:pt>
                <c:pt idx="139">
                  <c:v>20.8</c:v>
                </c:pt>
                <c:pt idx="140">
                  <c:v>21.2</c:v>
                </c:pt>
                <c:pt idx="141">
                  <c:v>21.1</c:v>
                </c:pt>
                <c:pt idx="142">
                  <c:v>20.7</c:v>
                </c:pt>
                <c:pt idx="143">
                  <c:v>20.3</c:v>
                </c:pt>
                <c:pt idx="144">
                  <c:v>20.2</c:v>
                </c:pt>
                <c:pt idx="145">
                  <c:v>21.2</c:v>
                </c:pt>
                <c:pt idx="146">
                  <c:v>21.9</c:v>
                </c:pt>
                <c:pt idx="147">
                  <c:v>22.5</c:v>
                </c:pt>
                <c:pt idx="148">
                  <c:v>23</c:v>
                </c:pt>
                <c:pt idx="149">
                  <c:v>30.9</c:v>
                </c:pt>
                <c:pt idx="150">
                  <c:v>52</c:v>
                </c:pt>
                <c:pt idx="151">
                  <c:v>33.5</c:v>
                </c:pt>
                <c:pt idx="152">
                  <c:v>35.4</c:v>
                </c:pt>
                <c:pt idx="153">
                  <c:v>36</c:v>
                </c:pt>
                <c:pt idx="154">
                  <c:v>32</c:v>
                </c:pt>
                <c:pt idx="155">
                  <c:v>33</c:v>
                </c:pt>
                <c:pt idx="156">
                  <c:v>30.5</c:v>
                </c:pt>
                <c:pt idx="157">
                  <c:v>28.4</c:v>
                </c:pt>
                <c:pt idx="158">
                  <c:v>26.5</c:v>
                </c:pt>
                <c:pt idx="159">
                  <c:v>26.5</c:v>
                </c:pt>
                <c:pt idx="160">
                  <c:v>26.5</c:v>
                </c:pt>
                <c:pt idx="161">
                  <c:v>27.5</c:v>
                </c:pt>
                <c:pt idx="162">
                  <c:v>30</c:v>
                </c:pt>
                <c:pt idx="163">
                  <c:v>36.5</c:v>
                </c:pt>
                <c:pt idx="164">
                  <c:v>36.5</c:v>
                </c:pt>
                <c:pt idx="165">
                  <c:v>37.5</c:v>
                </c:pt>
                <c:pt idx="166">
                  <c:v>39.5</c:v>
                </c:pt>
                <c:pt idx="167">
                  <c:v>36.5</c:v>
                </c:pt>
                <c:pt idx="168">
                  <c:v>35.200000000000003</c:v>
                </c:pt>
                <c:pt idx="169">
                  <c:v>35.700000000000003</c:v>
                </c:pt>
                <c:pt idx="170">
                  <c:v>35.9</c:v>
                </c:pt>
                <c:pt idx="171">
                  <c:v>34</c:v>
                </c:pt>
                <c:pt idx="172">
                  <c:v>37.299999999999997</c:v>
                </c:pt>
                <c:pt idx="173">
                  <c:v>37.4</c:v>
                </c:pt>
                <c:pt idx="174">
                  <c:v>35.299999999999997</c:v>
                </c:pt>
                <c:pt idx="175">
                  <c:v>35.9</c:v>
                </c:pt>
                <c:pt idx="176">
                  <c:v>35.4</c:v>
                </c:pt>
                <c:pt idx="177">
                  <c:v>34.799999999999997</c:v>
                </c:pt>
                <c:pt idx="178">
                  <c:v>37.4</c:v>
                </c:pt>
                <c:pt idx="179">
                  <c:v>37.700000000000003</c:v>
                </c:pt>
                <c:pt idx="180">
                  <c:v>40.799999999999997</c:v>
                </c:pt>
                <c:pt idx="181">
                  <c:v>40.799999999999997</c:v>
                </c:pt>
                <c:pt idx="182">
                  <c:v>40.700000000000003</c:v>
                </c:pt>
                <c:pt idx="183">
                  <c:v>41.4</c:v>
                </c:pt>
                <c:pt idx="184">
                  <c:v>40</c:v>
                </c:pt>
                <c:pt idx="185">
                  <c:v>39</c:v>
                </c:pt>
                <c:pt idx="186">
                  <c:v>39</c:v>
                </c:pt>
                <c:pt idx="187">
                  <c:v>34.799999999999997</c:v>
                </c:pt>
                <c:pt idx="188">
                  <c:v>35.299999999999997</c:v>
                </c:pt>
                <c:pt idx="189">
                  <c:v>33.799999999999997</c:v>
                </c:pt>
                <c:pt idx="190">
                  <c:v>33</c:v>
                </c:pt>
                <c:pt idx="191">
                  <c:v>33.5</c:v>
                </c:pt>
                <c:pt idx="192">
                  <c:v>32</c:v>
                </c:pt>
                <c:pt idx="193">
                  <c:v>31</c:v>
                </c:pt>
                <c:pt idx="194">
                  <c:v>31.5</c:v>
                </c:pt>
                <c:pt idx="195">
                  <c:v>32.299999999999997</c:v>
                </c:pt>
                <c:pt idx="196">
                  <c:v>32</c:v>
                </c:pt>
                <c:pt idx="197">
                  <c:v>31.7</c:v>
                </c:pt>
                <c:pt idx="198">
                  <c:v>31.8</c:v>
                </c:pt>
                <c:pt idx="199">
                  <c:v>31.5</c:v>
                </c:pt>
                <c:pt idx="200">
                  <c:v>31.3</c:v>
                </c:pt>
                <c:pt idx="201">
                  <c:v>30.7</c:v>
                </c:pt>
                <c:pt idx="202">
                  <c:v>30</c:v>
                </c:pt>
                <c:pt idx="203">
                  <c:v>29.7</c:v>
                </c:pt>
                <c:pt idx="204">
                  <c:v>28.5</c:v>
                </c:pt>
                <c:pt idx="205">
                  <c:v>29.1</c:v>
                </c:pt>
                <c:pt idx="206">
                  <c:v>29.2</c:v>
                </c:pt>
                <c:pt idx="207">
                  <c:v>29</c:v>
                </c:pt>
                <c:pt idx="208">
                  <c:v>29.5</c:v>
                </c:pt>
                <c:pt idx="209">
                  <c:v>29.5</c:v>
                </c:pt>
                <c:pt idx="210">
                  <c:v>30</c:v>
                </c:pt>
                <c:pt idx="211">
                  <c:v>30</c:v>
                </c:pt>
                <c:pt idx="212">
                  <c:v>28.5</c:v>
                </c:pt>
                <c:pt idx="213">
                  <c:v>28.8</c:v>
                </c:pt>
                <c:pt idx="214">
                  <c:v>29.7</c:v>
                </c:pt>
                <c:pt idx="215">
                  <c:v>29</c:v>
                </c:pt>
                <c:pt idx="216">
                  <c:v>29.3</c:v>
                </c:pt>
                <c:pt idx="217">
                  <c:v>28.8</c:v>
                </c:pt>
                <c:pt idx="218">
                  <c:v>28.2</c:v>
                </c:pt>
                <c:pt idx="219">
                  <c:v>29.7</c:v>
                </c:pt>
                <c:pt idx="220">
                  <c:v>31.5</c:v>
                </c:pt>
                <c:pt idx="221">
                  <c:v>32.200000000000003</c:v>
                </c:pt>
                <c:pt idx="222">
                  <c:v>33</c:v>
                </c:pt>
                <c:pt idx="223">
                  <c:v>34.6</c:v>
                </c:pt>
                <c:pt idx="224">
                  <c:v>35.700000000000003</c:v>
                </c:pt>
                <c:pt idx="225">
                  <c:v>36.700000000000003</c:v>
                </c:pt>
                <c:pt idx="226">
                  <c:v>42</c:v>
                </c:pt>
                <c:pt idx="227">
                  <c:v>42.2</c:v>
                </c:pt>
                <c:pt idx="228">
                  <c:v>44.8</c:v>
                </c:pt>
                <c:pt idx="229">
                  <c:v>47.5</c:v>
                </c:pt>
                <c:pt idx="230">
                  <c:v>47.5</c:v>
                </c:pt>
                <c:pt idx="231">
                  <c:v>51.1</c:v>
                </c:pt>
                <c:pt idx="232">
                  <c:v>58.5</c:v>
                </c:pt>
                <c:pt idx="233">
                  <c:v>58.4</c:v>
                </c:pt>
                <c:pt idx="234">
                  <c:v>61</c:v>
                </c:pt>
                <c:pt idx="235">
                  <c:v>59</c:v>
                </c:pt>
                <c:pt idx="236">
                  <c:v>61.1</c:v>
                </c:pt>
                <c:pt idx="237">
                  <c:v>58.6</c:v>
                </c:pt>
                <c:pt idx="238">
                  <c:v>52.4</c:v>
                </c:pt>
                <c:pt idx="239">
                  <c:v>53.5</c:v>
                </c:pt>
                <c:pt idx="240">
                  <c:v>48.9</c:v>
                </c:pt>
                <c:pt idx="241">
                  <c:v>48.4</c:v>
                </c:pt>
                <c:pt idx="242">
                  <c:v>45.9</c:v>
                </c:pt>
                <c:pt idx="243">
                  <c:v>46.5</c:v>
                </c:pt>
                <c:pt idx="244">
                  <c:v>46.7</c:v>
                </c:pt>
                <c:pt idx="245">
                  <c:v>46.2</c:v>
                </c:pt>
                <c:pt idx="246">
                  <c:v>45</c:v>
                </c:pt>
                <c:pt idx="247">
                  <c:v>43.4</c:v>
                </c:pt>
                <c:pt idx="248">
                  <c:v>44.1</c:v>
                </c:pt>
                <c:pt idx="249">
                  <c:v>44.3</c:v>
                </c:pt>
                <c:pt idx="250">
                  <c:v>48.5</c:v>
                </c:pt>
                <c:pt idx="251">
                  <c:v>55.5</c:v>
                </c:pt>
                <c:pt idx="252">
                  <c:v>57.8</c:v>
                </c:pt>
                <c:pt idx="253">
                  <c:v>57.8</c:v>
                </c:pt>
                <c:pt idx="254">
                  <c:v>57.9</c:v>
                </c:pt>
                <c:pt idx="255">
                  <c:v>57.9</c:v>
                </c:pt>
                <c:pt idx="256">
                  <c:v>57.9</c:v>
                </c:pt>
                <c:pt idx="257">
                  <c:v>57.9</c:v>
                </c:pt>
                <c:pt idx="258">
                  <c:v>57.9</c:v>
                </c:pt>
                <c:pt idx="259">
                  <c:v>56.5</c:v>
                </c:pt>
                <c:pt idx="260">
                  <c:v>54.8</c:v>
                </c:pt>
                <c:pt idx="261">
                  <c:v>54.8</c:v>
                </c:pt>
                <c:pt idx="262">
                  <c:v>54.5</c:v>
                </c:pt>
                <c:pt idx="263">
                  <c:v>59.9</c:v>
                </c:pt>
                <c:pt idx="264">
                  <c:v>60.8</c:v>
                </c:pt>
                <c:pt idx="265">
                  <c:v>72</c:v>
                </c:pt>
                <c:pt idx="266">
                  <c:v>70.2</c:v>
                </c:pt>
                <c:pt idx="267">
                  <c:v>79.5</c:v>
                </c:pt>
                <c:pt idx="268">
                  <c:v>82.2</c:v>
                </c:pt>
                <c:pt idx="269">
                  <c:v>79.900000000000006</c:v>
                </c:pt>
                <c:pt idx="270">
                  <c:v>79.3</c:v>
                </c:pt>
                <c:pt idx="271">
                  <c:v>76.400000000000006</c:v>
                </c:pt>
                <c:pt idx="272">
                  <c:v>77.3</c:v>
                </c:pt>
                <c:pt idx="273">
                  <c:v>78.3</c:v>
                </c:pt>
                <c:pt idx="274">
                  <c:v>80</c:v>
                </c:pt>
                <c:pt idx="275">
                  <c:v>82.9</c:v>
                </c:pt>
                <c:pt idx="276">
                  <c:v>87.5</c:v>
                </c:pt>
                <c:pt idx="277">
                  <c:v>84.4</c:v>
                </c:pt>
                <c:pt idx="278">
                  <c:v>80.2</c:v>
                </c:pt>
                <c:pt idx="279">
                  <c:v>75.8</c:v>
                </c:pt>
                <c:pt idx="280">
                  <c:v>79.2</c:v>
                </c:pt>
                <c:pt idx="281">
                  <c:v>76.8</c:v>
                </c:pt>
                <c:pt idx="282">
                  <c:v>76.599999999999994</c:v>
                </c:pt>
                <c:pt idx="283">
                  <c:v>79.5</c:v>
                </c:pt>
                <c:pt idx="284">
                  <c:v>79</c:v>
                </c:pt>
                <c:pt idx="285">
                  <c:v>78.5</c:v>
                </c:pt>
                <c:pt idx="286">
                  <c:v>80.7</c:v>
                </c:pt>
                <c:pt idx="287">
                  <c:v>92</c:v>
                </c:pt>
                <c:pt idx="288">
                  <c:v>109.3</c:v>
                </c:pt>
                <c:pt idx="289">
                  <c:v>117.7</c:v>
                </c:pt>
                <c:pt idx="290">
                  <c:v>119.7</c:v>
                </c:pt>
                <c:pt idx="291">
                  <c:v>105.5</c:v>
                </c:pt>
                <c:pt idx="292">
                  <c:v>100.9</c:v>
                </c:pt>
                <c:pt idx="293">
                  <c:v>102.8</c:v>
                </c:pt>
                <c:pt idx="294">
                  <c:v>115.4</c:v>
                </c:pt>
                <c:pt idx="295">
                  <c:v>114.5</c:v>
                </c:pt>
                <c:pt idx="296">
                  <c:v>117</c:v>
                </c:pt>
                <c:pt idx="297">
                  <c:v>119.8</c:v>
                </c:pt>
                <c:pt idx="298">
                  <c:v>108.7</c:v>
                </c:pt>
                <c:pt idx="299">
                  <c:v>114</c:v>
                </c:pt>
                <c:pt idx="300">
                  <c:v>114.2</c:v>
                </c:pt>
                <c:pt idx="301">
                  <c:v>112.7</c:v>
                </c:pt>
                <c:pt idx="302">
                  <c:v>112</c:v>
                </c:pt>
                <c:pt idx="303">
                  <c:v>115.9</c:v>
                </c:pt>
                <c:pt idx="304">
                  <c:v>132.69999999999999</c:v>
                </c:pt>
                <c:pt idx="305">
                  <c:v>145.80000000000001</c:v>
                </c:pt>
                <c:pt idx="306">
                  <c:v>152</c:v>
                </c:pt>
                <c:pt idx="307">
                  <c:v>150.5</c:v>
                </c:pt>
                <c:pt idx="308">
                  <c:v>153.5</c:v>
                </c:pt>
                <c:pt idx="309">
                  <c:v>171.2</c:v>
                </c:pt>
                <c:pt idx="310">
                  <c:v>175.3</c:v>
                </c:pt>
                <c:pt idx="311">
                  <c:v>190.2</c:v>
                </c:pt>
                <c:pt idx="312">
                  <c:v>184.8</c:v>
                </c:pt>
                <c:pt idx="313">
                  <c:v>196.8</c:v>
                </c:pt>
                <c:pt idx="314">
                  <c:v>201.5</c:v>
                </c:pt>
                <c:pt idx="315">
                  <c:v>210.7</c:v>
                </c:pt>
                <c:pt idx="316">
                  <c:v>190</c:v>
                </c:pt>
                <c:pt idx="317">
                  <c:v>167</c:v>
                </c:pt>
                <c:pt idx="318">
                  <c:v>165</c:v>
                </c:pt>
                <c:pt idx="319">
                  <c:v>165.2</c:v>
                </c:pt>
                <c:pt idx="320">
                  <c:v>168.3</c:v>
                </c:pt>
                <c:pt idx="321">
                  <c:v>154.80000000000001</c:v>
                </c:pt>
                <c:pt idx="322">
                  <c:v>164.7</c:v>
                </c:pt>
                <c:pt idx="323">
                  <c:v>164.3</c:v>
                </c:pt>
                <c:pt idx="324">
                  <c:v>168.2</c:v>
                </c:pt>
                <c:pt idx="325">
                  <c:v>175.8</c:v>
                </c:pt>
                <c:pt idx="326">
                  <c:v>168.7</c:v>
                </c:pt>
                <c:pt idx="327">
                  <c:v>161.19999999999999</c:v>
                </c:pt>
                <c:pt idx="328">
                  <c:v>158.5</c:v>
                </c:pt>
                <c:pt idx="329">
                  <c:v>151.80000000000001</c:v>
                </c:pt>
                <c:pt idx="330">
                  <c:v>143.69999999999999</c:v>
                </c:pt>
                <c:pt idx="331">
                  <c:v>145.69999999999999</c:v>
                </c:pt>
                <c:pt idx="332">
                  <c:v>144</c:v>
                </c:pt>
                <c:pt idx="333">
                  <c:v>141.5</c:v>
                </c:pt>
                <c:pt idx="334">
                  <c:v>139.80000000000001</c:v>
                </c:pt>
                <c:pt idx="335">
                  <c:v>143.6</c:v>
                </c:pt>
                <c:pt idx="336">
                  <c:v>143.5</c:v>
                </c:pt>
                <c:pt idx="337">
                  <c:v>140.4</c:v>
                </c:pt>
                <c:pt idx="338">
                  <c:v>135.1</c:v>
                </c:pt>
                <c:pt idx="339">
                  <c:v>130.69999999999999</c:v>
                </c:pt>
                <c:pt idx="340">
                  <c:v>132</c:v>
                </c:pt>
                <c:pt idx="341">
                  <c:v>131</c:v>
                </c:pt>
                <c:pt idx="342">
                  <c:v>124.8</c:v>
                </c:pt>
                <c:pt idx="343">
                  <c:v>121.8</c:v>
                </c:pt>
                <c:pt idx="344">
                  <c:v>117.5</c:v>
                </c:pt>
                <c:pt idx="345">
                  <c:v>111.5</c:v>
                </c:pt>
                <c:pt idx="346">
                  <c:v>114.8</c:v>
                </c:pt>
                <c:pt idx="347">
                  <c:v>113.1</c:v>
                </c:pt>
                <c:pt idx="348">
                  <c:v>110.1</c:v>
                </c:pt>
                <c:pt idx="349">
                  <c:v>103.5</c:v>
                </c:pt>
                <c:pt idx="350">
                  <c:v>103.5</c:v>
                </c:pt>
                <c:pt idx="351">
                  <c:v>102.2</c:v>
                </c:pt>
                <c:pt idx="352">
                  <c:v>99.7</c:v>
                </c:pt>
                <c:pt idx="353">
                  <c:v>100.9</c:v>
                </c:pt>
                <c:pt idx="354">
                  <c:v>102.3</c:v>
                </c:pt>
                <c:pt idx="355">
                  <c:v>100.2</c:v>
                </c:pt>
                <c:pt idx="356">
                  <c:v>100.2</c:v>
                </c:pt>
                <c:pt idx="357">
                  <c:v>100.8</c:v>
                </c:pt>
                <c:pt idx="358">
                  <c:v>100.6</c:v>
                </c:pt>
                <c:pt idx="359">
                  <c:v>94.8</c:v>
                </c:pt>
                <c:pt idx="360">
                  <c:v>88.3</c:v>
                </c:pt>
                <c:pt idx="361">
                  <c:v>90.2</c:v>
                </c:pt>
                <c:pt idx="362">
                  <c:v>87.3</c:v>
                </c:pt>
                <c:pt idx="363">
                  <c:v>94.3</c:v>
                </c:pt>
                <c:pt idx="364">
                  <c:v>100</c:v>
                </c:pt>
                <c:pt idx="365">
                  <c:v>101.2</c:v>
                </c:pt>
                <c:pt idx="366">
                  <c:v>102.4</c:v>
                </c:pt>
                <c:pt idx="367">
                  <c:v>99.1</c:v>
                </c:pt>
                <c:pt idx="368">
                  <c:v>95.1</c:v>
                </c:pt>
                <c:pt idx="369">
                  <c:v>94.5</c:v>
                </c:pt>
                <c:pt idx="370">
                  <c:v>94.8</c:v>
                </c:pt>
                <c:pt idx="371">
                  <c:v>96.3</c:v>
                </c:pt>
                <c:pt idx="372">
                  <c:v>97.5</c:v>
                </c:pt>
                <c:pt idx="373">
                  <c:v>95.8</c:v>
                </c:pt>
                <c:pt idx="374">
                  <c:v>107.3</c:v>
                </c:pt>
                <c:pt idx="375">
                  <c:v>111</c:v>
                </c:pt>
                <c:pt idx="376">
                  <c:v>121.7</c:v>
                </c:pt>
                <c:pt idx="377">
                  <c:v>120.3</c:v>
                </c:pt>
                <c:pt idx="378">
                  <c:v>116.8</c:v>
                </c:pt>
                <c:pt idx="379">
                  <c:v>115.4</c:v>
                </c:pt>
                <c:pt idx="380">
                  <c:v>112.7</c:v>
                </c:pt>
                <c:pt idx="381">
                  <c:v>114.7</c:v>
                </c:pt>
                <c:pt idx="382">
                  <c:v>116.7</c:v>
                </c:pt>
                <c:pt idx="383">
                  <c:v>116.8</c:v>
                </c:pt>
                <c:pt idx="384">
                  <c:v>120.7</c:v>
                </c:pt>
                <c:pt idx="385">
                  <c:v>120.8</c:v>
                </c:pt>
                <c:pt idx="386">
                  <c:v>124.7</c:v>
                </c:pt>
                <c:pt idx="387">
                  <c:v>121.8</c:v>
                </c:pt>
                <c:pt idx="388">
                  <c:v>122.5</c:v>
                </c:pt>
                <c:pt idx="389">
                  <c:v>134.30000000000001</c:v>
                </c:pt>
                <c:pt idx="390">
                  <c:v>133.80000000000001</c:v>
                </c:pt>
                <c:pt idx="391">
                  <c:v>136.19999999999999</c:v>
                </c:pt>
                <c:pt idx="392">
                  <c:v>135.1</c:v>
                </c:pt>
                <c:pt idx="393">
                  <c:v>137.6</c:v>
                </c:pt>
                <c:pt idx="394">
                  <c:v>135.6</c:v>
                </c:pt>
                <c:pt idx="395">
                  <c:v>133.80000000000001</c:v>
                </c:pt>
                <c:pt idx="396">
                  <c:v>136.80000000000001</c:v>
                </c:pt>
                <c:pt idx="397">
                  <c:v>119.7</c:v>
                </c:pt>
                <c:pt idx="398">
                  <c:v>121.8</c:v>
                </c:pt>
                <c:pt idx="399">
                  <c:v>123.1</c:v>
                </c:pt>
                <c:pt idx="400">
                  <c:v>119.8</c:v>
                </c:pt>
                <c:pt idx="401">
                  <c:v>122</c:v>
                </c:pt>
                <c:pt idx="402">
                  <c:v>121.1</c:v>
                </c:pt>
                <c:pt idx="403">
                  <c:v>116.7</c:v>
                </c:pt>
                <c:pt idx="404">
                  <c:v>118.9</c:v>
                </c:pt>
                <c:pt idx="405">
                  <c:v>115</c:v>
                </c:pt>
                <c:pt idx="406">
                  <c:v>117</c:v>
                </c:pt>
                <c:pt idx="407">
                  <c:v>114</c:v>
                </c:pt>
                <c:pt idx="408">
                  <c:v>116</c:v>
                </c:pt>
                <c:pt idx="409">
                  <c:v>116.5</c:v>
                </c:pt>
                <c:pt idx="410">
                  <c:v>117.2</c:v>
                </c:pt>
                <c:pt idx="411">
                  <c:v>116.5</c:v>
                </c:pt>
                <c:pt idx="412">
                  <c:v>107.8</c:v>
                </c:pt>
                <c:pt idx="413">
                  <c:v>110.2</c:v>
                </c:pt>
                <c:pt idx="414">
                  <c:v>114.4</c:v>
                </c:pt>
                <c:pt idx="415">
                  <c:v>116.2</c:v>
                </c:pt>
                <c:pt idx="416">
                  <c:v>114.4</c:v>
                </c:pt>
                <c:pt idx="417">
                  <c:v>114.6</c:v>
                </c:pt>
                <c:pt idx="418">
                  <c:v>114.5</c:v>
                </c:pt>
                <c:pt idx="419">
                  <c:v>125.7</c:v>
                </c:pt>
                <c:pt idx="420">
                  <c:v>122.2</c:v>
                </c:pt>
                <c:pt idx="421">
                  <c:v>120.8</c:v>
                </c:pt>
                <c:pt idx="422">
                  <c:v>122.4</c:v>
                </c:pt>
                <c:pt idx="423">
                  <c:v>125.1</c:v>
                </c:pt>
                <c:pt idx="424">
                  <c:v>124.4</c:v>
                </c:pt>
                <c:pt idx="425">
                  <c:v>127.3</c:v>
                </c:pt>
                <c:pt idx="426">
                  <c:v>128.5</c:v>
                </c:pt>
                <c:pt idx="427">
                  <c:v>126.6</c:v>
                </c:pt>
                <c:pt idx="428">
                  <c:v>127.9</c:v>
                </c:pt>
                <c:pt idx="429">
                  <c:v>126.6</c:v>
                </c:pt>
                <c:pt idx="430">
                  <c:v>126.6</c:v>
                </c:pt>
                <c:pt idx="431">
                  <c:v>128.80000000000001</c:v>
                </c:pt>
                <c:pt idx="432">
                  <c:v>127.8</c:v>
                </c:pt>
                <c:pt idx="433">
                  <c:v>127.3</c:v>
                </c:pt>
                <c:pt idx="434">
                  <c:v>124.3</c:v>
                </c:pt>
                <c:pt idx="435">
                  <c:v>124.3</c:v>
                </c:pt>
                <c:pt idx="436">
                  <c:v>124.8</c:v>
                </c:pt>
                <c:pt idx="437">
                  <c:v>134.30000000000001</c:v>
                </c:pt>
                <c:pt idx="438">
                  <c:v>145.30000000000001</c:v>
                </c:pt>
                <c:pt idx="439">
                  <c:v>167.5</c:v>
                </c:pt>
                <c:pt idx="440">
                  <c:v>154.9</c:v>
                </c:pt>
                <c:pt idx="441">
                  <c:v>167.6</c:v>
                </c:pt>
                <c:pt idx="442">
                  <c:v>168.2</c:v>
                </c:pt>
                <c:pt idx="443">
                  <c:v>170.2</c:v>
                </c:pt>
                <c:pt idx="444">
                  <c:v>165</c:v>
                </c:pt>
                <c:pt idx="445">
                  <c:v>205</c:v>
                </c:pt>
                <c:pt idx="446">
                  <c:v>222.7</c:v>
                </c:pt>
                <c:pt idx="447">
                  <c:v>208.4</c:v>
                </c:pt>
                <c:pt idx="448">
                  <c:v>196</c:v>
                </c:pt>
                <c:pt idx="449">
                  <c:v>160</c:v>
                </c:pt>
                <c:pt idx="450">
                  <c:v>149</c:v>
                </c:pt>
                <c:pt idx="451">
                  <c:v>144.80000000000001</c:v>
                </c:pt>
                <c:pt idx="452">
                  <c:v>143.4</c:v>
                </c:pt>
                <c:pt idx="453">
                  <c:v>140.69999999999999</c:v>
                </c:pt>
                <c:pt idx="454">
                  <c:v>147.30000000000001</c:v>
                </c:pt>
                <c:pt idx="455">
                  <c:v>171</c:v>
                </c:pt>
                <c:pt idx="456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7-4DA7-A67B-2574334FB4E8}"/>
            </c:ext>
          </c:extLst>
        </c:ser>
        <c:ser>
          <c:idx val="4"/>
          <c:order val="3"/>
          <c:tx>
            <c:strRef>
              <c:f>'1.2.6-график'!$G$4</c:f>
              <c:strCache>
                <c:ptCount val="1"/>
                <c:pt idx="0">
                  <c:v>Чехия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'1.2.6-график'!$G$5:$G$461</c:f>
              <c:numCache>
                <c:formatCode>0.00</c:formatCode>
                <c:ptCount val="457"/>
                <c:pt idx="0">
                  <c:v>6.8</c:v>
                </c:pt>
                <c:pt idx="1">
                  <c:v>6.3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6.2</c:v>
                </c:pt>
                <c:pt idx="6">
                  <c:v>5.5</c:v>
                </c:pt>
                <c:pt idx="7">
                  <c:v>6</c:v>
                </c:pt>
                <c:pt idx="8">
                  <c:v>5.8</c:v>
                </c:pt>
                <c:pt idx="9">
                  <c:v>6</c:v>
                </c:pt>
                <c:pt idx="10">
                  <c:v>5.9</c:v>
                </c:pt>
                <c:pt idx="11">
                  <c:v>6.4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5</c:v>
                </c:pt>
                <c:pt idx="18">
                  <c:v>6.1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6.5</c:v>
                </c:pt>
                <c:pt idx="23">
                  <c:v>6.4</c:v>
                </c:pt>
                <c:pt idx="24">
                  <c:v>6.5</c:v>
                </c:pt>
                <c:pt idx="25">
                  <c:v>6.6</c:v>
                </c:pt>
                <c:pt idx="26">
                  <c:v>6.5</c:v>
                </c:pt>
                <c:pt idx="27">
                  <c:v>6.4</c:v>
                </c:pt>
                <c:pt idx="28">
                  <c:v>6.6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6.4</c:v>
                </c:pt>
                <c:pt idx="33">
                  <c:v>6.6</c:v>
                </c:pt>
                <c:pt idx="34">
                  <c:v>7</c:v>
                </c:pt>
                <c:pt idx="35">
                  <c:v>7</c:v>
                </c:pt>
                <c:pt idx="36">
                  <c:v>7.3</c:v>
                </c:pt>
                <c:pt idx="37">
                  <c:v>6.4</c:v>
                </c:pt>
                <c:pt idx="38">
                  <c:v>6.3</c:v>
                </c:pt>
                <c:pt idx="39">
                  <c:v>6.3</c:v>
                </c:pt>
                <c:pt idx="40">
                  <c:v>6.3</c:v>
                </c:pt>
                <c:pt idx="41">
                  <c:v>6.6</c:v>
                </c:pt>
                <c:pt idx="42">
                  <c:v>7</c:v>
                </c:pt>
                <c:pt idx="43">
                  <c:v>7</c:v>
                </c:pt>
                <c:pt idx="44">
                  <c:v>7.3</c:v>
                </c:pt>
                <c:pt idx="45">
                  <c:v>7.7</c:v>
                </c:pt>
                <c:pt idx="46">
                  <c:v>7.5</c:v>
                </c:pt>
                <c:pt idx="47">
                  <c:v>7.5</c:v>
                </c:pt>
                <c:pt idx="48">
                  <c:v>7.5</c:v>
                </c:pt>
                <c:pt idx="49">
                  <c:v>7.4</c:v>
                </c:pt>
                <c:pt idx="50">
                  <c:v>7.7</c:v>
                </c:pt>
                <c:pt idx="51">
                  <c:v>7.2</c:v>
                </c:pt>
                <c:pt idx="52">
                  <c:v>7.6</c:v>
                </c:pt>
                <c:pt idx="53">
                  <c:v>7.4</c:v>
                </c:pt>
                <c:pt idx="54">
                  <c:v>7.5</c:v>
                </c:pt>
                <c:pt idx="55">
                  <c:v>7</c:v>
                </c:pt>
                <c:pt idx="56">
                  <c:v>7.2</c:v>
                </c:pt>
                <c:pt idx="57">
                  <c:v>7</c:v>
                </c:pt>
                <c:pt idx="58">
                  <c:v>6.9</c:v>
                </c:pt>
                <c:pt idx="59">
                  <c:v>7</c:v>
                </c:pt>
                <c:pt idx="60">
                  <c:v>5</c:v>
                </c:pt>
                <c:pt idx="61">
                  <c:v>5</c:v>
                </c:pt>
                <c:pt idx="62">
                  <c:v>4.9000000000000004</c:v>
                </c:pt>
                <c:pt idx="63">
                  <c:v>4.9000000000000004</c:v>
                </c:pt>
                <c:pt idx="64">
                  <c:v>5</c:v>
                </c:pt>
                <c:pt idx="65">
                  <c:v>5.3</c:v>
                </c:pt>
                <c:pt idx="66">
                  <c:v>5.3</c:v>
                </c:pt>
                <c:pt idx="67">
                  <c:v>5.2</c:v>
                </c:pt>
                <c:pt idx="68">
                  <c:v>5.5</c:v>
                </c:pt>
                <c:pt idx="69">
                  <c:v>5.5</c:v>
                </c:pt>
                <c:pt idx="70">
                  <c:v>5.5</c:v>
                </c:pt>
                <c:pt idx="71">
                  <c:v>5.3</c:v>
                </c:pt>
                <c:pt idx="72">
                  <c:v>5</c:v>
                </c:pt>
                <c:pt idx="73">
                  <c:v>5.2</c:v>
                </c:pt>
                <c:pt idx="74">
                  <c:v>5.0999999999999996</c:v>
                </c:pt>
                <c:pt idx="75">
                  <c:v>5</c:v>
                </c:pt>
                <c:pt idx="76">
                  <c:v>5.2</c:v>
                </c:pt>
                <c:pt idx="77">
                  <c:v>5.3</c:v>
                </c:pt>
                <c:pt idx="78">
                  <c:v>5.2</c:v>
                </c:pt>
                <c:pt idx="79">
                  <c:v>5.3</c:v>
                </c:pt>
                <c:pt idx="80">
                  <c:v>5.2</c:v>
                </c:pt>
                <c:pt idx="81">
                  <c:v>5.0999999999999996</c:v>
                </c:pt>
                <c:pt idx="82">
                  <c:v>5</c:v>
                </c:pt>
                <c:pt idx="83">
                  <c:v>5</c:v>
                </c:pt>
                <c:pt idx="84">
                  <c:v>4.9000000000000004</c:v>
                </c:pt>
                <c:pt idx="85">
                  <c:v>5</c:v>
                </c:pt>
                <c:pt idx="86">
                  <c:v>5.0999999999999996</c:v>
                </c:pt>
                <c:pt idx="87">
                  <c:v>5.2</c:v>
                </c:pt>
                <c:pt idx="88">
                  <c:v>5</c:v>
                </c:pt>
                <c:pt idx="89">
                  <c:v>4.8</c:v>
                </c:pt>
                <c:pt idx="90">
                  <c:v>4.9000000000000004</c:v>
                </c:pt>
                <c:pt idx="91">
                  <c:v>4.8</c:v>
                </c:pt>
                <c:pt idx="92">
                  <c:v>4.7</c:v>
                </c:pt>
                <c:pt idx="93">
                  <c:v>4.8</c:v>
                </c:pt>
                <c:pt idx="94">
                  <c:v>4.8</c:v>
                </c:pt>
                <c:pt idx="95">
                  <c:v>4.8</c:v>
                </c:pt>
                <c:pt idx="96">
                  <c:v>4.8</c:v>
                </c:pt>
                <c:pt idx="97">
                  <c:v>4.8</c:v>
                </c:pt>
                <c:pt idx="98">
                  <c:v>4.8</c:v>
                </c:pt>
                <c:pt idx="99">
                  <c:v>4.7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4.5999999999999996</c:v>
                </c:pt>
                <c:pt idx="104">
                  <c:v>4.8</c:v>
                </c:pt>
                <c:pt idx="105">
                  <c:v>4.8</c:v>
                </c:pt>
                <c:pt idx="106">
                  <c:v>5.0999999999999996</c:v>
                </c:pt>
                <c:pt idx="107">
                  <c:v>5.3</c:v>
                </c:pt>
                <c:pt idx="108">
                  <c:v>6.5</c:v>
                </c:pt>
                <c:pt idx="109">
                  <c:v>6.4</c:v>
                </c:pt>
                <c:pt idx="110">
                  <c:v>6.6</c:v>
                </c:pt>
                <c:pt idx="111">
                  <c:v>6.1</c:v>
                </c:pt>
                <c:pt idx="112">
                  <c:v>6.1</c:v>
                </c:pt>
                <c:pt idx="113">
                  <c:v>6.7</c:v>
                </c:pt>
                <c:pt idx="114">
                  <c:v>6.9</c:v>
                </c:pt>
                <c:pt idx="115">
                  <c:v>6.8</c:v>
                </c:pt>
                <c:pt idx="116">
                  <c:v>6.8</c:v>
                </c:pt>
                <c:pt idx="117">
                  <c:v>6.9</c:v>
                </c:pt>
                <c:pt idx="118">
                  <c:v>6.8</c:v>
                </c:pt>
                <c:pt idx="119">
                  <c:v>6.8</c:v>
                </c:pt>
                <c:pt idx="120">
                  <c:v>6.7</c:v>
                </c:pt>
                <c:pt idx="121">
                  <c:v>6.4</c:v>
                </c:pt>
                <c:pt idx="122">
                  <c:v>6.5</c:v>
                </c:pt>
                <c:pt idx="123">
                  <c:v>6.7</c:v>
                </c:pt>
                <c:pt idx="124">
                  <c:v>6.7</c:v>
                </c:pt>
                <c:pt idx="125">
                  <c:v>6.8</c:v>
                </c:pt>
                <c:pt idx="126">
                  <c:v>6.9</c:v>
                </c:pt>
                <c:pt idx="127">
                  <c:v>7.2</c:v>
                </c:pt>
                <c:pt idx="128">
                  <c:v>7</c:v>
                </c:pt>
                <c:pt idx="129">
                  <c:v>7.3</c:v>
                </c:pt>
                <c:pt idx="130">
                  <c:v>7</c:v>
                </c:pt>
                <c:pt idx="131">
                  <c:v>7</c:v>
                </c:pt>
                <c:pt idx="132">
                  <c:v>6.9</c:v>
                </c:pt>
                <c:pt idx="133">
                  <c:v>6.8</c:v>
                </c:pt>
                <c:pt idx="134">
                  <c:v>6.8</c:v>
                </c:pt>
                <c:pt idx="135">
                  <c:v>6.8</c:v>
                </c:pt>
                <c:pt idx="136">
                  <c:v>7.1</c:v>
                </c:pt>
                <c:pt idx="137">
                  <c:v>7.2</c:v>
                </c:pt>
                <c:pt idx="138">
                  <c:v>7.2</c:v>
                </c:pt>
                <c:pt idx="139">
                  <c:v>7.1</c:v>
                </c:pt>
                <c:pt idx="140">
                  <c:v>7.3</c:v>
                </c:pt>
                <c:pt idx="141">
                  <c:v>7.5</c:v>
                </c:pt>
                <c:pt idx="142">
                  <c:v>7.6</c:v>
                </c:pt>
                <c:pt idx="143">
                  <c:v>7.6</c:v>
                </c:pt>
                <c:pt idx="144">
                  <c:v>7.8</c:v>
                </c:pt>
                <c:pt idx="145">
                  <c:v>8.3000000000000007</c:v>
                </c:pt>
                <c:pt idx="146">
                  <c:v>7.9</c:v>
                </c:pt>
                <c:pt idx="147">
                  <c:v>8.1</c:v>
                </c:pt>
                <c:pt idx="148">
                  <c:v>9.6999999999999993</c:v>
                </c:pt>
                <c:pt idx="149">
                  <c:v>11.9</c:v>
                </c:pt>
                <c:pt idx="150">
                  <c:v>10.3</c:v>
                </c:pt>
                <c:pt idx="151">
                  <c:v>9.5</c:v>
                </c:pt>
                <c:pt idx="152">
                  <c:v>9.3000000000000007</c:v>
                </c:pt>
                <c:pt idx="153">
                  <c:v>9.3000000000000007</c:v>
                </c:pt>
                <c:pt idx="154">
                  <c:v>9.3000000000000007</c:v>
                </c:pt>
                <c:pt idx="155">
                  <c:v>9.6</c:v>
                </c:pt>
                <c:pt idx="156">
                  <c:v>9.3000000000000007</c:v>
                </c:pt>
                <c:pt idx="157">
                  <c:v>10</c:v>
                </c:pt>
                <c:pt idx="158">
                  <c:v>10.6</c:v>
                </c:pt>
                <c:pt idx="159">
                  <c:v>11.3</c:v>
                </c:pt>
                <c:pt idx="160">
                  <c:v>9.9</c:v>
                </c:pt>
                <c:pt idx="161">
                  <c:v>9.4</c:v>
                </c:pt>
                <c:pt idx="162">
                  <c:v>6.5</c:v>
                </c:pt>
                <c:pt idx="163">
                  <c:v>7.3</c:v>
                </c:pt>
                <c:pt idx="164">
                  <c:v>10.8</c:v>
                </c:pt>
                <c:pt idx="165">
                  <c:v>10.5</c:v>
                </c:pt>
                <c:pt idx="166">
                  <c:v>8.5</c:v>
                </c:pt>
                <c:pt idx="167">
                  <c:v>8.5</c:v>
                </c:pt>
                <c:pt idx="168">
                  <c:v>8.1</c:v>
                </c:pt>
                <c:pt idx="169">
                  <c:v>8.1</c:v>
                </c:pt>
                <c:pt idx="170">
                  <c:v>8.1</c:v>
                </c:pt>
                <c:pt idx="171">
                  <c:v>9</c:v>
                </c:pt>
                <c:pt idx="172">
                  <c:v>9.5</c:v>
                </c:pt>
                <c:pt idx="173">
                  <c:v>8.8000000000000007</c:v>
                </c:pt>
                <c:pt idx="174">
                  <c:v>8.6999999999999993</c:v>
                </c:pt>
                <c:pt idx="175">
                  <c:v>8.9</c:v>
                </c:pt>
                <c:pt idx="176">
                  <c:v>9.1</c:v>
                </c:pt>
                <c:pt idx="177">
                  <c:v>10.4</c:v>
                </c:pt>
                <c:pt idx="178">
                  <c:v>10.4</c:v>
                </c:pt>
                <c:pt idx="179">
                  <c:v>10.7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7.7</c:v>
                </c:pt>
                <c:pt idx="184">
                  <c:v>7.7</c:v>
                </c:pt>
                <c:pt idx="185">
                  <c:v>7.7</c:v>
                </c:pt>
                <c:pt idx="186">
                  <c:v>8.5</c:v>
                </c:pt>
                <c:pt idx="187">
                  <c:v>8</c:v>
                </c:pt>
                <c:pt idx="188">
                  <c:v>8.1</c:v>
                </c:pt>
                <c:pt idx="189">
                  <c:v>8.1</c:v>
                </c:pt>
                <c:pt idx="190">
                  <c:v>7.7</c:v>
                </c:pt>
                <c:pt idx="191">
                  <c:v>8</c:v>
                </c:pt>
                <c:pt idx="192">
                  <c:v>8.5</c:v>
                </c:pt>
                <c:pt idx="193">
                  <c:v>8.6</c:v>
                </c:pt>
                <c:pt idx="194">
                  <c:v>9.1999999999999993</c:v>
                </c:pt>
                <c:pt idx="195">
                  <c:v>10.8</c:v>
                </c:pt>
                <c:pt idx="196">
                  <c:v>7.5</c:v>
                </c:pt>
                <c:pt idx="197">
                  <c:v>7.5</c:v>
                </c:pt>
                <c:pt idx="198">
                  <c:v>8.1</c:v>
                </c:pt>
                <c:pt idx="199">
                  <c:v>7.3</c:v>
                </c:pt>
                <c:pt idx="200">
                  <c:v>7.2</c:v>
                </c:pt>
                <c:pt idx="201">
                  <c:v>7</c:v>
                </c:pt>
                <c:pt idx="202">
                  <c:v>8.6999999999999993</c:v>
                </c:pt>
                <c:pt idx="203">
                  <c:v>8.6</c:v>
                </c:pt>
                <c:pt idx="204">
                  <c:v>8.8000000000000007</c:v>
                </c:pt>
                <c:pt idx="205">
                  <c:v>9.1</c:v>
                </c:pt>
                <c:pt idx="206">
                  <c:v>9.6999999999999993</c:v>
                </c:pt>
                <c:pt idx="207">
                  <c:v>9.1999999999999993</c:v>
                </c:pt>
                <c:pt idx="208">
                  <c:v>9.1999999999999993</c:v>
                </c:pt>
                <c:pt idx="209">
                  <c:v>7.5</c:v>
                </c:pt>
                <c:pt idx="210">
                  <c:v>7.9</c:v>
                </c:pt>
                <c:pt idx="211">
                  <c:v>7.4</c:v>
                </c:pt>
                <c:pt idx="212">
                  <c:v>7.7</c:v>
                </c:pt>
                <c:pt idx="213">
                  <c:v>8</c:v>
                </c:pt>
                <c:pt idx="214">
                  <c:v>8</c:v>
                </c:pt>
                <c:pt idx="215">
                  <c:v>8</c:v>
                </c:pt>
                <c:pt idx="216">
                  <c:v>8</c:v>
                </c:pt>
                <c:pt idx="217">
                  <c:v>8</c:v>
                </c:pt>
                <c:pt idx="218">
                  <c:v>8</c:v>
                </c:pt>
                <c:pt idx="219">
                  <c:v>8</c:v>
                </c:pt>
                <c:pt idx="220">
                  <c:v>8</c:v>
                </c:pt>
                <c:pt idx="221">
                  <c:v>7.5</c:v>
                </c:pt>
                <c:pt idx="222">
                  <c:v>7.5</c:v>
                </c:pt>
                <c:pt idx="223">
                  <c:v>9</c:v>
                </c:pt>
                <c:pt idx="224">
                  <c:v>8.5</c:v>
                </c:pt>
                <c:pt idx="225">
                  <c:v>8.6</c:v>
                </c:pt>
                <c:pt idx="226">
                  <c:v>9.1</c:v>
                </c:pt>
                <c:pt idx="227">
                  <c:v>9</c:v>
                </c:pt>
                <c:pt idx="228">
                  <c:v>11.8</c:v>
                </c:pt>
                <c:pt idx="229">
                  <c:v>12.5</c:v>
                </c:pt>
                <c:pt idx="230">
                  <c:v>17.2</c:v>
                </c:pt>
                <c:pt idx="231">
                  <c:v>16.2</c:v>
                </c:pt>
                <c:pt idx="232">
                  <c:v>21.5</c:v>
                </c:pt>
                <c:pt idx="233">
                  <c:v>22.3</c:v>
                </c:pt>
                <c:pt idx="234">
                  <c:v>21.7</c:v>
                </c:pt>
                <c:pt idx="235">
                  <c:v>19.600000000000001</c:v>
                </c:pt>
                <c:pt idx="236">
                  <c:v>20</c:v>
                </c:pt>
                <c:pt idx="237">
                  <c:v>19.2</c:v>
                </c:pt>
                <c:pt idx="238">
                  <c:v>18.100000000000001</c:v>
                </c:pt>
                <c:pt idx="239">
                  <c:v>16.5</c:v>
                </c:pt>
                <c:pt idx="240">
                  <c:v>16.3</c:v>
                </c:pt>
                <c:pt idx="241">
                  <c:v>16.8</c:v>
                </c:pt>
                <c:pt idx="242">
                  <c:v>16.600000000000001</c:v>
                </c:pt>
                <c:pt idx="243">
                  <c:v>17.2</c:v>
                </c:pt>
                <c:pt idx="244">
                  <c:v>15.7</c:v>
                </c:pt>
                <c:pt idx="245">
                  <c:v>15.5</c:v>
                </c:pt>
                <c:pt idx="246">
                  <c:v>15.8</c:v>
                </c:pt>
                <c:pt idx="247">
                  <c:v>16.399999999999999</c:v>
                </c:pt>
                <c:pt idx="248">
                  <c:v>16.7</c:v>
                </c:pt>
                <c:pt idx="249">
                  <c:v>17.100000000000001</c:v>
                </c:pt>
                <c:pt idx="250">
                  <c:v>18</c:v>
                </c:pt>
                <c:pt idx="251">
                  <c:v>14.8</c:v>
                </c:pt>
                <c:pt idx="252">
                  <c:v>15</c:v>
                </c:pt>
                <c:pt idx="253">
                  <c:v>15.7</c:v>
                </c:pt>
                <c:pt idx="254">
                  <c:v>15.8</c:v>
                </c:pt>
                <c:pt idx="255">
                  <c:v>15.8</c:v>
                </c:pt>
                <c:pt idx="256">
                  <c:v>15.8</c:v>
                </c:pt>
                <c:pt idx="257">
                  <c:v>15.8</c:v>
                </c:pt>
                <c:pt idx="258">
                  <c:v>15.7</c:v>
                </c:pt>
                <c:pt idx="259">
                  <c:v>15.6</c:v>
                </c:pt>
                <c:pt idx="260">
                  <c:v>15.6</c:v>
                </c:pt>
                <c:pt idx="261">
                  <c:v>15.6</c:v>
                </c:pt>
                <c:pt idx="262">
                  <c:v>15.8</c:v>
                </c:pt>
                <c:pt idx="263">
                  <c:v>16.3</c:v>
                </c:pt>
                <c:pt idx="264">
                  <c:v>17.3</c:v>
                </c:pt>
                <c:pt idx="265">
                  <c:v>16.399999999999999</c:v>
                </c:pt>
                <c:pt idx="266">
                  <c:v>20.5</c:v>
                </c:pt>
                <c:pt idx="267">
                  <c:v>22.2</c:v>
                </c:pt>
                <c:pt idx="268">
                  <c:v>29.3</c:v>
                </c:pt>
                <c:pt idx="269">
                  <c:v>31.2</c:v>
                </c:pt>
                <c:pt idx="270">
                  <c:v>32</c:v>
                </c:pt>
                <c:pt idx="271">
                  <c:v>31.2</c:v>
                </c:pt>
                <c:pt idx="272">
                  <c:v>31</c:v>
                </c:pt>
                <c:pt idx="273">
                  <c:v>30.5</c:v>
                </c:pt>
                <c:pt idx="274">
                  <c:v>31.1</c:v>
                </c:pt>
                <c:pt idx="275">
                  <c:v>31.8</c:v>
                </c:pt>
                <c:pt idx="276">
                  <c:v>33.5</c:v>
                </c:pt>
                <c:pt idx="277">
                  <c:v>31.2</c:v>
                </c:pt>
                <c:pt idx="278">
                  <c:v>30.5</c:v>
                </c:pt>
                <c:pt idx="279">
                  <c:v>30</c:v>
                </c:pt>
                <c:pt idx="280">
                  <c:v>31.1</c:v>
                </c:pt>
                <c:pt idx="281">
                  <c:v>28.8</c:v>
                </c:pt>
                <c:pt idx="282">
                  <c:v>25.1</c:v>
                </c:pt>
                <c:pt idx="283">
                  <c:v>31</c:v>
                </c:pt>
                <c:pt idx="284">
                  <c:v>30.5</c:v>
                </c:pt>
                <c:pt idx="285">
                  <c:v>26.8</c:v>
                </c:pt>
                <c:pt idx="286">
                  <c:v>26.5</c:v>
                </c:pt>
                <c:pt idx="287">
                  <c:v>29.2</c:v>
                </c:pt>
                <c:pt idx="288">
                  <c:v>29.9</c:v>
                </c:pt>
                <c:pt idx="289">
                  <c:v>31</c:v>
                </c:pt>
                <c:pt idx="290">
                  <c:v>36.5</c:v>
                </c:pt>
                <c:pt idx="291">
                  <c:v>36.5</c:v>
                </c:pt>
                <c:pt idx="292">
                  <c:v>35.799999999999997</c:v>
                </c:pt>
                <c:pt idx="293">
                  <c:v>35.799999999999997</c:v>
                </c:pt>
                <c:pt idx="294">
                  <c:v>37</c:v>
                </c:pt>
                <c:pt idx="295">
                  <c:v>37</c:v>
                </c:pt>
                <c:pt idx="296">
                  <c:v>37.4</c:v>
                </c:pt>
                <c:pt idx="297">
                  <c:v>40.700000000000003</c:v>
                </c:pt>
                <c:pt idx="298">
                  <c:v>44.8</c:v>
                </c:pt>
                <c:pt idx="299">
                  <c:v>41.2</c:v>
                </c:pt>
                <c:pt idx="300">
                  <c:v>40.5</c:v>
                </c:pt>
                <c:pt idx="301">
                  <c:v>39.799999999999997</c:v>
                </c:pt>
                <c:pt idx="302">
                  <c:v>37.799999999999997</c:v>
                </c:pt>
                <c:pt idx="303">
                  <c:v>39.1</c:v>
                </c:pt>
                <c:pt idx="304">
                  <c:v>45</c:v>
                </c:pt>
                <c:pt idx="305">
                  <c:v>45.9</c:v>
                </c:pt>
                <c:pt idx="306">
                  <c:v>46.3</c:v>
                </c:pt>
                <c:pt idx="307">
                  <c:v>46.1</c:v>
                </c:pt>
                <c:pt idx="308">
                  <c:v>49.1</c:v>
                </c:pt>
                <c:pt idx="309">
                  <c:v>51.7</c:v>
                </c:pt>
                <c:pt idx="310">
                  <c:v>51.7</c:v>
                </c:pt>
                <c:pt idx="311">
                  <c:v>49.9</c:v>
                </c:pt>
                <c:pt idx="312">
                  <c:v>53</c:v>
                </c:pt>
                <c:pt idx="313">
                  <c:v>66.2</c:v>
                </c:pt>
                <c:pt idx="314">
                  <c:v>63</c:v>
                </c:pt>
                <c:pt idx="315">
                  <c:v>65</c:v>
                </c:pt>
                <c:pt idx="316">
                  <c:v>57.5</c:v>
                </c:pt>
                <c:pt idx="317">
                  <c:v>55</c:v>
                </c:pt>
                <c:pt idx="318">
                  <c:v>51.5</c:v>
                </c:pt>
                <c:pt idx="319">
                  <c:v>51.5</c:v>
                </c:pt>
                <c:pt idx="320">
                  <c:v>50.7</c:v>
                </c:pt>
                <c:pt idx="321">
                  <c:v>48.3</c:v>
                </c:pt>
                <c:pt idx="322">
                  <c:v>48</c:v>
                </c:pt>
                <c:pt idx="323">
                  <c:v>48</c:v>
                </c:pt>
                <c:pt idx="324">
                  <c:v>49.3</c:v>
                </c:pt>
                <c:pt idx="325">
                  <c:v>51.3</c:v>
                </c:pt>
                <c:pt idx="326">
                  <c:v>51.6</c:v>
                </c:pt>
                <c:pt idx="327">
                  <c:v>50.5</c:v>
                </c:pt>
                <c:pt idx="328">
                  <c:v>46</c:v>
                </c:pt>
                <c:pt idx="329">
                  <c:v>41.7</c:v>
                </c:pt>
                <c:pt idx="330">
                  <c:v>39.6</c:v>
                </c:pt>
                <c:pt idx="331">
                  <c:v>38.5</c:v>
                </c:pt>
                <c:pt idx="332">
                  <c:v>40.200000000000003</c:v>
                </c:pt>
                <c:pt idx="333">
                  <c:v>40.1</c:v>
                </c:pt>
                <c:pt idx="334">
                  <c:v>39.700000000000003</c:v>
                </c:pt>
                <c:pt idx="335">
                  <c:v>40.299999999999997</c:v>
                </c:pt>
                <c:pt idx="336">
                  <c:v>42.5</c:v>
                </c:pt>
                <c:pt idx="337">
                  <c:v>41.6</c:v>
                </c:pt>
                <c:pt idx="338">
                  <c:v>41.6</c:v>
                </c:pt>
                <c:pt idx="339">
                  <c:v>41.6</c:v>
                </c:pt>
                <c:pt idx="340">
                  <c:v>41.6</c:v>
                </c:pt>
                <c:pt idx="341">
                  <c:v>41.6</c:v>
                </c:pt>
                <c:pt idx="342">
                  <c:v>41.6</c:v>
                </c:pt>
                <c:pt idx="343">
                  <c:v>41.6</c:v>
                </c:pt>
                <c:pt idx="344">
                  <c:v>41.6</c:v>
                </c:pt>
                <c:pt idx="345">
                  <c:v>41.6</c:v>
                </c:pt>
                <c:pt idx="346">
                  <c:v>26</c:v>
                </c:pt>
                <c:pt idx="347">
                  <c:v>26.3</c:v>
                </c:pt>
                <c:pt idx="348">
                  <c:v>26</c:v>
                </c:pt>
                <c:pt idx="349">
                  <c:v>25</c:v>
                </c:pt>
                <c:pt idx="350">
                  <c:v>25.2</c:v>
                </c:pt>
                <c:pt idx="351">
                  <c:v>25.2</c:v>
                </c:pt>
                <c:pt idx="352">
                  <c:v>25.5</c:v>
                </c:pt>
                <c:pt idx="353">
                  <c:v>26.2</c:v>
                </c:pt>
                <c:pt idx="354">
                  <c:v>26.9</c:v>
                </c:pt>
                <c:pt idx="355">
                  <c:v>26.8</c:v>
                </c:pt>
                <c:pt idx="356">
                  <c:v>26.7</c:v>
                </c:pt>
                <c:pt idx="357">
                  <c:v>26.7</c:v>
                </c:pt>
                <c:pt idx="358">
                  <c:v>26.7</c:v>
                </c:pt>
                <c:pt idx="359">
                  <c:v>26.7</c:v>
                </c:pt>
                <c:pt idx="360">
                  <c:v>26.7</c:v>
                </c:pt>
                <c:pt idx="361">
                  <c:v>26.7</c:v>
                </c:pt>
                <c:pt idx="362">
                  <c:v>26.7</c:v>
                </c:pt>
                <c:pt idx="363">
                  <c:v>26.7</c:v>
                </c:pt>
                <c:pt idx="364">
                  <c:v>26.7</c:v>
                </c:pt>
                <c:pt idx="365">
                  <c:v>26.7</c:v>
                </c:pt>
                <c:pt idx="366">
                  <c:v>26.7</c:v>
                </c:pt>
                <c:pt idx="367">
                  <c:v>26.8</c:v>
                </c:pt>
                <c:pt idx="368">
                  <c:v>27.5</c:v>
                </c:pt>
                <c:pt idx="369">
                  <c:v>25.5</c:v>
                </c:pt>
                <c:pt idx="370">
                  <c:v>26.4</c:v>
                </c:pt>
                <c:pt idx="371">
                  <c:v>25.8</c:v>
                </c:pt>
                <c:pt idx="372">
                  <c:v>26.2</c:v>
                </c:pt>
                <c:pt idx="373">
                  <c:v>25</c:v>
                </c:pt>
                <c:pt idx="374">
                  <c:v>25.5</c:v>
                </c:pt>
                <c:pt idx="375">
                  <c:v>28.7</c:v>
                </c:pt>
                <c:pt idx="376">
                  <c:v>30</c:v>
                </c:pt>
                <c:pt idx="377">
                  <c:v>28.2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</c:v>
                </c:pt>
                <c:pt idx="383">
                  <c:v>29</c:v>
                </c:pt>
                <c:pt idx="384">
                  <c:v>28</c:v>
                </c:pt>
                <c:pt idx="385">
                  <c:v>28.6</c:v>
                </c:pt>
                <c:pt idx="386">
                  <c:v>27</c:v>
                </c:pt>
                <c:pt idx="387">
                  <c:v>28</c:v>
                </c:pt>
                <c:pt idx="388">
                  <c:v>28</c:v>
                </c:pt>
                <c:pt idx="389">
                  <c:v>31.5</c:v>
                </c:pt>
                <c:pt idx="390">
                  <c:v>29</c:v>
                </c:pt>
                <c:pt idx="391">
                  <c:v>29.5</c:v>
                </c:pt>
                <c:pt idx="392">
                  <c:v>29.9</c:v>
                </c:pt>
                <c:pt idx="393">
                  <c:v>31.1</c:v>
                </c:pt>
                <c:pt idx="394">
                  <c:v>34.5</c:v>
                </c:pt>
                <c:pt idx="395">
                  <c:v>33.5</c:v>
                </c:pt>
                <c:pt idx="396">
                  <c:v>33.5</c:v>
                </c:pt>
                <c:pt idx="397">
                  <c:v>32.5</c:v>
                </c:pt>
                <c:pt idx="398">
                  <c:v>32.5</c:v>
                </c:pt>
                <c:pt idx="399">
                  <c:v>32.5</c:v>
                </c:pt>
                <c:pt idx="400">
                  <c:v>32.5</c:v>
                </c:pt>
                <c:pt idx="401">
                  <c:v>34.299999999999997</c:v>
                </c:pt>
                <c:pt idx="402">
                  <c:v>35.200000000000003</c:v>
                </c:pt>
                <c:pt idx="403">
                  <c:v>36.1</c:v>
                </c:pt>
                <c:pt idx="404">
                  <c:v>35.200000000000003</c:v>
                </c:pt>
                <c:pt idx="405">
                  <c:v>36.799999999999997</c:v>
                </c:pt>
                <c:pt idx="406">
                  <c:v>37.200000000000003</c:v>
                </c:pt>
                <c:pt idx="407">
                  <c:v>35.5</c:v>
                </c:pt>
                <c:pt idx="408">
                  <c:v>35.799999999999997</c:v>
                </c:pt>
                <c:pt idx="409">
                  <c:v>36.1</c:v>
                </c:pt>
                <c:pt idx="410">
                  <c:v>36.4</c:v>
                </c:pt>
                <c:pt idx="411">
                  <c:v>36.5</c:v>
                </c:pt>
                <c:pt idx="412">
                  <c:v>36.4</c:v>
                </c:pt>
                <c:pt idx="413">
                  <c:v>36.799999999999997</c:v>
                </c:pt>
                <c:pt idx="414">
                  <c:v>37.200000000000003</c:v>
                </c:pt>
                <c:pt idx="415">
                  <c:v>38.200000000000003</c:v>
                </c:pt>
                <c:pt idx="416">
                  <c:v>37.799999999999997</c:v>
                </c:pt>
                <c:pt idx="417">
                  <c:v>37.700000000000003</c:v>
                </c:pt>
                <c:pt idx="418">
                  <c:v>37.799999999999997</c:v>
                </c:pt>
                <c:pt idx="419">
                  <c:v>40.4</c:v>
                </c:pt>
                <c:pt idx="420">
                  <c:v>40.4</c:v>
                </c:pt>
                <c:pt idx="421">
                  <c:v>39.5</c:v>
                </c:pt>
                <c:pt idx="422">
                  <c:v>40</c:v>
                </c:pt>
                <c:pt idx="423">
                  <c:v>40.700000000000003</c:v>
                </c:pt>
                <c:pt idx="424">
                  <c:v>43.6</c:v>
                </c:pt>
                <c:pt idx="425">
                  <c:v>42.6</c:v>
                </c:pt>
                <c:pt idx="426">
                  <c:v>44.1</c:v>
                </c:pt>
                <c:pt idx="427">
                  <c:v>44.2</c:v>
                </c:pt>
                <c:pt idx="428">
                  <c:v>44.5</c:v>
                </c:pt>
                <c:pt idx="429">
                  <c:v>43</c:v>
                </c:pt>
                <c:pt idx="430">
                  <c:v>43</c:v>
                </c:pt>
                <c:pt idx="431">
                  <c:v>43.6</c:v>
                </c:pt>
                <c:pt idx="432">
                  <c:v>44.6</c:v>
                </c:pt>
                <c:pt idx="433">
                  <c:v>44.5</c:v>
                </c:pt>
                <c:pt idx="434">
                  <c:v>43.5</c:v>
                </c:pt>
                <c:pt idx="435">
                  <c:v>43.5</c:v>
                </c:pt>
                <c:pt idx="436">
                  <c:v>43.2</c:v>
                </c:pt>
                <c:pt idx="437">
                  <c:v>45.2</c:v>
                </c:pt>
                <c:pt idx="438">
                  <c:v>46</c:v>
                </c:pt>
                <c:pt idx="439">
                  <c:v>50.3</c:v>
                </c:pt>
                <c:pt idx="440">
                  <c:v>46.8</c:v>
                </c:pt>
                <c:pt idx="441">
                  <c:v>47.3</c:v>
                </c:pt>
                <c:pt idx="442">
                  <c:v>47.8</c:v>
                </c:pt>
                <c:pt idx="443">
                  <c:v>48.7</c:v>
                </c:pt>
                <c:pt idx="444">
                  <c:v>48.3</c:v>
                </c:pt>
                <c:pt idx="445">
                  <c:v>70</c:v>
                </c:pt>
                <c:pt idx="446">
                  <c:v>68.5</c:v>
                </c:pt>
                <c:pt idx="447">
                  <c:v>61.2</c:v>
                </c:pt>
                <c:pt idx="448">
                  <c:v>60</c:v>
                </c:pt>
                <c:pt idx="449">
                  <c:v>52</c:v>
                </c:pt>
                <c:pt idx="450">
                  <c:v>52</c:v>
                </c:pt>
                <c:pt idx="451">
                  <c:v>50</c:v>
                </c:pt>
                <c:pt idx="452">
                  <c:v>49.4</c:v>
                </c:pt>
                <c:pt idx="453">
                  <c:v>49</c:v>
                </c:pt>
                <c:pt idx="454">
                  <c:v>49.8</c:v>
                </c:pt>
                <c:pt idx="455">
                  <c:v>61.3</c:v>
                </c:pt>
                <c:pt idx="456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A7-4DA7-A67B-2574334FB4E8}"/>
            </c:ext>
          </c:extLst>
        </c:ser>
        <c:ser>
          <c:idx val="5"/>
          <c:order val="4"/>
          <c:tx>
            <c:strRef>
              <c:f>'1.2.6-график'!$I$4</c:f>
              <c:strCache>
                <c:ptCount val="1"/>
                <c:pt idx="0">
                  <c:v>Қазақстан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'1.2.6-график'!$B$5:$B$461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'1.2.6-график'!$I$5:$I$461</c:f>
              <c:numCache>
                <c:formatCode>0.00</c:formatCode>
                <c:ptCount val="457"/>
                <c:pt idx="0">
                  <c:v>51</c:v>
                </c:pt>
                <c:pt idx="1">
                  <c:v>51</c:v>
                </c:pt>
                <c:pt idx="2">
                  <c:v>47.3</c:v>
                </c:pt>
                <c:pt idx="3">
                  <c:v>46.5</c:v>
                </c:pt>
                <c:pt idx="4">
                  <c:v>47.6</c:v>
                </c:pt>
                <c:pt idx="5">
                  <c:v>49</c:v>
                </c:pt>
                <c:pt idx="6">
                  <c:v>49.4</c:v>
                </c:pt>
                <c:pt idx="7">
                  <c:v>51</c:v>
                </c:pt>
                <c:pt idx="8">
                  <c:v>49.8</c:v>
                </c:pt>
                <c:pt idx="9">
                  <c:v>49.3</c:v>
                </c:pt>
                <c:pt idx="10">
                  <c:v>48.3</c:v>
                </c:pt>
                <c:pt idx="11">
                  <c:v>48.3</c:v>
                </c:pt>
                <c:pt idx="12">
                  <c:v>49</c:v>
                </c:pt>
                <c:pt idx="13">
                  <c:v>47.5</c:v>
                </c:pt>
                <c:pt idx="14">
                  <c:v>48</c:v>
                </c:pt>
                <c:pt idx="15">
                  <c:v>47.5</c:v>
                </c:pt>
                <c:pt idx="16">
                  <c:v>46.5</c:v>
                </c:pt>
                <c:pt idx="17">
                  <c:v>46.4</c:v>
                </c:pt>
                <c:pt idx="18">
                  <c:v>46.2</c:v>
                </c:pt>
                <c:pt idx="19">
                  <c:v>47</c:v>
                </c:pt>
                <c:pt idx="20">
                  <c:v>46.6</c:v>
                </c:pt>
                <c:pt idx="21">
                  <c:v>46.8</c:v>
                </c:pt>
                <c:pt idx="22">
                  <c:v>47</c:v>
                </c:pt>
                <c:pt idx="23">
                  <c:v>46.5</c:v>
                </c:pt>
                <c:pt idx="24">
                  <c:v>46.5</c:v>
                </c:pt>
                <c:pt idx="25">
                  <c:v>46.5</c:v>
                </c:pt>
                <c:pt idx="26">
                  <c:v>45.8</c:v>
                </c:pt>
                <c:pt idx="27">
                  <c:v>45.8</c:v>
                </c:pt>
                <c:pt idx="28">
                  <c:v>46.3</c:v>
                </c:pt>
                <c:pt idx="29">
                  <c:v>46.4</c:v>
                </c:pt>
                <c:pt idx="30">
                  <c:v>46.3</c:v>
                </c:pt>
                <c:pt idx="31">
                  <c:v>46.5</c:v>
                </c:pt>
                <c:pt idx="32">
                  <c:v>46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45.5</c:v>
                </c:pt>
                <c:pt idx="38">
                  <c:v>45.6</c:v>
                </c:pt>
                <c:pt idx="39">
                  <c:v>45.4</c:v>
                </c:pt>
                <c:pt idx="40">
                  <c:v>45.6</c:v>
                </c:pt>
                <c:pt idx="41">
                  <c:v>46.2</c:v>
                </c:pt>
                <c:pt idx="42">
                  <c:v>49.6</c:v>
                </c:pt>
                <c:pt idx="43">
                  <c:v>47.6</c:v>
                </c:pt>
                <c:pt idx="44">
                  <c:v>48.7</c:v>
                </c:pt>
                <c:pt idx="45">
                  <c:v>59.9</c:v>
                </c:pt>
                <c:pt idx="46">
                  <c:v>57.7</c:v>
                </c:pt>
                <c:pt idx="47">
                  <c:v>56.2</c:v>
                </c:pt>
                <c:pt idx="48">
                  <c:v>52.3</c:v>
                </c:pt>
                <c:pt idx="49">
                  <c:v>51.8</c:v>
                </c:pt>
                <c:pt idx="50">
                  <c:v>50.8</c:v>
                </c:pt>
                <c:pt idx="51">
                  <c:v>52.8</c:v>
                </c:pt>
                <c:pt idx="52">
                  <c:v>57.3</c:v>
                </c:pt>
                <c:pt idx="53">
                  <c:v>54.2</c:v>
                </c:pt>
                <c:pt idx="54">
                  <c:v>60.7</c:v>
                </c:pt>
                <c:pt idx="55">
                  <c:v>56.4</c:v>
                </c:pt>
                <c:pt idx="56">
                  <c:v>55.1</c:v>
                </c:pt>
                <c:pt idx="57">
                  <c:v>53.8</c:v>
                </c:pt>
                <c:pt idx="58">
                  <c:v>51.4</c:v>
                </c:pt>
                <c:pt idx="59">
                  <c:v>51.5</c:v>
                </c:pt>
                <c:pt idx="60">
                  <c:v>51.3</c:v>
                </c:pt>
                <c:pt idx="61">
                  <c:v>51.5</c:v>
                </c:pt>
                <c:pt idx="62">
                  <c:v>51.9</c:v>
                </c:pt>
                <c:pt idx="63">
                  <c:v>51</c:v>
                </c:pt>
                <c:pt idx="64">
                  <c:v>50.7</c:v>
                </c:pt>
                <c:pt idx="65">
                  <c:v>50.5</c:v>
                </c:pt>
                <c:pt idx="66">
                  <c:v>51.8</c:v>
                </c:pt>
                <c:pt idx="67">
                  <c:v>51.3</c:v>
                </c:pt>
                <c:pt idx="68">
                  <c:v>50.5</c:v>
                </c:pt>
                <c:pt idx="69">
                  <c:v>50.5</c:v>
                </c:pt>
                <c:pt idx="70">
                  <c:v>50.8</c:v>
                </c:pt>
                <c:pt idx="71">
                  <c:v>50.5</c:v>
                </c:pt>
                <c:pt idx="72">
                  <c:v>49.6</c:v>
                </c:pt>
                <c:pt idx="73">
                  <c:v>51.3</c:v>
                </c:pt>
                <c:pt idx="74">
                  <c:v>51.2</c:v>
                </c:pt>
                <c:pt idx="75">
                  <c:v>50.5</c:v>
                </c:pt>
                <c:pt idx="76">
                  <c:v>50.2</c:v>
                </c:pt>
                <c:pt idx="77">
                  <c:v>47</c:v>
                </c:pt>
                <c:pt idx="78">
                  <c:v>47.7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46.7</c:v>
                </c:pt>
                <c:pt idx="83">
                  <c:v>46.8</c:v>
                </c:pt>
                <c:pt idx="84">
                  <c:v>46.5</c:v>
                </c:pt>
                <c:pt idx="85">
                  <c:v>47.3</c:v>
                </c:pt>
                <c:pt idx="86">
                  <c:v>47.3</c:v>
                </c:pt>
                <c:pt idx="87">
                  <c:v>46.8</c:v>
                </c:pt>
                <c:pt idx="88">
                  <c:v>44.7</c:v>
                </c:pt>
                <c:pt idx="89">
                  <c:v>39.6</c:v>
                </c:pt>
                <c:pt idx="90">
                  <c:v>40.200000000000003</c:v>
                </c:pt>
                <c:pt idx="91">
                  <c:v>37.4</c:v>
                </c:pt>
                <c:pt idx="92">
                  <c:v>37.200000000000003</c:v>
                </c:pt>
                <c:pt idx="93">
                  <c:v>37.5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35.5</c:v>
                </c:pt>
                <c:pt idx="97">
                  <c:v>35.200000000000003</c:v>
                </c:pt>
                <c:pt idx="98">
                  <c:v>34</c:v>
                </c:pt>
                <c:pt idx="99">
                  <c:v>33.6</c:v>
                </c:pt>
                <c:pt idx="100">
                  <c:v>33.799999999999997</c:v>
                </c:pt>
                <c:pt idx="101">
                  <c:v>34</c:v>
                </c:pt>
                <c:pt idx="102">
                  <c:v>34</c:v>
                </c:pt>
                <c:pt idx="103">
                  <c:v>34.299999999999997</c:v>
                </c:pt>
                <c:pt idx="104">
                  <c:v>34.4</c:v>
                </c:pt>
                <c:pt idx="105">
                  <c:v>34.1</c:v>
                </c:pt>
                <c:pt idx="106">
                  <c:v>34.5</c:v>
                </c:pt>
                <c:pt idx="107">
                  <c:v>34.5</c:v>
                </c:pt>
                <c:pt idx="108">
                  <c:v>34.5</c:v>
                </c:pt>
                <c:pt idx="109">
                  <c:v>33.5</c:v>
                </c:pt>
                <c:pt idx="110">
                  <c:v>33.299999999999997</c:v>
                </c:pt>
                <c:pt idx="111">
                  <c:v>33.5</c:v>
                </c:pt>
                <c:pt idx="112">
                  <c:v>33.5</c:v>
                </c:pt>
                <c:pt idx="113">
                  <c:v>34.5</c:v>
                </c:pt>
                <c:pt idx="114">
                  <c:v>36.6</c:v>
                </c:pt>
                <c:pt idx="115">
                  <c:v>37</c:v>
                </c:pt>
                <c:pt idx="116">
                  <c:v>36.799999999999997</c:v>
                </c:pt>
                <c:pt idx="117">
                  <c:v>38</c:v>
                </c:pt>
                <c:pt idx="118">
                  <c:v>37.5</c:v>
                </c:pt>
                <c:pt idx="119">
                  <c:v>36.200000000000003</c:v>
                </c:pt>
                <c:pt idx="120">
                  <c:v>35.9</c:v>
                </c:pt>
                <c:pt idx="121">
                  <c:v>36</c:v>
                </c:pt>
                <c:pt idx="122">
                  <c:v>36.5</c:v>
                </c:pt>
                <c:pt idx="123">
                  <c:v>36.5</c:v>
                </c:pt>
                <c:pt idx="124">
                  <c:v>36.200000000000003</c:v>
                </c:pt>
                <c:pt idx="125">
                  <c:v>36.9</c:v>
                </c:pt>
                <c:pt idx="126">
                  <c:v>37.5</c:v>
                </c:pt>
                <c:pt idx="127">
                  <c:v>38</c:v>
                </c:pt>
                <c:pt idx="128">
                  <c:v>37.5</c:v>
                </c:pt>
                <c:pt idx="129">
                  <c:v>38.299999999999997</c:v>
                </c:pt>
                <c:pt idx="130">
                  <c:v>40.200000000000003</c:v>
                </c:pt>
                <c:pt idx="131">
                  <c:v>39.5</c:v>
                </c:pt>
                <c:pt idx="132">
                  <c:v>39.5</c:v>
                </c:pt>
                <c:pt idx="133">
                  <c:v>38.4</c:v>
                </c:pt>
                <c:pt idx="134">
                  <c:v>39.5</c:v>
                </c:pt>
                <c:pt idx="135">
                  <c:v>38.5</c:v>
                </c:pt>
                <c:pt idx="136">
                  <c:v>40.799999999999997</c:v>
                </c:pt>
                <c:pt idx="137">
                  <c:v>42.7</c:v>
                </c:pt>
                <c:pt idx="138">
                  <c:v>42.2</c:v>
                </c:pt>
                <c:pt idx="139">
                  <c:v>40.700000000000003</c:v>
                </c:pt>
                <c:pt idx="140">
                  <c:v>40.5</c:v>
                </c:pt>
                <c:pt idx="141">
                  <c:v>42.5</c:v>
                </c:pt>
                <c:pt idx="142">
                  <c:v>45.5</c:v>
                </c:pt>
                <c:pt idx="143">
                  <c:v>43.5</c:v>
                </c:pt>
                <c:pt idx="144">
                  <c:v>48.5</c:v>
                </c:pt>
                <c:pt idx="145">
                  <c:v>50.4</c:v>
                </c:pt>
                <c:pt idx="146">
                  <c:v>51.1</c:v>
                </c:pt>
                <c:pt idx="147">
                  <c:v>55.3</c:v>
                </c:pt>
                <c:pt idx="148">
                  <c:v>65</c:v>
                </c:pt>
                <c:pt idx="149">
                  <c:v>73</c:v>
                </c:pt>
                <c:pt idx="150">
                  <c:v>79.7</c:v>
                </c:pt>
                <c:pt idx="151">
                  <c:v>72.400000000000006</c:v>
                </c:pt>
                <c:pt idx="152">
                  <c:v>80</c:v>
                </c:pt>
                <c:pt idx="153">
                  <c:v>77.099999999999994</c:v>
                </c:pt>
                <c:pt idx="154">
                  <c:v>72.5</c:v>
                </c:pt>
                <c:pt idx="155">
                  <c:v>77.2</c:v>
                </c:pt>
                <c:pt idx="156">
                  <c:v>75.5</c:v>
                </c:pt>
                <c:pt idx="157">
                  <c:v>74.7</c:v>
                </c:pt>
                <c:pt idx="158">
                  <c:v>70.5</c:v>
                </c:pt>
                <c:pt idx="159">
                  <c:v>79.7</c:v>
                </c:pt>
                <c:pt idx="160">
                  <c:v>77.5</c:v>
                </c:pt>
                <c:pt idx="161">
                  <c:v>81</c:v>
                </c:pt>
                <c:pt idx="162">
                  <c:v>89.5</c:v>
                </c:pt>
                <c:pt idx="163">
                  <c:v>113</c:v>
                </c:pt>
                <c:pt idx="164">
                  <c:v>108.6</c:v>
                </c:pt>
                <c:pt idx="165">
                  <c:v>99</c:v>
                </c:pt>
                <c:pt idx="166">
                  <c:v>101</c:v>
                </c:pt>
                <c:pt idx="167">
                  <c:v>93.8</c:v>
                </c:pt>
                <c:pt idx="168">
                  <c:v>89.4</c:v>
                </c:pt>
                <c:pt idx="169">
                  <c:v>88.7</c:v>
                </c:pt>
                <c:pt idx="170">
                  <c:v>88.7</c:v>
                </c:pt>
                <c:pt idx="171">
                  <c:v>89.2</c:v>
                </c:pt>
                <c:pt idx="172">
                  <c:v>91.6</c:v>
                </c:pt>
                <c:pt idx="173">
                  <c:v>89.2</c:v>
                </c:pt>
                <c:pt idx="174">
                  <c:v>86</c:v>
                </c:pt>
                <c:pt idx="175">
                  <c:v>87.5</c:v>
                </c:pt>
                <c:pt idx="176">
                  <c:v>86.2</c:v>
                </c:pt>
                <c:pt idx="177">
                  <c:v>84.8</c:v>
                </c:pt>
                <c:pt idx="178">
                  <c:v>85.9</c:v>
                </c:pt>
                <c:pt idx="179">
                  <c:v>85</c:v>
                </c:pt>
                <c:pt idx="180">
                  <c:v>90.3</c:v>
                </c:pt>
                <c:pt idx="181">
                  <c:v>92.1</c:v>
                </c:pt>
                <c:pt idx="182">
                  <c:v>91.7</c:v>
                </c:pt>
                <c:pt idx="183">
                  <c:v>86.1</c:v>
                </c:pt>
                <c:pt idx="184">
                  <c:v>85.7</c:v>
                </c:pt>
                <c:pt idx="185">
                  <c:v>85.5</c:v>
                </c:pt>
                <c:pt idx="186">
                  <c:v>83.5</c:v>
                </c:pt>
                <c:pt idx="187">
                  <c:v>80.2</c:v>
                </c:pt>
                <c:pt idx="188">
                  <c:v>82.2</c:v>
                </c:pt>
                <c:pt idx="189">
                  <c:v>86.5</c:v>
                </c:pt>
                <c:pt idx="190">
                  <c:v>87</c:v>
                </c:pt>
                <c:pt idx="191">
                  <c:v>90.2</c:v>
                </c:pt>
                <c:pt idx="192">
                  <c:v>90.7</c:v>
                </c:pt>
                <c:pt idx="193">
                  <c:v>95</c:v>
                </c:pt>
                <c:pt idx="194">
                  <c:v>112.5</c:v>
                </c:pt>
                <c:pt idx="195">
                  <c:v>134</c:v>
                </c:pt>
                <c:pt idx="196">
                  <c:v>132.9</c:v>
                </c:pt>
                <c:pt idx="197">
                  <c:v>151.19999999999999</c:v>
                </c:pt>
                <c:pt idx="198">
                  <c:v>146.9</c:v>
                </c:pt>
                <c:pt idx="199">
                  <c:v>134.80000000000001</c:v>
                </c:pt>
                <c:pt idx="200">
                  <c:v>130</c:v>
                </c:pt>
                <c:pt idx="201">
                  <c:v>116.8</c:v>
                </c:pt>
                <c:pt idx="202">
                  <c:v>100.2</c:v>
                </c:pt>
                <c:pt idx="203">
                  <c:v>95</c:v>
                </c:pt>
                <c:pt idx="204">
                  <c:v>89.7</c:v>
                </c:pt>
                <c:pt idx="205">
                  <c:v>91.2</c:v>
                </c:pt>
                <c:pt idx="206">
                  <c:v>102.8</c:v>
                </c:pt>
                <c:pt idx="207">
                  <c:v>100.8</c:v>
                </c:pt>
                <c:pt idx="208">
                  <c:v>110</c:v>
                </c:pt>
                <c:pt idx="209">
                  <c:v>117.8</c:v>
                </c:pt>
                <c:pt idx="210">
                  <c:v>131.80000000000001</c:v>
                </c:pt>
                <c:pt idx="211">
                  <c:v>123.3</c:v>
                </c:pt>
                <c:pt idx="212">
                  <c:v>126.4</c:v>
                </c:pt>
                <c:pt idx="213">
                  <c:v>124.2</c:v>
                </c:pt>
                <c:pt idx="214">
                  <c:v>125.1</c:v>
                </c:pt>
                <c:pt idx="215">
                  <c:v>124.2</c:v>
                </c:pt>
                <c:pt idx="216">
                  <c:v>124.3</c:v>
                </c:pt>
                <c:pt idx="217">
                  <c:v>127</c:v>
                </c:pt>
                <c:pt idx="218">
                  <c:v>138.69999999999999</c:v>
                </c:pt>
                <c:pt idx="219">
                  <c:v>145.6</c:v>
                </c:pt>
                <c:pt idx="220">
                  <c:v>150</c:v>
                </c:pt>
                <c:pt idx="221">
                  <c:v>145.19999999999999</c:v>
                </c:pt>
                <c:pt idx="222">
                  <c:v>154.19999999999999</c:v>
                </c:pt>
                <c:pt idx="223">
                  <c:v>163.19999999999999</c:v>
                </c:pt>
                <c:pt idx="224">
                  <c:v>170.8</c:v>
                </c:pt>
                <c:pt idx="225">
                  <c:v>172.2</c:v>
                </c:pt>
                <c:pt idx="226">
                  <c:v>186.2</c:v>
                </c:pt>
                <c:pt idx="227">
                  <c:v>184.3</c:v>
                </c:pt>
                <c:pt idx="228">
                  <c:v>194</c:v>
                </c:pt>
                <c:pt idx="229">
                  <c:v>205.2</c:v>
                </c:pt>
                <c:pt idx="230">
                  <c:v>213.2</c:v>
                </c:pt>
                <c:pt idx="231">
                  <c:v>217.2</c:v>
                </c:pt>
                <c:pt idx="232">
                  <c:v>237</c:v>
                </c:pt>
                <c:pt idx="233">
                  <c:v>238.2</c:v>
                </c:pt>
                <c:pt idx="234">
                  <c:v>237.8</c:v>
                </c:pt>
                <c:pt idx="235">
                  <c:v>234.8</c:v>
                </c:pt>
                <c:pt idx="236">
                  <c:v>241.3</c:v>
                </c:pt>
                <c:pt idx="237">
                  <c:v>227.3</c:v>
                </c:pt>
                <c:pt idx="238">
                  <c:v>218.7</c:v>
                </c:pt>
                <c:pt idx="239">
                  <c:v>208.2</c:v>
                </c:pt>
                <c:pt idx="240">
                  <c:v>204.6</c:v>
                </c:pt>
                <c:pt idx="241">
                  <c:v>210.6</c:v>
                </c:pt>
                <c:pt idx="242">
                  <c:v>201.9</c:v>
                </c:pt>
                <c:pt idx="243">
                  <c:v>197.6</c:v>
                </c:pt>
                <c:pt idx="244">
                  <c:v>191.5</c:v>
                </c:pt>
                <c:pt idx="245">
                  <c:v>180.1</c:v>
                </c:pt>
                <c:pt idx="246">
                  <c:v>176.8</c:v>
                </c:pt>
                <c:pt idx="247">
                  <c:v>170.5</c:v>
                </c:pt>
                <c:pt idx="248">
                  <c:v>175.7</c:v>
                </c:pt>
                <c:pt idx="249">
                  <c:v>180</c:v>
                </c:pt>
                <c:pt idx="250">
                  <c:v>193</c:v>
                </c:pt>
                <c:pt idx="251">
                  <c:v>196.2</c:v>
                </c:pt>
                <c:pt idx="252">
                  <c:v>195.8</c:v>
                </c:pt>
                <c:pt idx="253">
                  <c:v>198</c:v>
                </c:pt>
                <c:pt idx="254">
                  <c:v>201.7</c:v>
                </c:pt>
                <c:pt idx="255">
                  <c:v>201.7</c:v>
                </c:pt>
                <c:pt idx="256">
                  <c:v>201.7</c:v>
                </c:pt>
                <c:pt idx="257">
                  <c:v>201.7</c:v>
                </c:pt>
                <c:pt idx="258">
                  <c:v>203.7</c:v>
                </c:pt>
                <c:pt idx="259">
                  <c:v>201.7</c:v>
                </c:pt>
                <c:pt idx="260">
                  <c:v>201.8</c:v>
                </c:pt>
                <c:pt idx="261">
                  <c:v>201.8</c:v>
                </c:pt>
                <c:pt idx="262">
                  <c:v>205.7</c:v>
                </c:pt>
                <c:pt idx="263">
                  <c:v>211.2</c:v>
                </c:pt>
                <c:pt idx="264">
                  <c:v>227</c:v>
                </c:pt>
                <c:pt idx="265">
                  <c:v>233.7</c:v>
                </c:pt>
                <c:pt idx="266">
                  <c:v>229.6</c:v>
                </c:pt>
                <c:pt idx="267">
                  <c:v>238.8</c:v>
                </c:pt>
                <c:pt idx="268">
                  <c:v>240.2</c:v>
                </c:pt>
                <c:pt idx="269">
                  <c:v>243.1</c:v>
                </c:pt>
                <c:pt idx="270">
                  <c:v>246.3</c:v>
                </c:pt>
                <c:pt idx="271">
                  <c:v>248.2</c:v>
                </c:pt>
                <c:pt idx="272">
                  <c:v>253.2</c:v>
                </c:pt>
                <c:pt idx="273">
                  <c:v>250.8</c:v>
                </c:pt>
                <c:pt idx="274">
                  <c:v>253.8</c:v>
                </c:pt>
                <c:pt idx="275">
                  <c:v>264.5</c:v>
                </c:pt>
                <c:pt idx="276">
                  <c:v>268.3</c:v>
                </c:pt>
                <c:pt idx="277">
                  <c:v>260</c:v>
                </c:pt>
                <c:pt idx="278">
                  <c:v>237.9</c:v>
                </c:pt>
                <c:pt idx="279">
                  <c:v>231.8</c:v>
                </c:pt>
                <c:pt idx="280">
                  <c:v>234.3</c:v>
                </c:pt>
                <c:pt idx="281">
                  <c:v>221</c:v>
                </c:pt>
                <c:pt idx="282">
                  <c:v>217</c:v>
                </c:pt>
                <c:pt idx="283">
                  <c:v>220</c:v>
                </c:pt>
                <c:pt idx="284">
                  <c:v>216.7</c:v>
                </c:pt>
                <c:pt idx="285">
                  <c:v>220.5</c:v>
                </c:pt>
                <c:pt idx="286">
                  <c:v>233.8</c:v>
                </c:pt>
                <c:pt idx="287">
                  <c:v>232.6</c:v>
                </c:pt>
                <c:pt idx="288">
                  <c:v>236</c:v>
                </c:pt>
                <c:pt idx="289">
                  <c:v>242.2</c:v>
                </c:pt>
                <c:pt idx="290">
                  <c:v>248.5</c:v>
                </c:pt>
                <c:pt idx="291">
                  <c:v>252.3</c:v>
                </c:pt>
                <c:pt idx="292">
                  <c:v>248</c:v>
                </c:pt>
                <c:pt idx="293">
                  <c:v>246.1</c:v>
                </c:pt>
                <c:pt idx="294">
                  <c:v>251.8</c:v>
                </c:pt>
                <c:pt idx="295">
                  <c:v>250.3</c:v>
                </c:pt>
                <c:pt idx="296">
                  <c:v>247.3</c:v>
                </c:pt>
                <c:pt idx="297">
                  <c:v>252.9</c:v>
                </c:pt>
                <c:pt idx="298">
                  <c:v>249.8</c:v>
                </c:pt>
                <c:pt idx="299">
                  <c:v>251.5</c:v>
                </c:pt>
                <c:pt idx="300">
                  <c:v>246.3</c:v>
                </c:pt>
                <c:pt idx="301">
                  <c:v>244.4</c:v>
                </c:pt>
                <c:pt idx="302">
                  <c:v>246.6</c:v>
                </c:pt>
                <c:pt idx="303">
                  <c:v>257</c:v>
                </c:pt>
                <c:pt idx="304">
                  <c:v>266</c:v>
                </c:pt>
                <c:pt idx="305">
                  <c:v>270.7</c:v>
                </c:pt>
                <c:pt idx="306">
                  <c:v>267.10000000000002</c:v>
                </c:pt>
                <c:pt idx="307">
                  <c:v>263.3</c:v>
                </c:pt>
                <c:pt idx="308">
                  <c:v>265.2</c:v>
                </c:pt>
                <c:pt idx="309">
                  <c:v>273.2</c:v>
                </c:pt>
                <c:pt idx="310">
                  <c:v>271.7</c:v>
                </c:pt>
                <c:pt idx="311">
                  <c:v>266.8</c:v>
                </c:pt>
                <c:pt idx="312">
                  <c:v>259.3</c:v>
                </c:pt>
                <c:pt idx="313">
                  <c:v>273.3</c:v>
                </c:pt>
                <c:pt idx="314">
                  <c:v>273.8</c:v>
                </c:pt>
                <c:pt idx="315">
                  <c:v>285.2</c:v>
                </c:pt>
                <c:pt idx="316">
                  <c:v>272.2</c:v>
                </c:pt>
                <c:pt idx="317">
                  <c:v>267</c:v>
                </c:pt>
                <c:pt idx="318">
                  <c:v>268.8</c:v>
                </c:pt>
                <c:pt idx="319">
                  <c:v>268.8</c:v>
                </c:pt>
                <c:pt idx="320">
                  <c:v>264.7</c:v>
                </c:pt>
                <c:pt idx="321">
                  <c:v>260.7</c:v>
                </c:pt>
                <c:pt idx="322">
                  <c:v>263.2</c:v>
                </c:pt>
                <c:pt idx="323">
                  <c:v>263.2</c:v>
                </c:pt>
                <c:pt idx="324">
                  <c:v>278.2</c:v>
                </c:pt>
                <c:pt idx="325">
                  <c:v>280.3</c:v>
                </c:pt>
                <c:pt idx="326">
                  <c:v>271.60000000000002</c:v>
                </c:pt>
                <c:pt idx="327">
                  <c:v>272</c:v>
                </c:pt>
                <c:pt idx="328">
                  <c:v>267</c:v>
                </c:pt>
                <c:pt idx="329">
                  <c:v>255.1</c:v>
                </c:pt>
                <c:pt idx="330">
                  <c:v>252.7</c:v>
                </c:pt>
                <c:pt idx="331">
                  <c:v>262.5</c:v>
                </c:pt>
                <c:pt idx="332">
                  <c:v>260.39999999999998</c:v>
                </c:pt>
                <c:pt idx="333">
                  <c:v>258.39999999999998</c:v>
                </c:pt>
                <c:pt idx="334">
                  <c:v>253.2</c:v>
                </c:pt>
                <c:pt idx="335">
                  <c:v>256.8</c:v>
                </c:pt>
                <c:pt idx="336">
                  <c:v>253.2</c:v>
                </c:pt>
                <c:pt idx="337">
                  <c:v>249.8</c:v>
                </c:pt>
                <c:pt idx="338">
                  <c:v>241.7</c:v>
                </c:pt>
                <c:pt idx="339">
                  <c:v>234.8</c:v>
                </c:pt>
                <c:pt idx="340">
                  <c:v>241</c:v>
                </c:pt>
                <c:pt idx="341">
                  <c:v>241.7</c:v>
                </c:pt>
                <c:pt idx="342">
                  <c:v>238.6</c:v>
                </c:pt>
                <c:pt idx="343">
                  <c:v>235.8</c:v>
                </c:pt>
                <c:pt idx="344">
                  <c:v>229.8</c:v>
                </c:pt>
                <c:pt idx="345">
                  <c:v>219.7</c:v>
                </c:pt>
                <c:pt idx="346">
                  <c:v>228.8</c:v>
                </c:pt>
                <c:pt idx="347">
                  <c:v>226.7</c:v>
                </c:pt>
                <c:pt idx="348">
                  <c:v>224.7</c:v>
                </c:pt>
                <c:pt idx="349">
                  <c:v>218.7</c:v>
                </c:pt>
                <c:pt idx="350">
                  <c:v>220.6</c:v>
                </c:pt>
                <c:pt idx="351">
                  <c:v>216.4</c:v>
                </c:pt>
                <c:pt idx="352">
                  <c:v>212.2</c:v>
                </c:pt>
                <c:pt idx="353">
                  <c:v>215.8</c:v>
                </c:pt>
                <c:pt idx="354">
                  <c:v>219</c:v>
                </c:pt>
                <c:pt idx="355">
                  <c:v>215.6</c:v>
                </c:pt>
                <c:pt idx="356">
                  <c:v>210.3</c:v>
                </c:pt>
                <c:pt idx="357">
                  <c:v>204</c:v>
                </c:pt>
                <c:pt idx="358">
                  <c:v>177.1</c:v>
                </c:pt>
                <c:pt idx="359">
                  <c:v>175.3</c:v>
                </c:pt>
                <c:pt idx="360">
                  <c:v>174.5</c:v>
                </c:pt>
                <c:pt idx="361">
                  <c:v>177.6</c:v>
                </c:pt>
                <c:pt idx="362">
                  <c:v>179</c:v>
                </c:pt>
                <c:pt idx="363">
                  <c:v>184.6</c:v>
                </c:pt>
                <c:pt idx="364">
                  <c:v>185.7</c:v>
                </c:pt>
                <c:pt idx="365">
                  <c:v>184.7</c:v>
                </c:pt>
                <c:pt idx="366">
                  <c:v>190</c:v>
                </c:pt>
                <c:pt idx="367">
                  <c:v>185</c:v>
                </c:pt>
                <c:pt idx="368">
                  <c:v>180.7</c:v>
                </c:pt>
                <c:pt idx="369">
                  <c:v>178.2</c:v>
                </c:pt>
                <c:pt idx="370">
                  <c:v>183.1</c:v>
                </c:pt>
                <c:pt idx="371">
                  <c:v>184.8</c:v>
                </c:pt>
                <c:pt idx="372">
                  <c:v>188.3</c:v>
                </c:pt>
                <c:pt idx="373">
                  <c:v>185.4</c:v>
                </c:pt>
                <c:pt idx="374">
                  <c:v>189.7</c:v>
                </c:pt>
                <c:pt idx="375">
                  <c:v>185.8</c:v>
                </c:pt>
                <c:pt idx="376">
                  <c:v>192.3</c:v>
                </c:pt>
                <c:pt idx="377">
                  <c:v>189.2</c:v>
                </c:pt>
                <c:pt idx="378">
                  <c:v>189.8</c:v>
                </c:pt>
                <c:pt idx="379">
                  <c:v>194</c:v>
                </c:pt>
                <c:pt idx="380">
                  <c:v>189.8</c:v>
                </c:pt>
                <c:pt idx="381">
                  <c:v>187.8</c:v>
                </c:pt>
                <c:pt idx="382">
                  <c:v>192.5</c:v>
                </c:pt>
                <c:pt idx="383">
                  <c:v>192.7</c:v>
                </c:pt>
                <c:pt idx="384">
                  <c:v>194.2</c:v>
                </c:pt>
                <c:pt idx="385">
                  <c:v>202.8</c:v>
                </c:pt>
                <c:pt idx="386">
                  <c:v>206.3</c:v>
                </c:pt>
                <c:pt idx="387">
                  <c:v>200.3</c:v>
                </c:pt>
                <c:pt idx="388">
                  <c:v>214.2</c:v>
                </c:pt>
                <c:pt idx="389">
                  <c:v>222</c:v>
                </c:pt>
                <c:pt idx="390">
                  <c:v>221.8</c:v>
                </c:pt>
                <c:pt idx="391">
                  <c:v>229.4</c:v>
                </c:pt>
                <c:pt idx="392">
                  <c:v>232.3</c:v>
                </c:pt>
                <c:pt idx="393">
                  <c:v>245</c:v>
                </c:pt>
                <c:pt idx="394">
                  <c:v>242.7</c:v>
                </c:pt>
                <c:pt idx="395">
                  <c:v>238.5</c:v>
                </c:pt>
                <c:pt idx="396">
                  <c:v>241.7</c:v>
                </c:pt>
                <c:pt idx="397">
                  <c:v>229.9</c:v>
                </c:pt>
                <c:pt idx="398">
                  <c:v>222.8</c:v>
                </c:pt>
                <c:pt idx="399">
                  <c:v>221.1</c:v>
                </c:pt>
                <c:pt idx="400">
                  <c:v>217.7</c:v>
                </c:pt>
                <c:pt idx="401">
                  <c:v>225.2</c:v>
                </c:pt>
                <c:pt idx="402">
                  <c:v>222.4</c:v>
                </c:pt>
                <c:pt idx="403">
                  <c:v>217.3</c:v>
                </c:pt>
                <c:pt idx="404">
                  <c:v>215</c:v>
                </c:pt>
                <c:pt idx="405">
                  <c:v>207.1</c:v>
                </c:pt>
                <c:pt idx="406">
                  <c:v>209</c:v>
                </c:pt>
                <c:pt idx="407">
                  <c:v>206.5</c:v>
                </c:pt>
                <c:pt idx="408">
                  <c:v>210.8</c:v>
                </c:pt>
                <c:pt idx="409">
                  <c:v>215</c:v>
                </c:pt>
                <c:pt idx="410">
                  <c:v>215.3</c:v>
                </c:pt>
                <c:pt idx="411">
                  <c:v>212.2</c:v>
                </c:pt>
                <c:pt idx="412">
                  <c:v>206</c:v>
                </c:pt>
                <c:pt idx="413">
                  <c:v>209.8</c:v>
                </c:pt>
                <c:pt idx="414">
                  <c:v>215.5</c:v>
                </c:pt>
                <c:pt idx="415">
                  <c:v>221.2</c:v>
                </c:pt>
                <c:pt idx="416">
                  <c:v>223.8</c:v>
                </c:pt>
                <c:pt idx="417">
                  <c:v>225.5</c:v>
                </c:pt>
                <c:pt idx="418">
                  <c:v>230.2</c:v>
                </c:pt>
                <c:pt idx="419">
                  <c:v>239</c:v>
                </c:pt>
                <c:pt idx="420">
                  <c:v>235.7</c:v>
                </c:pt>
                <c:pt idx="421">
                  <c:v>231.6</c:v>
                </c:pt>
                <c:pt idx="422">
                  <c:v>243.2</c:v>
                </c:pt>
                <c:pt idx="423">
                  <c:v>253.8</c:v>
                </c:pt>
                <c:pt idx="424">
                  <c:v>259.2</c:v>
                </c:pt>
                <c:pt idx="425">
                  <c:v>261.2</c:v>
                </c:pt>
                <c:pt idx="426">
                  <c:v>264.8</c:v>
                </c:pt>
                <c:pt idx="427">
                  <c:v>256.5</c:v>
                </c:pt>
                <c:pt idx="428">
                  <c:v>248.8</c:v>
                </c:pt>
                <c:pt idx="429">
                  <c:v>236</c:v>
                </c:pt>
                <c:pt idx="430">
                  <c:v>236</c:v>
                </c:pt>
                <c:pt idx="431">
                  <c:v>244.8</c:v>
                </c:pt>
                <c:pt idx="432">
                  <c:v>237.5</c:v>
                </c:pt>
                <c:pt idx="433">
                  <c:v>235.7</c:v>
                </c:pt>
                <c:pt idx="434">
                  <c:v>234</c:v>
                </c:pt>
                <c:pt idx="435">
                  <c:v>234.5</c:v>
                </c:pt>
                <c:pt idx="436">
                  <c:v>235</c:v>
                </c:pt>
                <c:pt idx="437">
                  <c:v>241.2</c:v>
                </c:pt>
                <c:pt idx="438">
                  <c:v>252.7</c:v>
                </c:pt>
                <c:pt idx="439">
                  <c:v>266.7</c:v>
                </c:pt>
                <c:pt idx="440">
                  <c:v>245.2</c:v>
                </c:pt>
                <c:pt idx="441">
                  <c:v>253.5</c:v>
                </c:pt>
                <c:pt idx="442">
                  <c:v>255</c:v>
                </c:pt>
                <c:pt idx="443">
                  <c:v>267.89999999999998</c:v>
                </c:pt>
                <c:pt idx="444">
                  <c:v>259.60000000000002</c:v>
                </c:pt>
                <c:pt idx="445">
                  <c:v>315</c:v>
                </c:pt>
                <c:pt idx="446">
                  <c:v>357.1</c:v>
                </c:pt>
                <c:pt idx="447">
                  <c:v>373.3</c:v>
                </c:pt>
                <c:pt idx="448">
                  <c:v>360.8</c:v>
                </c:pt>
                <c:pt idx="449">
                  <c:v>312.5</c:v>
                </c:pt>
                <c:pt idx="450">
                  <c:v>305.8</c:v>
                </c:pt>
                <c:pt idx="451">
                  <c:v>334.6</c:v>
                </c:pt>
                <c:pt idx="452">
                  <c:v>350</c:v>
                </c:pt>
                <c:pt idx="453">
                  <c:v>376.7</c:v>
                </c:pt>
                <c:pt idx="454">
                  <c:v>408.3</c:v>
                </c:pt>
                <c:pt idx="455">
                  <c:v>452.5</c:v>
                </c:pt>
                <c:pt idx="456">
                  <c:v>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7-4DA7-A67B-2574334FB4E8}"/>
            </c:ext>
          </c:extLst>
        </c:ser>
        <c:ser>
          <c:idx val="6"/>
          <c:order val="5"/>
          <c:tx>
            <c:strRef>
              <c:f>'1.2.6-график'!$H$4</c:f>
              <c:strCache>
                <c:ptCount val="1"/>
                <c:pt idx="0">
                  <c:v> Украина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'1.2.6-график'!$H$5:$H$483</c:f>
              <c:numCache>
                <c:formatCode>0.00</c:formatCode>
                <c:ptCount val="479"/>
                <c:pt idx="0">
                  <c:v>156.69999999999999</c:v>
                </c:pt>
                <c:pt idx="1">
                  <c:v>144.80000000000001</c:v>
                </c:pt>
                <c:pt idx="2">
                  <c:v>152.5</c:v>
                </c:pt>
                <c:pt idx="3">
                  <c:v>154.1</c:v>
                </c:pt>
                <c:pt idx="4">
                  <c:v>158.6</c:v>
                </c:pt>
                <c:pt idx="5">
                  <c:v>162</c:v>
                </c:pt>
                <c:pt idx="6">
                  <c:v>163.80000000000001</c:v>
                </c:pt>
                <c:pt idx="7">
                  <c:v>165.3</c:v>
                </c:pt>
                <c:pt idx="8">
                  <c:v>157.9</c:v>
                </c:pt>
                <c:pt idx="9">
                  <c:v>155</c:v>
                </c:pt>
                <c:pt idx="10">
                  <c:v>153.30000000000001</c:v>
                </c:pt>
                <c:pt idx="11">
                  <c:v>155</c:v>
                </c:pt>
                <c:pt idx="12">
                  <c:v>156.30000000000001</c:v>
                </c:pt>
                <c:pt idx="13">
                  <c:v>150.19999999999999</c:v>
                </c:pt>
                <c:pt idx="14">
                  <c:v>144.80000000000001</c:v>
                </c:pt>
                <c:pt idx="15">
                  <c:v>145.5</c:v>
                </c:pt>
                <c:pt idx="16">
                  <c:v>145.69999999999999</c:v>
                </c:pt>
                <c:pt idx="17">
                  <c:v>145.4</c:v>
                </c:pt>
                <c:pt idx="18">
                  <c:v>145.5</c:v>
                </c:pt>
                <c:pt idx="19">
                  <c:v>148.80000000000001</c:v>
                </c:pt>
                <c:pt idx="20">
                  <c:v>147.30000000000001</c:v>
                </c:pt>
                <c:pt idx="21">
                  <c:v>148.5</c:v>
                </c:pt>
                <c:pt idx="22">
                  <c:v>146.4</c:v>
                </c:pt>
                <c:pt idx="23">
                  <c:v>143.5</c:v>
                </c:pt>
                <c:pt idx="24">
                  <c:v>143.4</c:v>
                </c:pt>
                <c:pt idx="25">
                  <c:v>144.19999999999999</c:v>
                </c:pt>
                <c:pt idx="26">
                  <c:v>143</c:v>
                </c:pt>
                <c:pt idx="27">
                  <c:v>143</c:v>
                </c:pt>
                <c:pt idx="28">
                  <c:v>144.19999999999999</c:v>
                </c:pt>
                <c:pt idx="29">
                  <c:v>143</c:v>
                </c:pt>
                <c:pt idx="30">
                  <c:v>144.6</c:v>
                </c:pt>
                <c:pt idx="31">
                  <c:v>143.69999999999999</c:v>
                </c:pt>
                <c:pt idx="32">
                  <c:v>140.80000000000001</c:v>
                </c:pt>
                <c:pt idx="33">
                  <c:v>138</c:v>
                </c:pt>
                <c:pt idx="34">
                  <c:v>138</c:v>
                </c:pt>
                <c:pt idx="35">
                  <c:v>138.19999999999999</c:v>
                </c:pt>
                <c:pt idx="36">
                  <c:v>138.1</c:v>
                </c:pt>
                <c:pt idx="37">
                  <c:v>138.19999999999999</c:v>
                </c:pt>
                <c:pt idx="38">
                  <c:v>137.80000000000001</c:v>
                </c:pt>
                <c:pt idx="39">
                  <c:v>137.5</c:v>
                </c:pt>
                <c:pt idx="40">
                  <c:v>138</c:v>
                </c:pt>
                <c:pt idx="41">
                  <c:v>147.1</c:v>
                </c:pt>
                <c:pt idx="42">
                  <c:v>149.69999999999999</c:v>
                </c:pt>
                <c:pt idx="43">
                  <c:v>148.6</c:v>
                </c:pt>
                <c:pt idx="44">
                  <c:v>153.19999999999999</c:v>
                </c:pt>
                <c:pt idx="45">
                  <c:v>164.2</c:v>
                </c:pt>
                <c:pt idx="46">
                  <c:v>160.30000000000001</c:v>
                </c:pt>
                <c:pt idx="47">
                  <c:v>160.1</c:v>
                </c:pt>
                <c:pt idx="48">
                  <c:v>152.19999999999999</c:v>
                </c:pt>
                <c:pt idx="49">
                  <c:v>149.80000000000001</c:v>
                </c:pt>
                <c:pt idx="50">
                  <c:v>146.19999999999999</c:v>
                </c:pt>
                <c:pt idx="51">
                  <c:v>150.19999999999999</c:v>
                </c:pt>
                <c:pt idx="52">
                  <c:v>157.6</c:v>
                </c:pt>
                <c:pt idx="53">
                  <c:v>153.19999999999999</c:v>
                </c:pt>
                <c:pt idx="54">
                  <c:v>153.80000000000001</c:v>
                </c:pt>
                <c:pt idx="55">
                  <c:v>150.80000000000001</c:v>
                </c:pt>
                <c:pt idx="56">
                  <c:v>149.19999999999999</c:v>
                </c:pt>
                <c:pt idx="57">
                  <c:v>149.30000000000001</c:v>
                </c:pt>
                <c:pt idx="58">
                  <c:v>146</c:v>
                </c:pt>
                <c:pt idx="59">
                  <c:v>146.4</c:v>
                </c:pt>
                <c:pt idx="60">
                  <c:v>146.80000000000001</c:v>
                </c:pt>
                <c:pt idx="61">
                  <c:v>146</c:v>
                </c:pt>
                <c:pt idx="62">
                  <c:v>148.69999999999999</c:v>
                </c:pt>
                <c:pt idx="63">
                  <c:v>146.69999999999999</c:v>
                </c:pt>
                <c:pt idx="64">
                  <c:v>146</c:v>
                </c:pt>
                <c:pt idx="65">
                  <c:v>149</c:v>
                </c:pt>
                <c:pt idx="66">
                  <c:v>158.30000000000001</c:v>
                </c:pt>
                <c:pt idx="67">
                  <c:v>156</c:v>
                </c:pt>
                <c:pt idx="68">
                  <c:v>158.30000000000001</c:v>
                </c:pt>
                <c:pt idx="69">
                  <c:v>158.30000000000001</c:v>
                </c:pt>
                <c:pt idx="70">
                  <c:v>151.30000000000001</c:v>
                </c:pt>
                <c:pt idx="71">
                  <c:v>159.5</c:v>
                </c:pt>
                <c:pt idx="72">
                  <c:v>160</c:v>
                </c:pt>
                <c:pt idx="73">
                  <c:v>160.80000000000001</c:v>
                </c:pt>
                <c:pt idx="74">
                  <c:v>157.5</c:v>
                </c:pt>
                <c:pt idx="75">
                  <c:v>153.30000000000001</c:v>
                </c:pt>
                <c:pt idx="76">
                  <c:v>151.5</c:v>
                </c:pt>
                <c:pt idx="77">
                  <c:v>147.69999999999999</c:v>
                </c:pt>
                <c:pt idx="78">
                  <c:v>150</c:v>
                </c:pt>
                <c:pt idx="79">
                  <c:v>147.4</c:v>
                </c:pt>
                <c:pt idx="80">
                  <c:v>143.5</c:v>
                </c:pt>
                <c:pt idx="81">
                  <c:v>141.69999999999999</c:v>
                </c:pt>
                <c:pt idx="82">
                  <c:v>137.19999999999999</c:v>
                </c:pt>
                <c:pt idx="83">
                  <c:v>138.80000000000001</c:v>
                </c:pt>
                <c:pt idx="84">
                  <c:v>142</c:v>
                </c:pt>
                <c:pt idx="85">
                  <c:v>143.69999999999999</c:v>
                </c:pt>
                <c:pt idx="86">
                  <c:v>145.69999999999999</c:v>
                </c:pt>
                <c:pt idx="87">
                  <c:v>143.80000000000001</c:v>
                </c:pt>
                <c:pt idx="88">
                  <c:v>143.69999999999999</c:v>
                </c:pt>
                <c:pt idx="89">
                  <c:v>142.6</c:v>
                </c:pt>
                <c:pt idx="90">
                  <c:v>139.6</c:v>
                </c:pt>
                <c:pt idx="91">
                  <c:v>136.19999999999999</c:v>
                </c:pt>
                <c:pt idx="92">
                  <c:v>135.69999999999999</c:v>
                </c:pt>
                <c:pt idx="93">
                  <c:v>135.19999999999999</c:v>
                </c:pt>
                <c:pt idx="94">
                  <c:v>137</c:v>
                </c:pt>
                <c:pt idx="95">
                  <c:v>136.19999999999999</c:v>
                </c:pt>
                <c:pt idx="96">
                  <c:v>136.5</c:v>
                </c:pt>
                <c:pt idx="97">
                  <c:v>134</c:v>
                </c:pt>
                <c:pt idx="98">
                  <c:v>132.4</c:v>
                </c:pt>
                <c:pt idx="99">
                  <c:v>130.69999999999999</c:v>
                </c:pt>
                <c:pt idx="100">
                  <c:v>130</c:v>
                </c:pt>
                <c:pt idx="101">
                  <c:v>126.8</c:v>
                </c:pt>
                <c:pt idx="102">
                  <c:v>127</c:v>
                </c:pt>
                <c:pt idx="103">
                  <c:v>130.19999999999999</c:v>
                </c:pt>
                <c:pt idx="104">
                  <c:v>137.19999999999999</c:v>
                </c:pt>
                <c:pt idx="105">
                  <c:v>136.80000000000001</c:v>
                </c:pt>
                <c:pt idx="106">
                  <c:v>132.80000000000001</c:v>
                </c:pt>
                <c:pt idx="107">
                  <c:v>133.80000000000001</c:v>
                </c:pt>
                <c:pt idx="108">
                  <c:v>132.30000000000001</c:v>
                </c:pt>
                <c:pt idx="109">
                  <c:v>129.6</c:v>
                </c:pt>
                <c:pt idx="110">
                  <c:v>129</c:v>
                </c:pt>
                <c:pt idx="111">
                  <c:v>127.2</c:v>
                </c:pt>
                <c:pt idx="112">
                  <c:v>128.5</c:v>
                </c:pt>
                <c:pt idx="113">
                  <c:v>132.6</c:v>
                </c:pt>
                <c:pt idx="114">
                  <c:v>135.6</c:v>
                </c:pt>
                <c:pt idx="115">
                  <c:v>133</c:v>
                </c:pt>
                <c:pt idx="116">
                  <c:v>132.80000000000001</c:v>
                </c:pt>
                <c:pt idx="117">
                  <c:v>134.9</c:v>
                </c:pt>
                <c:pt idx="118">
                  <c:v>130.80000000000001</c:v>
                </c:pt>
                <c:pt idx="119">
                  <c:v>126.8</c:v>
                </c:pt>
                <c:pt idx="120">
                  <c:v>124.6</c:v>
                </c:pt>
                <c:pt idx="121">
                  <c:v>124.8</c:v>
                </c:pt>
                <c:pt idx="122">
                  <c:v>125.4</c:v>
                </c:pt>
                <c:pt idx="123">
                  <c:v>130</c:v>
                </c:pt>
                <c:pt idx="124">
                  <c:v>130.6</c:v>
                </c:pt>
                <c:pt idx="125">
                  <c:v>134</c:v>
                </c:pt>
                <c:pt idx="126">
                  <c:v>134</c:v>
                </c:pt>
                <c:pt idx="127">
                  <c:v>138.69999999999999</c:v>
                </c:pt>
                <c:pt idx="128">
                  <c:v>136.4</c:v>
                </c:pt>
                <c:pt idx="129">
                  <c:v>135.4</c:v>
                </c:pt>
                <c:pt idx="130">
                  <c:v>137.30000000000001</c:v>
                </c:pt>
                <c:pt idx="131">
                  <c:v>135.19999999999999</c:v>
                </c:pt>
                <c:pt idx="132">
                  <c:v>135.4</c:v>
                </c:pt>
                <c:pt idx="133">
                  <c:v>133.80000000000001</c:v>
                </c:pt>
                <c:pt idx="134">
                  <c:v>135.30000000000001</c:v>
                </c:pt>
                <c:pt idx="135">
                  <c:v>135.19999999999999</c:v>
                </c:pt>
                <c:pt idx="136">
                  <c:v>138.80000000000001</c:v>
                </c:pt>
                <c:pt idx="137">
                  <c:v>144.80000000000001</c:v>
                </c:pt>
                <c:pt idx="138">
                  <c:v>143.19999999999999</c:v>
                </c:pt>
                <c:pt idx="139">
                  <c:v>141</c:v>
                </c:pt>
                <c:pt idx="140">
                  <c:v>142.4</c:v>
                </c:pt>
                <c:pt idx="141">
                  <c:v>145.5</c:v>
                </c:pt>
                <c:pt idx="142">
                  <c:v>149</c:v>
                </c:pt>
                <c:pt idx="143">
                  <c:v>144.5</c:v>
                </c:pt>
                <c:pt idx="144">
                  <c:v>149.5</c:v>
                </c:pt>
                <c:pt idx="145">
                  <c:v>153.19999999999999</c:v>
                </c:pt>
                <c:pt idx="146">
                  <c:v>162.69999999999999</c:v>
                </c:pt>
                <c:pt idx="147">
                  <c:v>169.1</c:v>
                </c:pt>
                <c:pt idx="148">
                  <c:v>187.3</c:v>
                </c:pt>
                <c:pt idx="149">
                  <c:v>222.7</c:v>
                </c:pt>
                <c:pt idx="150">
                  <c:v>235.7</c:v>
                </c:pt>
                <c:pt idx="151">
                  <c:v>212.3</c:v>
                </c:pt>
                <c:pt idx="152">
                  <c:v>219.8</c:v>
                </c:pt>
                <c:pt idx="153">
                  <c:v>212</c:v>
                </c:pt>
                <c:pt idx="154">
                  <c:v>206.8</c:v>
                </c:pt>
                <c:pt idx="155">
                  <c:v>215</c:v>
                </c:pt>
                <c:pt idx="156">
                  <c:v>205.7</c:v>
                </c:pt>
                <c:pt idx="157">
                  <c:v>188.6</c:v>
                </c:pt>
                <c:pt idx="158">
                  <c:v>193</c:v>
                </c:pt>
                <c:pt idx="159">
                  <c:v>209.7</c:v>
                </c:pt>
                <c:pt idx="160">
                  <c:v>200.3</c:v>
                </c:pt>
                <c:pt idx="161">
                  <c:v>204.1</c:v>
                </c:pt>
                <c:pt idx="162">
                  <c:v>217.2</c:v>
                </c:pt>
                <c:pt idx="163">
                  <c:v>259.8</c:v>
                </c:pt>
                <c:pt idx="164">
                  <c:v>250.3</c:v>
                </c:pt>
                <c:pt idx="165">
                  <c:v>228.8</c:v>
                </c:pt>
                <c:pt idx="166">
                  <c:v>236.7</c:v>
                </c:pt>
                <c:pt idx="167">
                  <c:v>216.5</c:v>
                </c:pt>
                <c:pt idx="168">
                  <c:v>204.2</c:v>
                </c:pt>
                <c:pt idx="169">
                  <c:v>205.7</c:v>
                </c:pt>
                <c:pt idx="170">
                  <c:v>203</c:v>
                </c:pt>
                <c:pt idx="171">
                  <c:v>207.2</c:v>
                </c:pt>
                <c:pt idx="172">
                  <c:v>213.8</c:v>
                </c:pt>
                <c:pt idx="173">
                  <c:v>209.5</c:v>
                </c:pt>
                <c:pt idx="174">
                  <c:v>201.5</c:v>
                </c:pt>
                <c:pt idx="175">
                  <c:v>202.2</c:v>
                </c:pt>
                <c:pt idx="176">
                  <c:v>202.3</c:v>
                </c:pt>
                <c:pt idx="177">
                  <c:v>200.8</c:v>
                </c:pt>
                <c:pt idx="178">
                  <c:v>202.2</c:v>
                </c:pt>
                <c:pt idx="179">
                  <c:v>202</c:v>
                </c:pt>
                <c:pt idx="180">
                  <c:v>212.8</c:v>
                </c:pt>
                <c:pt idx="181">
                  <c:v>213.2</c:v>
                </c:pt>
                <c:pt idx="182">
                  <c:v>203.8</c:v>
                </c:pt>
                <c:pt idx="183">
                  <c:v>201.3</c:v>
                </c:pt>
                <c:pt idx="184">
                  <c:v>194.7</c:v>
                </c:pt>
                <c:pt idx="185">
                  <c:v>195.5</c:v>
                </c:pt>
                <c:pt idx="186">
                  <c:v>189.7</c:v>
                </c:pt>
                <c:pt idx="187">
                  <c:v>176.4</c:v>
                </c:pt>
                <c:pt idx="188">
                  <c:v>178.4</c:v>
                </c:pt>
                <c:pt idx="189">
                  <c:v>178</c:v>
                </c:pt>
                <c:pt idx="190">
                  <c:v>171.9</c:v>
                </c:pt>
                <c:pt idx="191">
                  <c:v>177.7</c:v>
                </c:pt>
                <c:pt idx="192">
                  <c:v>175.6</c:v>
                </c:pt>
                <c:pt idx="193">
                  <c:v>179.5</c:v>
                </c:pt>
                <c:pt idx="194">
                  <c:v>188.2</c:v>
                </c:pt>
                <c:pt idx="195">
                  <c:v>201</c:v>
                </c:pt>
                <c:pt idx="196">
                  <c:v>196.3</c:v>
                </c:pt>
                <c:pt idx="197">
                  <c:v>200.1</c:v>
                </c:pt>
                <c:pt idx="198">
                  <c:v>197</c:v>
                </c:pt>
                <c:pt idx="199">
                  <c:v>186.8</c:v>
                </c:pt>
                <c:pt idx="200">
                  <c:v>186.1</c:v>
                </c:pt>
                <c:pt idx="201">
                  <c:v>179.5</c:v>
                </c:pt>
                <c:pt idx="202">
                  <c:v>174.7</c:v>
                </c:pt>
                <c:pt idx="203">
                  <c:v>171.8</c:v>
                </c:pt>
                <c:pt idx="204">
                  <c:v>167.3</c:v>
                </c:pt>
                <c:pt idx="205">
                  <c:v>167.2</c:v>
                </c:pt>
                <c:pt idx="206">
                  <c:v>171.8</c:v>
                </c:pt>
                <c:pt idx="207">
                  <c:v>170.8</c:v>
                </c:pt>
                <c:pt idx="208">
                  <c:v>175.8</c:v>
                </c:pt>
                <c:pt idx="209">
                  <c:v>179.7</c:v>
                </c:pt>
                <c:pt idx="210">
                  <c:v>184.4</c:v>
                </c:pt>
                <c:pt idx="211">
                  <c:v>180.7</c:v>
                </c:pt>
                <c:pt idx="212">
                  <c:v>184.1</c:v>
                </c:pt>
                <c:pt idx="213">
                  <c:v>182.5</c:v>
                </c:pt>
                <c:pt idx="214">
                  <c:v>181.7</c:v>
                </c:pt>
                <c:pt idx="215">
                  <c:v>178.8</c:v>
                </c:pt>
                <c:pt idx="216">
                  <c:v>181.2</c:v>
                </c:pt>
                <c:pt idx="217">
                  <c:v>179.8</c:v>
                </c:pt>
                <c:pt idx="218">
                  <c:v>179.2</c:v>
                </c:pt>
                <c:pt idx="219">
                  <c:v>188.1</c:v>
                </c:pt>
                <c:pt idx="220">
                  <c:v>189.8</c:v>
                </c:pt>
                <c:pt idx="221">
                  <c:v>186.8</c:v>
                </c:pt>
                <c:pt idx="222">
                  <c:v>191.7</c:v>
                </c:pt>
                <c:pt idx="223">
                  <c:v>195.2</c:v>
                </c:pt>
                <c:pt idx="224">
                  <c:v>201.6</c:v>
                </c:pt>
                <c:pt idx="225">
                  <c:v>208</c:v>
                </c:pt>
                <c:pt idx="226">
                  <c:v>205.3</c:v>
                </c:pt>
                <c:pt idx="227">
                  <c:v>204.2</c:v>
                </c:pt>
                <c:pt idx="228">
                  <c:v>211.6</c:v>
                </c:pt>
                <c:pt idx="229">
                  <c:v>218.4</c:v>
                </c:pt>
                <c:pt idx="230">
                  <c:v>225.5</c:v>
                </c:pt>
                <c:pt idx="231">
                  <c:v>231.8</c:v>
                </c:pt>
                <c:pt idx="232">
                  <c:v>250.2</c:v>
                </c:pt>
                <c:pt idx="233">
                  <c:v>251.1</c:v>
                </c:pt>
                <c:pt idx="234">
                  <c:v>264.2</c:v>
                </c:pt>
                <c:pt idx="235">
                  <c:v>264.89999999999998</c:v>
                </c:pt>
                <c:pt idx="236">
                  <c:v>282.2</c:v>
                </c:pt>
                <c:pt idx="237">
                  <c:v>273</c:v>
                </c:pt>
                <c:pt idx="238">
                  <c:v>248.4</c:v>
                </c:pt>
                <c:pt idx="239">
                  <c:v>243.2</c:v>
                </c:pt>
                <c:pt idx="240">
                  <c:v>241.3</c:v>
                </c:pt>
                <c:pt idx="241">
                  <c:v>252</c:v>
                </c:pt>
                <c:pt idx="242">
                  <c:v>246.3</c:v>
                </c:pt>
                <c:pt idx="243">
                  <c:v>242.9</c:v>
                </c:pt>
                <c:pt idx="244">
                  <c:v>237.6</c:v>
                </c:pt>
                <c:pt idx="245">
                  <c:v>231</c:v>
                </c:pt>
                <c:pt idx="246">
                  <c:v>230.5</c:v>
                </c:pt>
                <c:pt idx="247">
                  <c:v>232.5</c:v>
                </c:pt>
                <c:pt idx="248">
                  <c:v>235.5</c:v>
                </c:pt>
                <c:pt idx="249">
                  <c:v>236.5</c:v>
                </c:pt>
                <c:pt idx="250">
                  <c:v>246.2</c:v>
                </c:pt>
                <c:pt idx="251">
                  <c:v>241.1</c:v>
                </c:pt>
                <c:pt idx="252">
                  <c:v>238.9</c:v>
                </c:pt>
                <c:pt idx="253">
                  <c:v>237.9</c:v>
                </c:pt>
                <c:pt idx="254">
                  <c:v>237.6</c:v>
                </c:pt>
                <c:pt idx="255">
                  <c:v>237.6</c:v>
                </c:pt>
                <c:pt idx="256">
                  <c:v>237.6</c:v>
                </c:pt>
                <c:pt idx="257">
                  <c:v>237.9</c:v>
                </c:pt>
                <c:pt idx="258">
                  <c:v>232.5</c:v>
                </c:pt>
                <c:pt idx="259">
                  <c:v>236</c:v>
                </c:pt>
                <c:pt idx="260">
                  <c:v>237.5</c:v>
                </c:pt>
                <c:pt idx="261">
                  <c:v>237.5</c:v>
                </c:pt>
                <c:pt idx="262">
                  <c:v>236.6</c:v>
                </c:pt>
                <c:pt idx="263">
                  <c:v>245.5</c:v>
                </c:pt>
                <c:pt idx="264">
                  <c:v>253.5</c:v>
                </c:pt>
                <c:pt idx="265">
                  <c:v>256.2</c:v>
                </c:pt>
                <c:pt idx="266">
                  <c:v>255.3</c:v>
                </c:pt>
                <c:pt idx="267">
                  <c:v>263</c:v>
                </c:pt>
                <c:pt idx="268">
                  <c:v>264.2</c:v>
                </c:pt>
                <c:pt idx="269">
                  <c:v>264.2</c:v>
                </c:pt>
                <c:pt idx="270">
                  <c:v>266.7</c:v>
                </c:pt>
                <c:pt idx="271">
                  <c:v>267.8</c:v>
                </c:pt>
                <c:pt idx="272">
                  <c:v>276.7</c:v>
                </c:pt>
                <c:pt idx="273">
                  <c:v>274.2</c:v>
                </c:pt>
                <c:pt idx="274">
                  <c:v>278</c:v>
                </c:pt>
                <c:pt idx="275">
                  <c:v>297</c:v>
                </c:pt>
                <c:pt idx="276">
                  <c:v>293</c:v>
                </c:pt>
                <c:pt idx="277">
                  <c:v>290.5</c:v>
                </c:pt>
                <c:pt idx="278">
                  <c:v>278.60000000000002</c:v>
                </c:pt>
                <c:pt idx="279">
                  <c:v>269.60000000000002</c:v>
                </c:pt>
                <c:pt idx="280">
                  <c:v>277.3</c:v>
                </c:pt>
                <c:pt idx="281">
                  <c:v>267.89999999999998</c:v>
                </c:pt>
                <c:pt idx="282">
                  <c:v>264.2</c:v>
                </c:pt>
                <c:pt idx="283">
                  <c:v>261.3</c:v>
                </c:pt>
                <c:pt idx="284">
                  <c:v>256.2</c:v>
                </c:pt>
                <c:pt idx="285">
                  <c:v>255.8</c:v>
                </c:pt>
                <c:pt idx="286">
                  <c:v>268.3</c:v>
                </c:pt>
                <c:pt idx="287">
                  <c:v>271.60000000000002</c:v>
                </c:pt>
                <c:pt idx="288">
                  <c:v>283.8</c:v>
                </c:pt>
                <c:pt idx="289">
                  <c:v>295.3</c:v>
                </c:pt>
                <c:pt idx="290">
                  <c:v>302.2</c:v>
                </c:pt>
                <c:pt idx="291">
                  <c:v>303.10000000000002</c:v>
                </c:pt>
                <c:pt idx="292">
                  <c:v>292.7</c:v>
                </c:pt>
                <c:pt idx="293">
                  <c:v>285.2</c:v>
                </c:pt>
                <c:pt idx="294">
                  <c:v>288.7</c:v>
                </c:pt>
                <c:pt idx="295">
                  <c:v>287.3</c:v>
                </c:pt>
                <c:pt idx="296">
                  <c:v>284.60000000000002</c:v>
                </c:pt>
                <c:pt idx="297">
                  <c:v>293.3</c:v>
                </c:pt>
                <c:pt idx="298">
                  <c:v>285.8</c:v>
                </c:pt>
                <c:pt idx="299">
                  <c:v>287.39999999999998</c:v>
                </c:pt>
                <c:pt idx="300">
                  <c:v>280.2</c:v>
                </c:pt>
                <c:pt idx="301">
                  <c:v>275.60000000000002</c:v>
                </c:pt>
                <c:pt idx="302">
                  <c:v>276.60000000000002</c:v>
                </c:pt>
                <c:pt idx="303">
                  <c:v>284.3</c:v>
                </c:pt>
                <c:pt idx="304">
                  <c:v>292.3</c:v>
                </c:pt>
                <c:pt idx="305">
                  <c:v>295.3</c:v>
                </c:pt>
                <c:pt idx="306">
                  <c:v>296</c:v>
                </c:pt>
                <c:pt idx="307">
                  <c:v>294.60000000000002</c:v>
                </c:pt>
                <c:pt idx="308">
                  <c:v>301.2</c:v>
                </c:pt>
                <c:pt idx="309">
                  <c:v>312.89999999999998</c:v>
                </c:pt>
                <c:pt idx="310">
                  <c:v>308.5</c:v>
                </c:pt>
                <c:pt idx="311">
                  <c:v>307.8</c:v>
                </c:pt>
                <c:pt idx="312">
                  <c:v>297</c:v>
                </c:pt>
                <c:pt idx="313">
                  <c:v>311.3</c:v>
                </c:pt>
                <c:pt idx="314">
                  <c:v>311.5</c:v>
                </c:pt>
                <c:pt idx="315">
                  <c:v>323.5</c:v>
                </c:pt>
                <c:pt idx="316">
                  <c:v>303.3</c:v>
                </c:pt>
                <c:pt idx="317">
                  <c:v>293.5</c:v>
                </c:pt>
                <c:pt idx="318">
                  <c:v>293.2</c:v>
                </c:pt>
                <c:pt idx="319">
                  <c:v>293.2</c:v>
                </c:pt>
                <c:pt idx="320">
                  <c:v>283.8</c:v>
                </c:pt>
                <c:pt idx="321">
                  <c:v>273.2</c:v>
                </c:pt>
                <c:pt idx="322">
                  <c:v>289.5</c:v>
                </c:pt>
                <c:pt idx="323">
                  <c:v>287.8</c:v>
                </c:pt>
                <c:pt idx="324">
                  <c:v>290.10000000000002</c:v>
                </c:pt>
                <c:pt idx="325">
                  <c:v>298.5</c:v>
                </c:pt>
                <c:pt idx="326">
                  <c:v>288.7</c:v>
                </c:pt>
                <c:pt idx="327">
                  <c:v>280.3</c:v>
                </c:pt>
                <c:pt idx="328">
                  <c:v>273.2</c:v>
                </c:pt>
                <c:pt idx="329">
                  <c:v>264.2</c:v>
                </c:pt>
                <c:pt idx="330">
                  <c:v>255.5</c:v>
                </c:pt>
                <c:pt idx="331">
                  <c:v>265.7</c:v>
                </c:pt>
                <c:pt idx="332">
                  <c:v>269.7</c:v>
                </c:pt>
                <c:pt idx="333">
                  <c:v>268.8</c:v>
                </c:pt>
                <c:pt idx="334">
                  <c:v>268.2</c:v>
                </c:pt>
                <c:pt idx="335">
                  <c:v>282.5</c:v>
                </c:pt>
                <c:pt idx="336">
                  <c:v>278.10000000000002</c:v>
                </c:pt>
                <c:pt idx="337">
                  <c:v>278.10000000000002</c:v>
                </c:pt>
                <c:pt idx="338">
                  <c:v>271.2</c:v>
                </c:pt>
                <c:pt idx="339">
                  <c:v>256.5</c:v>
                </c:pt>
                <c:pt idx="340">
                  <c:v>263</c:v>
                </c:pt>
                <c:pt idx="341">
                  <c:v>264.3</c:v>
                </c:pt>
                <c:pt idx="342">
                  <c:v>263</c:v>
                </c:pt>
                <c:pt idx="343">
                  <c:v>259.7</c:v>
                </c:pt>
                <c:pt idx="344">
                  <c:v>258.8</c:v>
                </c:pt>
                <c:pt idx="345">
                  <c:v>260.8</c:v>
                </c:pt>
                <c:pt idx="346">
                  <c:v>268.8</c:v>
                </c:pt>
                <c:pt idx="347">
                  <c:v>271.10000000000002</c:v>
                </c:pt>
                <c:pt idx="348">
                  <c:v>270.2</c:v>
                </c:pt>
                <c:pt idx="349">
                  <c:v>264.7</c:v>
                </c:pt>
                <c:pt idx="350">
                  <c:v>270.3</c:v>
                </c:pt>
                <c:pt idx="351">
                  <c:v>266</c:v>
                </c:pt>
                <c:pt idx="352">
                  <c:v>264.8</c:v>
                </c:pt>
                <c:pt idx="353">
                  <c:v>277.10000000000002</c:v>
                </c:pt>
                <c:pt idx="354">
                  <c:v>283.7</c:v>
                </c:pt>
                <c:pt idx="355">
                  <c:v>281.60000000000002</c:v>
                </c:pt>
                <c:pt idx="356">
                  <c:v>280.7</c:v>
                </c:pt>
                <c:pt idx="357">
                  <c:v>290</c:v>
                </c:pt>
                <c:pt idx="358">
                  <c:v>277.8</c:v>
                </c:pt>
                <c:pt idx="359">
                  <c:v>272.5</c:v>
                </c:pt>
                <c:pt idx="360">
                  <c:v>270.60000000000002</c:v>
                </c:pt>
                <c:pt idx="361">
                  <c:v>273.39999999999998</c:v>
                </c:pt>
                <c:pt idx="362">
                  <c:v>280.39999999999998</c:v>
                </c:pt>
                <c:pt idx="363">
                  <c:v>294.8</c:v>
                </c:pt>
                <c:pt idx="364">
                  <c:v>301.2</c:v>
                </c:pt>
                <c:pt idx="365">
                  <c:v>306.39999999999998</c:v>
                </c:pt>
                <c:pt idx="366">
                  <c:v>303</c:v>
                </c:pt>
                <c:pt idx="367">
                  <c:v>293.8</c:v>
                </c:pt>
                <c:pt idx="368">
                  <c:v>291.2</c:v>
                </c:pt>
                <c:pt idx="369">
                  <c:v>288.8</c:v>
                </c:pt>
                <c:pt idx="370">
                  <c:v>294.89999999999998</c:v>
                </c:pt>
                <c:pt idx="371">
                  <c:v>298.39999999999998</c:v>
                </c:pt>
                <c:pt idx="372">
                  <c:v>304.2</c:v>
                </c:pt>
                <c:pt idx="373">
                  <c:v>303</c:v>
                </c:pt>
                <c:pt idx="374">
                  <c:v>314.3</c:v>
                </c:pt>
                <c:pt idx="375">
                  <c:v>322.2</c:v>
                </c:pt>
                <c:pt idx="376">
                  <c:v>330.8</c:v>
                </c:pt>
                <c:pt idx="377">
                  <c:v>321.8</c:v>
                </c:pt>
                <c:pt idx="378">
                  <c:v>331.7</c:v>
                </c:pt>
                <c:pt idx="379">
                  <c:v>339.8</c:v>
                </c:pt>
                <c:pt idx="380">
                  <c:v>342.5</c:v>
                </c:pt>
                <c:pt idx="381">
                  <c:v>342.4</c:v>
                </c:pt>
                <c:pt idx="382">
                  <c:v>350.2</c:v>
                </c:pt>
                <c:pt idx="383">
                  <c:v>352</c:v>
                </c:pt>
                <c:pt idx="384">
                  <c:v>352.7</c:v>
                </c:pt>
                <c:pt idx="385">
                  <c:v>353</c:v>
                </c:pt>
                <c:pt idx="386">
                  <c:v>357.8</c:v>
                </c:pt>
                <c:pt idx="387">
                  <c:v>356.2</c:v>
                </c:pt>
                <c:pt idx="388">
                  <c:v>372.9</c:v>
                </c:pt>
                <c:pt idx="389">
                  <c:v>390.2</c:v>
                </c:pt>
                <c:pt idx="390">
                  <c:v>386.7</c:v>
                </c:pt>
                <c:pt idx="391">
                  <c:v>392.4</c:v>
                </c:pt>
                <c:pt idx="392">
                  <c:v>401.8</c:v>
                </c:pt>
                <c:pt idx="393">
                  <c:v>415.2</c:v>
                </c:pt>
                <c:pt idx="394">
                  <c:v>413.7</c:v>
                </c:pt>
                <c:pt idx="395">
                  <c:v>411.2</c:v>
                </c:pt>
                <c:pt idx="396">
                  <c:v>418.7</c:v>
                </c:pt>
                <c:pt idx="397">
                  <c:v>408.8</c:v>
                </c:pt>
                <c:pt idx="398">
                  <c:v>398.7</c:v>
                </c:pt>
                <c:pt idx="399">
                  <c:v>393.7</c:v>
                </c:pt>
                <c:pt idx="400">
                  <c:v>388.3</c:v>
                </c:pt>
                <c:pt idx="401">
                  <c:v>400.2</c:v>
                </c:pt>
                <c:pt idx="402">
                  <c:v>400</c:v>
                </c:pt>
                <c:pt idx="403">
                  <c:v>386.3</c:v>
                </c:pt>
                <c:pt idx="404">
                  <c:v>379.9</c:v>
                </c:pt>
                <c:pt idx="405">
                  <c:v>370.8</c:v>
                </c:pt>
                <c:pt idx="406">
                  <c:v>378.7</c:v>
                </c:pt>
                <c:pt idx="407">
                  <c:v>385</c:v>
                </c:pt>
                <c:pt idx="408">
                  <c:v>394.7</c:v>
                </c:pt>
                <c:pt idx="409">
                  <c:v>399</c:v>
                </c:pt>
                <c:pt idx="410">
                  <c:v>407.5</c:v>
                </c:pt>
                <c:pt idx="411">
                  <c:v>402.3</c:v>
                </c:pt>
                <c:pt idx="412">
                  <c:v>390.4</c:v>
                </c:pt>
                <c:pt idx="413">
                  <c:v>398.2</c:v>
                </c:pt>
                <c:pt idx="414">
                  <c:v>402.5</c:v>
                </c:pt>
                <c:pt idx="415">
                  <c:v>404.8</c:v>
                </c:pt>
                <c:pt idx="416">
                  <c:v>398.2</c:v>
                </c:pt>
                <c:pt idx="417">
                  <c:v>394.2</c:v>
                </c:pt>
                <c:pt idx="418">
                  <c:v>386.8</c:v>
                </c:pt>
                <c:pt idx="419">
                  <c:v>402.3</c:v>
                </c:pt>
                <c:pt idx="420">
                  <c:v>394.5</c:v>
                </c:pt>
                <c:pt idx="421">
                  <c:v>394.2</c:v>
                </c:pt>
                <c:pt idx="422">
                  <c:v>411.5</c:v>
                </c:pt>
                <c:pt idx="423">
                  <c:v>428.5</c:v>
                </c:pt>
                <c:pt idx="424">
                  <c:v>448.7</c:v>
                </c:pt>
                <c:pt idx="425">
                  <c:v>460.5</c:v>
                </c:pt>
                <c:pt idx="426">
                  <c:v>462.2</c:v>
                </c:pt>
                <c:pt idx="427">
                  <c:v>449.8</c:v>
                </c:pt>
                <c:pt idx="428">
                  <c:v>450</c:v>
                </c:pt>
                <c:pt idx="429">
                  <c:v>429.3</c:v>
                </c:pt>
                <c:pt idx="430">
                  <c:v>426.5</c:v>
                </c:pt>
                <c:pt idx="431">
                  <c:v>444.9</c:v>
                </c:pt>
                <c:pt idx="432">
                  <c:v>445.4</c:v>
                </c:pt>
                <c:pt idx="433">
                  <c:v>437.2</c:v>
                </c:pt>
                <c:pt idx="434">
                  <c:v>441.2</c:v>
                </c:pt>
                <c:pt idx="435">
                  <c:v>443.2</c:v>
                </c:pt>
                <c:pt idx="436">
                  <c:v>444.8</c:v>
                </c:pt>
                <c:pt idx="437">
                  <c:v>463.8</c:v>
                </c:pt>
                <c:pt idx="438">
                  <c:v>476.6</c:v>
                </c:pt>
                <c:pt idx="439">
                  <c:v>499.2</c:v>
                </c:pt>
                <c:pt idx="440">
                  <c:v>476.5</c:v>
                </c:pt>
                <c:pt idx="441">
                  <c:v>491.2</c:v>
                </c:pt>
                <c:pt idx="442">
                  <c:v>494.2</c:v>
                </c:pt>
                <c:pt idx="443">
                  <c:v>501.2</c:v>
                </c:pt>
                <c:pt idx="444">
                  <c:v>499.2</c:v>
                </c:pt>
                <c:pt idx="445">
                  <c:v>571.20000000000005</c:v>
                </c:pt>
                <c:pt idx="446">
                  <c:v>618.70000000000005</c:v>
                </c:pt>
                <c:pt idx="447">
                  <c:v>653.29999999999995</c:v>
                </c:pt>
                <c:pt idx="448">
                  <c:v>645.20000000000005</c:v>
                </c:pt>
                <c:pt idx="449">
                  <c:v>554.20000000000005</c:v>
                </c:pt>
                <c:pt idx="450">
                  <c:v>590.79999999999995</c:v>
                </c:pt>
                <c:pt idx="451">
                  <c:v>615</c:v>
                </c:pt>
                <c:pt idx="452">
                  <c:v>650</c:v>
                </c:pt>
                <c:pt idx="453">
                  <c:v>655.8</c:v>
                </c:pt>
                <c:pt idx="454">
                  <c:v>675.8</c:v>
                </c:pt>
                <c:pt idx="455">
                  <c:v>730</c:v>
                </c:pt>
                <c:pt idx="456">
                  <c:v>721.2</c:v>
                </c:pt>
                <c:pt idx="457">
                  <c:v>726.7</c:v>
                </c:pt>
                <c:pt idx="458">
                  <c:v>810</c:v>
                </c:pt>
                <c:pt idx="459">
                  <c:v>843.3</c:v>
                </c:pt>
                <c:pt idx="460">
                  <c:v>910.3</c:v>
                </c:pt>
                <c:pt idx="461">
                  <c:v>910.5</c:v>
                </c:pt>
                <c:pt idx="462">
                  <c:v>1034.7</c:v>
                </c:pt>
                <c:pt idx="463">
                  <c:v>1216.7</c:v>
                </c:pt>
                <c:pt idx="464">
                  <c:v>1620.8</c:v>
                </c:pt>
                <c:pt idx="465">
                  <c:v>1658.3</c:v>
                </c:pt>
                <c:pt idx="466">
                  <c:v>1533.3</c:v>
                </c:pt>
                <c:pt idx="467">
                  <c:v>1791.7</c:v>
                </c:pt>
                <c:pt idx="468">
                  <c:v>1873.3</c:v>
                </c:pt>
                <c:pt idx="469">
                  <c:v>1983.3</c:v>
                </c:pt>
                <c:pt idx="470">
                  <c:v>2091.6999999999998</c:v>
                </c:pt>
                <c:pt idx="471">
                  <c:v>1950</c:v>
                </c:pt>
                <c:pt idx="472">
                  <c:v>2158.3000000000002</c:v>
                </c:pt>
                <c:pt idx="473">
                  <c:v>2616.6999999999998</c:v>
                </c:pt>
                <c:pt idx="474">
                  <c:v>2716.7</c:v>
                </c:pt>
                <c:pt idx="475">
                  <c:v>2833.3</c:v>
                </c:pt>
                <c:pt idx="476">
                  <c:v>2750</c:v>
                </c:pt>
                <c:pt idx="477">
                  <c:v>2736.7</c:v>
                </c:pt>
                <c:pt idx="478">
                  <c:v>2343.1999999999998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7-4DA7-A67B-2574334FB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246048"/>
        <c:axId val="1"/>
      </c:lineChart>
      <c:dateAx>
        <c:axId val="59424604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46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002004008016032E-2"/>
          <c:y val="0.83486238532110091"/>
          <c:w val="0.98597194388777554"/>
          <c:h val="0.972477064220183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1992628794019"/>
          <c:y val="6.7567864793887225E-2"/>
          <c:w val="0.78523661483810214"/>
          <c:h val="0.64865150202131727"/>
        </c:manualLayout>
      </c:layout>
      <c:lineChart>
        <c:grouping val="standard"/>
        <c:varyColors val="0"/>
        <c:ser>
          <c:idx val="0"/>
          <c:order val="0"/>
          <c:tx>
            <c:strRef>
              <c:f>'1.2.7-график'!$C$4</c:f>
              <c:strCache>
                <c:ptCount val="1"/>
                <c:pt idx="0">
                  <c:v>MSCI World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'1.2.7-график'!$C$5:$C$461</c:f>
              <c:numCache>
                <c:formatCode>0.00</c:formatCode>
                <c:ptCount val="457"/>
                <c:pt idx="0">
                  <c:v>1483.578</c:v>
                </c:pt>
                <c:pt idx="1">
                  <c:v>1494.32</c:v>
                </c:pt>
                <c:pt idx="2">
                  <c:v>1488.6310000000001</c:v>
                </c:pt>
                <c:pt idx="3">
                  <c:v>1484.354</c:v>
                </c:pt>
                <c:pt idx="4">
                  <c:v>1469.8019999999999</c:v>
                </c:pt>
                <c:pt idx="5">
                  <c:v>1471.3789999999999</c:v>
                </c:pt>
                <c:pt idx="6">
                  <c:v>1472.729</c:v>
                </c:pt>
                <c:pt idx="7">
                  <c:v>1465.336</c:v>
                </c:pt>
                <c:pt idx="8">
                  <c:v>1475.4860000000001</c:v>
                </c:pt>
                <c:pt idx="9">
                  <c:v>1487.556</c:v>
                </c:pt>
                <c:pt idx="10">
                  <c:v>1493.318</c:v>
                </c:pt>
                <c:pt idx="11">
                  <c:v>1490.2</c:v>
                </c:pt>
                <c:pt idx="12">
                  <c:v>1490.6369999999999</c:v>
                </c:pt>
                <c:pt idx="13">
                  <c:v>1487.8140000000001</c:v>
                </c:pt>
                <c:pt idx="14">
                  <c:v>1493.558</c:v>
                </c:pt>
                <c:pt idx="15">
                  <c:v>1490.114</c:v>
                </c:pt>
                <c:pt idx="16">
                  <c:v>1496.5319999999999</c:v>
                </c:pt>
                <c:pt idx="17">
                  <c:v>1505.98</c:v>
                </c:pt>
                <c:pt idx="18">
                  <c:v>1495.4449999999999</c:v>
                </c:pt>
                <c:pt idx="19">
                  <c:v>1487.3019999999999</c:v>
                </c:pt>
                <c:pt idx="20">
                  <c:v>1488.9670000000001</c:v>
                </c:pt>
                <c:pt idx="21">
                  <c:v>1496.7639999999999</c:v>
                </c:pt>
                <c:pt idx="22">
                  <c:v>1500.232</c:v>
                </c:pt>
                <c:pt idx="23">
                  <c:v>1514.086</c:v>
                </c:pt>
                <c:pt idx="24">
                  <c:v>1515.7239999999999</c:v>
                </c:pt>
                <c:pt idx="25">
                  <c:v>1512.412</c:v>
                </c:pt>
                <c:pt idx="26">
                  <c:v>1517.527</c:v>
                </c:pt>
                <c:pt idx="27">
                  <c:v>1522.2429999999999</c:v>
                </c:pt>
                <c:pt idx="28">
                  <c:v>1516.788</c:v>
                </c:pt>
                <c:pt idx="29">
                  <c:v>1513.7639999999999</c:v>
                </c:pt>
                <c:pt idx="30">
                  <c:v>1506.229</c:v>
                </c:pt>
                <c:pt idx="31">
                  <c:v>1517.2439999999999</c:v>
                </c:pt>
                <c:pt idx="32">
                  <c:v>1533.83</c:v>
                </c:pt>
                <c:pt idx="33">
                  <c:v>1538.96</c:v>
                </c:pt>
                <c:pt idx="34">
                  <c:v>1536.7349999999999</c:v>
                </c:pt>
                <c:pt idx="35">
                  <c:v>1539.3779999999999</c:v>
                </c:pt>
                <c:pt idx="36">
                  <c:v>1540.345</c:v>
                </c:pt>
                <c:pt idx="37">
                  <c:v>1534.37</c:v>
                </c:pt>
                <c:pt idx="38">
                  <c:v>1535.9290000000001</c:v>
                </c:pt>
                <c:pt idx="39">
                  <c:v>1538.933</c:v>
                </c:pt>
                <c:pt idx="40">
                  <c:v>1541.7139999999999</c:v>
                </c:pt>
                <c:pt idx="41">
                  <c:v>1503.4169999999999</c:v>
                </c:pt>
                <c:pt idx="42">
                  <c:v>1490.44</c:v>
                </c:pt>
                <c:pt idx="43">
                  <c:v>1481.5319999999999</c:v>
                </c:pt>
                <c:pt idx="44">
                  <c:v>1470.039</c:v>
                </c:pt>
                <c:pt idx="45">
                  <c:v>1447.57</c:v>
                </c:pt>
                <c:pt idx="46">
                  <c:v>1467.819</c:v>
                </c:pt>
                <c:pt idx="47">
                  <c:v>1470.366</c:v>
                </c:pt>
                <c:pt idx="48">
                  <c:v>1483.5029999999999</c:v>
                </c:pt>
                <c:pt idx="49">
                  <c:v>1485.23</c:v>
                </c:pt>
                <c:pt idx="50">
                  <c:v>1490.4369999999999</c:v>
                </c:pt>
                <c:pt idx="51">
                  <c:v>1469.5450000000001</c:v>
                </c:pt>
                <c:pt idx="52">
                  <c:v>1456.191</c:v>
                </c:pt>
                <c:pt idx="53">
                  <c:v>1471.2850000000001</c:v>
                </c:pt>
                <c:pt idx="54">
                  <c:v>1469.671</c:v>
                </c:pt>
                <c:pt idx="55">
                  <c:v>1486.4870000000001</c:v>
                </c:pt>
                <c:pt idx="56">
                  <c:v>1496.9090000000001</c:v>
                </c:pt>
                <c:pt idx="57">
                  <c:v>1512.1790000000001</c:v>
                </c:pt>
                <c:pt idx="58">
                  <c:v>1524.835</c:v>
                </c:pt>
                <c:pt idx="59">
                  <c:v>1526.8520000000001</c:v>
                </c:pt>
                <c:pt idx="60">
                  <c:v>1525.06</c:v>
                </c:pt>
                <c:pt idx="61">
                  <c:v>1518.367</c:v>
                </c:pt>
                <c:pt idx="62">
                  <c:v>1510.3520000000001</c:v>
                </c:pt>
                <c:pt idx="63">
                  <c:v>1515.9349999999999</c:v>
                </c:pt>
                <c:pt idx="64">
                  <c:v>1514.181</c:v>
                </c:pt>
                <c:pt idx="65">
                  <c:v>1518.173</c:v>
                </c:pt>
                <c:pt idx="66">
                  <c:v>1532.3910000000001</c:v>
                </c:pt>
                <c:pt idx="67">
                  <c:v>1538.173</c:v>
                </c:pt>
                <c:pt idx="68">
                  <c:v>1542.4069999999999</c:v>
                </c:pt>
                <c:pt idx="69">
                  <c:v>1542.0160000000001</c:v>
                </c:pt>
                <c:pt idx="70">
                  <c:v>1540.7059999999999</c:v>
                </c:pt>
                <c:pt idx="71">
                  <c:v>1549.778</c:v>
                </c:pt>
                <c:pt idx="72">
                  <c:v>1544.2360000000001</c:v>
                </c:pt>
                <c:pt idx="73">
                  <c:v>1548.971</c:v>
                </c:pt>
                <c:pt idx="74">
                  <c:v>1553.655</c:v>
                </c:pt>
                <c:pt idx="75">
                  <c:v>1571.643</c:v>
                </c:pt>
                <c:pt idx="76">
                  <c:v>1574.4490000000001</c:v>
                </c:pt>
                <c:pt idx="77">
                  <c:v>1576.038</c:v>
                </c:pt>
                <c:pt idx="78">
                  <c:v>1569.6</c:v>
                </c:pt>
                <c:pt idx="79">
                  <c:v>1583.136</c:v>
                </c:pt>
                <c:pt idx="80">
                  <c:v>1579.7670000000001</c:v>
                </c:pt>
                <c:pt idx="81">
                  <c:v>1576.6579999999999</c:v>
                </c:pt>
                <c:pt idx="82">
                  <c:v>1587.7639999999999</c:v>
                </c:pt>
                <c:pt idx="83">
                  <c:v>1585.7619999999999</c:v>
                </c:pt>
                <c:pt idx="84">
                  <c:v>1584.0940000000001</c:v>
                </c:pt>
                <c:pt idx="85">
                  <c:v>1577.86</c:v>
                </c:pt>
                <c:pt idx="86">
                  <c:v>1575.913</c:v>
                </c:pt>
                <c:pt idx="87">
                  <c:v>1585.8530000000001</c:v>
                </c:pt>
                <c:pt idx="88">
                  <c:v>1589.885</c:v>
                </c:pt>
                <c:pt idx="89">
                  <c:v>1597.4449999999999</c:v>
                </c:pt>
                <c:pt idx="90">
                  <c:v>1605.4010000000001</c:v>
                </c:pt>
                <c:pt idx="91">
                  <c:v>1596.1079999999999</c:v>
                </c:pt>
                <c:pt idx="92">
                  <c:v>1602.4829999999999</c:v>
                </c:pt>
                <c:pt idx="93">
                  <c:v>1584.499</c:v>
                </c:pt>
                <c:pt idx="94">
                  <c:v>1593.8409999999999</c:v>
                </c:pt>
                <c:pt idx="95">
                  <c:v>1593.2059999999999</c:v>
                </c:pt>
                <c:pt idx="96">
                  <c:v>1594.405</c:v>
                </c:pt>
                <c:pt idx="97">
                  <c:v>1598.1959999999999</c:v>
                </c:pt>
                <c:pt idx="98">
                  <c:v>1595.41</c:v>
                </c:pt>
                <c:pt idx="99">
                  <c:v>1604.615</c:v>
                </c:pt>
                <c:pt idx="100">
                  <c:v>1605.4059999999999</c:v>
                </c:pt>
                <c:pt idx="101">
                  <c:v>1607.106</c:v>
                </c:pt>
                <c:pt idx="102">
                  <c:v>1612.598</c:v>
                </c:pt>
                <c:pt idx="103">
                  <c:v>1596.96</c:v>
                </c:pt>
                <c:pt idx="104">
                  <c:v>1599.403</c:v>
                </c:pt>
                <c:pt idx="105">
                  <c:v>1601.2090000000001</c:v>
                </c:pt>
                <c:pt idx="106">
                  <c:v>1605.7529999999999</c:v>
                </c:pt>
                <c:pt idx="107">
                  <c:v>1608.61</c:v>
                </c:pt>
                <c:pt idx="108">
                  <c:v>1616.8710000000001</c:v>
                </c:pt>
                <c:pt idx="109">
                  <c:v>1625.2190000000001</c:v>
                </c:pt>
                <c:pt idx="110">
                  <c:v>1630.058</c:v>
                </c:pt>
                <c:pt idx="111">
                  <c:v>1624.5709999999999</c:v>
                </c:pt>
                <c:pt idx="112">
                  <c:v>1607.7470000000001</c:v>
                </c:pt>
                <c:pt idx="113">
                  <c:v>1584.77</c:v>
                </c:pt>
                <c:pt idx="114">
                  <c:v>1585.933</c:v>
                </c:pt>
                <c:pt idx="115">
                  <c:v>1591.3320000000001</c:v>
                </c:pt>
                <c:pt idx="116">
                  <c:v>1578.059</c:v>
                </c:pt>
                <c:pt idx="117">
                  <c:v>1589.4690000000001</c:v>
                </c:pt>
                <c:pt idx="118">
                  <c:v>1603.0920000000001</c:v>
                </c:pt>
                <c:pt idx="119">
                  <c:v>1619.22</c:v>
                </c:pt>
                <c:pt idx="120">
                  <c:v>1619.395</c:v>
                </c:pt>
                <c:pt idx="121">
                  <c:v>1619.846</c:v>
                </c:pt>
                <c:pt idx="122">
                  <c:v>1611.2260000000001</c:v>
                </c:pt>
                <c:pt idx="123">
                  <c:v>1610.325</c:v>
                </c:pt>
                <c:pt idx="124">
                  <c:v>1598.1</c:v>
                </c:pt>
                <c:pt idx="125">
                  <c:v>1593.492</c:v>
                </c:pt>
                <c:pt idx="126">
                  <c:v>1587.825</c:v>
                </c:pt>
                <c:pt idx="127">
                  <c:v>1588.193</c:v>
                </c:pt>
                <c:pt idx="128">
                  <c:v>1596.36</c:v>
                </c:pt>
                <c:pt idx="129">
                  <c:v>1602.36</c:v>
                </c:pt>
                <c:pt idx="130">
                  <c:v>1616.866</c:v>
                </c:pt>
                <c:pt idx="131">
                  <c:v>1624.3869999999999</c:v>
                </c:pt>
                <c:pt idx="132">
                  <c:v>1627.405</c:v>
                </c:pt>
                <c:pt idx="133">
                  <c:v>1624.26</c:v>
                </c:pt>
                <c:pt idx="134">
                  <c:v>1631.374</c:v>
                </c:pt>
                <c:pt idx="135">
                  <c:v>1635.7629999999999</c:v>
                </c:pt>
                <c:pt idx="136">
                  <c:v>1622.9010000000001</c:v>
                </c:pt>
                <c:pt idx="137">
                  <c:v>1625.1</c:v>
                </c:pt>
                <c:pt idx="138">
                  <c:v>1646.2080000000001</c:v>
                </c:pt>
                <c:pt idx="139">
                  <c:v>1654.8</c:v>
                </c:pt>
                <c:pt idx="140">
                  <c:v>1654.0450000000001</c:v>
                </c:pt>
                <c:pt idx="141">
                  <c:v>1651.855</c:v>
                </c:pt>
                <c:pt idx="142">
                  <c:v>1643.9169999999999</c:v>
                </c:pt>
                <c:pt idx="143">
                  <c:v>1654.9090000000001</c:v>
                </c:pt>
                <c:pt idx="144">
                  <c:v>1642.1990000000001</c:v>
                </c:pt>
                <c:pt idx="145">
                  <c:v>1645.8240000000001</c:v>
                </c:pt>
                <c:pt idx="146">
                  <c:v>1622.6880000000001</c:v>
                </c:pt>
                <c:pt idx="147">
                  <c:v>1614.7919999999999</c:v>
                </c:pt>
                <c:pt idx="148">
                  <c:v>1579.1479999999999</c:v>
                </c:pt>
                <c:pt idx="149">
                  <c:v>1555.57</c:v>
                </c:pt>
                <c:pt idx="150">
                  <c:v>1564.223</c:v>
                </c:pt>
                <c:pt idx="151">
                  <c:v>1565.8109999999999</c:v>
                </c:pt>
                <c:pt idx="152">
                  <c:v>1556.3340000000001</c:v>
                </c:pt>
                <c:pt idx="153">
                  <c:v>1564.856</c:v>
                </c:pt>
                <c:pt idx="154">
                  <c:v>1542.1780000000001</c:v>
                </c:pt>
                <c:pt idx="155">
                  <c:v>1554.4570000000001</c:v>
                </c:pt>
                <c:pt idx="156">
                  <c:v>1563.854</c:v>
                </c:pt>
                <c:pt idx="157">
                  <c:v>1589.5260000000001</c:v>
                </c:pt>
                <c:pt idx="158">
                  <c:v>1554.9110000000001</c:v>
                </c:pt>
                <c:pt idx="159">
                  <c:v>1531.424</c:v>
                </c:pt>
                <c:pt idx="160">
                  <c:v>1539.5</c:v>
                </c:pt>
                <c:pt idx="161">
                  <c:v>1517.375</c:v>
                </c:pt>
                <c:pt idx="162">
                  <c:v>1494.53</c:v>
                </c:pt>
                <c:pt idx="163">
                  <c:v>1473.3679999999999</c:v>
                </c:pt>
                <c:pt idx="164">
                  <c:v>1498.24</c:v>
                </c:pt>
                <c:pt idx="165">
                  <c:v>1507.4590000000001</c:v>
                </c:pt>
                <c:pt idx="166">
                  <c:v>1513.306</c:v>
                </c:pt>
                <c:pt idx="167">
                  <c:v>1531.7539999999999</c:v>
                </c:pt>
                <c:pt idx="168">
                  <c:v>1540.0840000000001</c:v>
                </c:pt>
                <c:pt idx="169">
                  <c:v>1552.627</c:v>
                </c:pt>
                <c:pt idx="170">
                  <c:v>1548.4780000000001</c:v>
                </c:pt>
                <c:pt idx="171">
                  <c:v>1520.883</c:v>
                </c:pt>
                <c:pt idx="172">
                  <c:v>1536.98</c:v>
                </c:pt>
                <c:pt idx="173">
                  <c:v>1540.421</c:v>
                </c:pt>
                <c:pt idx="174">
                  <c:v>1561.585</c:v>
                </c:pt>
                <c:pt idx="175">
                  <c:v>1562.643</c:v>
                </c:pt>
                <c:pt idx="176">
                  <c:v>1572.913</c:v>
                </c:pt>
                <c:pt idx="177">
                  <c:v>1555.992</c:v>
                </c:pt>
                <c:pt idx="178">
                  <c:v>1563.2529999999999</c:v>
                </c:pt>
                <c:pt idx="179">
                  <c:v>1542.6379999999999</c:v>
                </c:pt>
                <c:pt idx="180">
                  <c:v>1533.72</c:v>
                </c:pt>
                <c:pt idx="181">
                  <c:v>1555.3910000000001</c:v>
                </c:pt>
                <c:pt idx="182">
                  <c:v>1559.4649999999999</c:v>
                </c:pt>
                <c:pt idx="183">
                  <c:v>1568.87</c:v>
                </c:pt>
                <c:pt idx="184">
                  <c:v>1566.5160000000001</c:v>
                </c:pt>
                <c:pt idx="185">
                  <c:v>1554.123</c:v>
                </c:pt>
                <c:pt idx="186">
                  <c:v>1579.56</c:v>
                </c:pt>
                <c:pt idx="187">
                  <c:v>1609.8520000000001</c:v>
                </c:pt>
                <c:pt idx="188">
                  <c:v>1609.961</c:v>
                </c:pt>
                <c:pt idx="189">
                  <c:v>1614.107</c:v>
                </c:pt>
                <c:pt idx="190">
                  <c:v>1611.84</c:v>
                </c:pt>
                <c:pt idx="191">
                  <c:v>1609.751</c:v>
                </c:pt>
                <c:pt idx="192">
                  <c:v>1616.568</c:v>
                </c:pt>
                <c:pt idx="193">
                  <c:v>1631.3019999999999</c:v>
                </c:pt>
                <c:pt idx="194">
                  <c:v>1633.576</c:v>
                </c:pt>
                <c:pt idx="195">
                  <c:v>1649.097</c:v>
                </c:pt>
                <c:pt idx="196">
                  <c:v>1650.3130000000001</c:v>
                </c:pt>
                <c:pt idx="197">
                  <c:v>1647.8209999999999</c:v>
                </c:pt>
                <c:pt idx="198">
                  <c:v>1648.63</c:v>
                </c:pt>
                <c:pt idx="199">
                  <c:v>1663.7429999999999</c:v>
                </c:pt>
                <c:pt idx="200">
                  <c:v>1655.175</c:v>
                </c:pt>
                <c:pt idx="201">
                  <c:v>1667.338</c:v>
                </c:pt>
                <c:pt idx="202">
                  <c:v>1670.2739999999999</c:v>
                </c:pt>
                <c:pt idx="203">
                  <c:v>1675.173</c:v>
                </c:pt>
                <c:pt idx="204">
                  <c:v>1675.287</c:v>
                </c:pt>
                <c:pt idx="205">
                  <c:v>1664.8009999999999</c:v>
                </c:pt>
                <c:pt idx="206">
                  <c:v>1647.8520000000001</c:v>
                </c:pt>
                <c:pt idx="207">
                  <c:v>1653.1020000000001</c:v>
                </c:pt>
                <c:pt idx="208">
                  <c:v>1655.65</c:v>
                </c:pt>
                <c:pt idx="209">
                  <c:v>1627.421</c:v>
                </c:pt>
                <c:pt idx="210">
                  <c:v>1614.69</c:v>
                </c:pt>
                <c:pt idx="211">
                  <c:v>1633.44</c:v>
                </c:pt>
                <c:pt idx="212">
                  <c:v>1627.8520000000001</c:v>
                </c:pt>
                <c:pt idx="213">
                  <c:v>1635.4770000000001</c:v>
                </c:pt>
                <c:pt idx="214">
                  <c:v>1658.9469999999999</c:v>
                </c:pt>
                <c:pt idx="215">
                  <c:v>1672.606</c:v>
                </c:pt>
                <c:pt idx="216">
                  <c:v>1663.8869999999999</c:v>
                </c:pt>
                <c:pt idx="217">
                  <c:v>1682.3510000000001</c:v>
                </c:pt>
                <c:pt idx="218">
                  <c:v>1653.2449999999999</c:v>
                </c:pt>
                <c:pt idx="219">
                  <c:v>1647.0730000000001</c:v>
                </c:pt>
                <c:pt idx="220">
                  <c:v>1634.741</c:v>
                </c:pt>
                <c:pt idx="221">
                  <c:v>1651.5930000000001</c:v>
                </c:pt>
                <c:pt idx="222">
                  <c:v>1630.3150000000001</c:v>
                </c:pt>
                <c:pt idx="223">
                  <c:v>1621.03</c:v>
                </c:pt>
                <c:pt idx="224">
                  <c:v>1598.0830000000001</c:v>
                </c:pt>
                <c:pt idx="225">
                  <c:v>1576.25</c:v>
                </c:pt>
                <c:pt idx="226">
                  <c:v>1601.806</c:v>
                </c:pt>
                <c:pt idx="227">
                  <c:v>1607.883</c:v>
                </c:pt>
                <c:pt idx="228">
                  <c:v>1585.16</c:v>
                </c:pt>
                <c:pt idx="229">
                  <c:v>1581.1020000000001</c:v>
                </c:pt>
                <c:pt idx="230">
                  <c:v>1555.751</c:v>
                </c:pt>
                <c:pt idx="231">
                  <c:v>1570.7360000000001</c:v>
                </c:pt>
                <c:pt idx="232">
                  <c:v>1542.57</c:v>
                </c:pt>
                <c:pt idx="233">
                  <c:v>1547.201</c:v>
                </c:pt>
                <c:pt idx="234">
                  <c:v>1566.9</c:v>
                </c:pt>
                <c:pt idx="235">
                  <c:v>1553.547</c:v>
                </c:pt>
                <c:pt idx="236">
                  <c:v>1561.9259999999999</c:v>
                </c:pt>
                <c:pt idx="237">
                  <c:v>1592.203</c:v>
                </c:pt>
                <c:pt idx="238">
                  <c:v>1601.5740000000001</c:v>
                </c:pt>
                <c:pt idx="239">
                  <c:v>1610.942</c:v>
                </c:pt>
                <c:pt idx="240">
                  <c:v>1604.0640000000001</c:v>
                </c:pt>
                <c:pt idx="241">
                  <c:v>1593.0820000000001</c:v>
                </c:pt>
                <c:pt idx="242">
                  <c:v>1609.846</c:v>
                </c:pt>
                <c:pt idx="243">
                  <c:v>1623.8910000000001</c:v>
                </c:pt>
                <c:pt idx="244">
                  <c:v>1630.0519999999999</c:v>
                </c:pt>
                <c:pt idx="245">
                  <c:v>1641.14</c:v>
                </c:pt>
                <c:pt idx="246">
                  <c:v>1619.7670000000001</c:v>
                </c:pt>
                <c:pt idx="247">
                  <c:v>1622.8810000000001</c:v>
                </c:pt>
                <c:pt idx="248">
                  <c:v>1601.3489999999999</c:v>
                </c:pt>
                <c:pt idx="249">
                  <c:v>1582.116</c:v>
                </c:pt>
                <c:pt idx="250">
                  <c:v>1552.77</c:v>
                </c:pt>
                <c:pt idx="251">
                  <c:v>1556.84</c:v>
                </c:pt>
                <c:pt idx="252">
                  <c:v>1552.4159999999999</c:v>
                </c:pt>
                <c:pt idx="253">
                  <c:v>1556.93</c:v>
                </c:pt>
                <c:pt idx="254">
                  <c:v>1580.546</c:v>
                </c:pt>
                <c:pt idx="255">
                  <c:v>1589.4480000000001</c:v>
                </c:pt>
                <c:pt idx="256">
                  <c:v>1592.403</c:v>
                </c:pt>
                <c:pt idx="257">
                  <c:v>1598.194</c:v>
                </c:pt>
                <c:pt idx="258">
                  <c:v>1590.1479999999999</c:v>
                </c:pt>
                <c:pt idx="259">
                  <c:v>1594.789</c:v>
                </c:pt>
                <c:pt idx="260">
                  <c:v>1588.8030000000001</c:v>
                </c:pt>
                <c:pt idx="261">
                  <c:v>1588.8030000000001</c:v>
                </c:pt>
                <c:pt idx="262">
                  <c:v>1578.133</c:v>
                </c:pt>
                <c:pt idx="263">
                  <c:v>1576.463</c:v>
                </c:pt>
                <c:pt idx="264">
                  <c:v>1543.309</c:v>
                </c:pt>
                <c:pt idx="265">
                  <c:v>1537.1379999999999</c:v>
                </c:pt>
                <c:pt idx="266">
                  <c:v>1526.9079999999999</c:v>
                </c:pt>
                <c:pt idx="267">
                  <c:v>1529.6880000000001</c:v>
                </c:pt>
                <c:pt idx="268">
                  <c:v>1529.876</c:v>
                </c:pt>
                <c:pt idx="269">
                  <c:v>1515.93</c:v>
                </c:pt>
                <c:pt idx="270">
                  <c:v>1530.287</c:v>
                </c:pt>
                <c:pt idx="271">
                  <c:v>1494.1089999999999</c:v>
                </c:pt>
                <c:pt idx="272">
                  <c:v>1469.558</c:v>
                </c:pt>
                <c:pt idx="273">
                  <c:v>1448.788</c:v>
                </c:pt>
                <c:pt idx="274">
                  <c:v>1437.8</c:v>
                </c:pt>
                <c:pt idx="275">
                  <c:v>1395.2940000000001</c:v>
                </c:pt>
                <c:pt idx="276">
                  <c:v>1391.492</c:v>
                </c:pt>
                <c:pt idx="277">
                  <c:v>1397.175</c:v>
                </c:pt>
                <c:pt idx="278">
                  <c:v>1440.0170000000001</c:v>
                </c:pt>
                <c:pt idx="279">
                  <c:v>1438.96</c:v>
                </c:pt>
                <c:pt idx="280">
                  <c:v>1443.3910000000001</c:v>
                </c:pt>
                <c:pt idx="281">
                  <c:v>1458.25</c:v>
                </c:pt>
                <c:pt idx="282">
                  <c:v>1449.37</c:v>
                </c:pt>
                <c:pt idx="283">
                  <c:v>1466.346</c:v>
                </c:pt>
                <c:pt idx="284">
                  <c:v>1487.558</c:v>
                </c:pt>
                <c:pt idx="285">
                  <c:v>1484.3240000000001</c:v>
                </c:pt>
                <c:pt idx="286">
                  <c:v>1436.1790000000001</c:v>
                </c:pt>
                <c:pt idx="287">
                  <c:v>1425.067</c:v>
                </c:pt>
                <c:pt idx="288">
                  <c:v>1416.492</c:v>
                </c:pt>
                <c:pt idx="289">
                  <c:v>1414.5809999999999</c:v>
                </c:pt>
                <c:pt idx="290">
                  <c:v>1414.4459999999999</c:v>
                </c:pt>
                <c:pt idx="291">
                  <c:v>1438.12</c:v>
                </c:pt>
                <c:pt idx="292">
                  <c:v>1445.472</c:v>
                </c:pt>
                <c:pt idx="293">
                  <c:v>1445.9590000000001</c:v>
                </c:pt>
                <c:pt idx="294">
                  <c:v>1439.5</c:v>
                </c:pt>
                <c:pt idx="295">
                  <c:v>1445.874</c:v>
                </c:pt>
                <c:pt idx="296">
                  <c:v>1453.422</c:v>
                </c:pt>
                <c:pt idx="297">
                  <c:v>1443.2360000000001</c:v>
                </c:pt>
                <c:pt idx="298">
                  <c:v>1447.354</c:v>
                </c:pt>
                <c:pt idx="299">
                  <c:v>1448.925</c:v>
                </c:pt>
                <c:pt idx="300">
                  <c:v>1471.8320000000001</c:v>
                </c:pt>
                <c:pt idx="301">
                  <c:v>1487.421</c:v>
                </c:pt>
                <c:pt idx="302">
                  <c:v>1498.201</c:v>
                </c:pt>
                <c:pt idx="303">
                  <c:v>1485.422</c:v>
                </c:pt>
                <c:pt idx="304">
                  <c:v>1455.56</c:v>
                </c:pt>
                <c:pt idx="305">
                  <c:v>1441.7460000000001</c:v>
                </c:pt>
                <c:pt idx="306">
                  <c:v>1432.951</c:v>
                </c:pt>
                <c:pt idx="307">
                  <c:v>1444.9939999999999</c:v>
                </c:pt>
                <c:pt idx="308">
                  <c:v>1429.807</c:v>
                </c:pt>
                <c:pt idx="309">
                  <c:v>1411.2650000000001</c:v>
                </c:pt>
                <c:pt idx="310">
                  <c:v>1390.808</c:v>
                </c:pt>
                <c:pt idx="311">
                  <c:v>1420.855</c:v>
                </c:pt>
                <c:pt idx="312">
                  <c:v>1430.931</c:v>
                </c:pt>
                <c:pt idx="313">
                  <c:v>1428.6189999999999</c:v>
                </c:pt>
                <c:pt idx="314">
                  <c:v>1407.992</c:v>
                </c:pt>
                <c:pt idx="315">
                  <c:v>1378.557</c:v>
                </c:pt>
                <c:pt idx="316">
                  <c:v>1424.576</c:v>
                </c:pt>
                <c:pt idx="317">
                  <c:v>1400.3520000000001</c:v>
                </c:pt>
                <c:pt idx="318">
                  <c:v>1404.4079999999999</c:v>
                </c:pt>
                <c:pt idx="319">
                  <c:v>1406.98</c:v>
                </c:pt>
                <c:pt idx="320">
                  <c:v>1417.088</c:v>
                </c:pt>
                <c:pt idx="321">
                  <c:v>1448.566</c:v>
                </c:pt>
                <c:pt idx="322">
                  <c:v>1446.7439999999999</c:v>
                </c:pt>
                <c:pt idx="323">
                  <c:v>1443.66</c:v>
                </c:pt>
                <c:pt idx="324">
                  <c:v>1435.62</c:v>
                </c:pt>
                <c:pt idx="325">
                  <c:v>1437.403</c:v>
                </c:pt>
                <c:pt idx="326">
                  <c:v>1467.7639999999999</c:v>
                </c:pt>
                <c:pt idx="327">
                  <c:v>1481.232</c:v>
                </c:pt>
                <c:pt idx="328">
                  <c:v>1485.4839999999999</c:v>
                </c:pt>
                <c:pt idx="329">
                  <c:v>1492.568</c:v>
                </c:pt>
                <c:pt idx="330">
                  <c:v>1498.54</c:v>
                </c:pt>
                <c:pt idx="331">
                  <c:v>1486.768</c:v>
                </c:pt>
                <c:pt idx="332">
                  <c:v>1476.893</c:v>
                </c:pt>
                <c:pt idx="333">
                  <c:v>1479.6179999999999</c:v>
                </c:pt>
                <c:pt idx="334">
                  <c:v>1461.4159999999999</c:v>
                </c:pt>
                <c:pt idx="335">
                  <c:v>1451.212</c:v>
                </c:pt>
                <c:pt idx="336">
                  <c:v>1456.9</c:v>
                </c:pt>
                <c:pt idx="337">
                  <c:v>1491.3910000000001</c:v>
                </c:pt>
                <c:pt idx="338">
                  <c:v>1488.124</c:v>
                </c:pt>
                <c:pt idx="339">
                  <c:v>1504.557</c:v>
                </c:pt>
                <c:pt idx="340">
                  <c:v>1512.643</c:v>
                </c:pt>
                <c:pt idx="341">
                  <c:v>1503.2919999999999</c:v>
                </c:pt>
                <c:pt idx="342">
                  <c:v>1504.508</c:v>
                </c:pt>
                <c:pt idx="343">
                  <c:v>1500.7370000000001</c:v>
                </c:pt>
                <c:pt idx="344">
                  <c:v>1514.52</c:v>
                </c:pt>
                <c:pt idx="345">
                  <c:v>1518.0630000000001</c:v>
                </c:pt>
                <c:pt idx="346">
                  <c:v>1510.0170000000001</c:v>
                </c:pt>
                <c:pt idx="347">
                  <c:v>1508.9880000000001</c:v>
                </c:pt>
                <c:pt idx="348">
                  <c:v>1515.9290000000001</c:v>
                </c:pt>
                <c:pt idx="349">
                  <c:v>1530.194</c:v>
                </c:pt>
                <c:pt idx="350">
                  <c:v>1529.74</c:v>
                </c:pt>
                <c:pt idx="351">
                  <c:v>1537.269</c:v>
                </c:pt>
                <c:pt idx="352">
                  <c:v>1523.2739999999999</c:v>
                </c:pt>
                <c:pt idx="353">
                  <c:v>1527.521</c:v>
                </c:pt>
                <c:pt idx="354">
                  <c:v>1513.69</c:v>
                </c:pt>
                <c:pt idx="355">
                  <c:v>1526.614</c:v>
                </c:pt>
                <c:pt idx="356">
                  <c:v>1526.1179999999999</c:v>
                </c:pt>
                <c:pt idx="357">
                  <c:v>1530.807</c:v>
                </c:pt>
                <c:pt idx="358">
                  <c:v>1545.5709999999999</c:v>
                </c:pt>
                <c:pt idx="359">
                  <c:v>1555.614</c:v>
                </c:pt>
                <c:pt idx="360">
                  <c:v>1560.6769999999999</c:v>
                </c:pt>
                <c:pt idx="361">
                  <c:v>1547.877</c:v>
                </c:pt>
                <c:pt idx="362">
                  <c:v>1532.58</c:v>
                </c:pt>
                <c:pt idx="363">
                  <c:v>1534.0820000000001</c:v>
                </c:pt>
                <c:pt idx="364">
                  <c:v>1517.4090000000001</c:v>
                </c:pt>
                <c:pt idx="365">
                  <c:v>1511.7090000000001</c:v>
                </c:pt>
                <c:pt idx="366">
                  <c:v>1512.95</c:v>
                </c:pt>
                <c:pt idx="367">
                  <c:v>1515.145</c:v>
                </c:pt>
                <c:pt idx="368">
                  <c:v>1520.35</c:v>
                </c:pt>
                <c:pt idx="369">
                  <c:v>1525.7260000000001</c:v>
                </c:pt>
                <c:pt idx="370">
                  <c:v>1515.992</c:v>
                </c:pt>
                <c:pt idx="371">
                  <c:v>1509.2260000000001</c:v>
                </c:pt>
                <c:pt idx="372">
                  <c:v>1504.556</c:v>
                </c:pt>
                <c:pt idx="373">
                  <c:v>1518.644</c:v>
                </c:pt>
                <c:pt idx="374">
                  <c:v>1496.4780000000001</c:v>
                </c:pt>
                <c:pt idx="375">
                  <c:v>1489.0139999999999</c:v>
                </c:pt>
                <c:pt idx="376">
                  <c:v>1469.133</c:v>
                </c:pt>
                <c:pt idx="377">
                  <c:v>1453.1859999999999</c:v>
                </c:pt>
                <c:pt idx="378">
                  <c:v>1447.3579999999999</c:v>
                </c:pt>
                <c:pt idx="379">
                  <c:v>1459.9549999999999</c:v>
                </c:pt>
                <c:pt idx="380">
                  <c:v>1467.5989999999999</c:v>
                </c:pt>
                <c:pt idx="381">
                  <c:v>1468.7370000000001</c:v>
                </c:pt>
                <c:pt idx="382">
                  <c:v>1456.846</c:v>
                </c:pt>
                <c:pt idx="383">
                  <c:v>1450.146</c:v>
                </c:pt>
                <c:pt idx="384">
                  <c:v>1430.4380000000001</c:v>
                </c:pt>
                <c:pt idx="385">
                  <c:v>1424.4829999999999</c:v>
                </c:pt>
                <c:pt idx="386">
                  <c:v>1421.0840000000001</c:v>
                </c:pt>
                <c:pt idx="387">
                  <c:v>1428.385</c:v>
                </c:pt>
                <c:pt idx="388">
                  <c:v>1403.3589999999999</c:v>
                </c:pt>
                <c:pt idx="389">
                  <c:v>1397.5930000000001</c:v>
                </c:pt>
                <c:pt idx="390">
                  <c:v>1402.1289999999999</c:v>
                </c:pt>
                <c:pt idx="391">
                  <c:v>1392.5809999999999</c:v>
                </c:pt>
                <c:pt idx="392">
                  <c:v>1375.4079999999999</c:v>
                </c:pt>
                <c:pt idx="393">
                  <c:v>1372.836</c:v>
                </c:pt>
                <c:pt idx="394">
                  <c:v>1367.0409999999999</c:v>
                </c:pt>
                <c:pt idx="395">
                  <c:v>1364.9760000000001</c:v>
                </c:pt>
                <c:pt idx="396">
                  <c:v>1365.9390000000001</c:v>
                </c:pt>
                <c:pt idx="397">
                  <c:v>1361.741</c:v>
                </c:pt>
                <c:pt idx="398">
                  <c:v>1359.913</c:v>
                </c:pt>
                <c:pt idx="399">
                  <c:v>1345.472</c:v>
                </c:pt>
                <c:pt idx="400">
                  <c:v>1341.64</c:v>
                </c:pt>
                <c:pt idx="401">
                  <c:v>1323.9659999999999</c:v>
                </c:pt>
                <c:pt idx="402">
                  <c:v>1337.5319999999999</c:v>
                </c:pt>
                <c:pt idx="403">
                  <c:v>1359.962</c:v>
                </c:pt>
                <c:pt idx="404">
                  <c:v>1362.52</c:v>
                </c:pt>
                <c:pt idx="405">
                  <c:v>1369.164</c:v>
                </c:pt>
                <c:pt idx="406">
                  <c:v>1377.578</c:v>
                </c:pt>
                <c:pt idx="407">
                  <c:v>1385.423</c:v>
                </c:pt>
                <c:pt idx="408">
                  <c:v>1364.277</c:v>
                </c:pt>
                <c:pt idx="409">
                  <c:v>1360.69</c:v>
                </c:pt>
                <c:pt idx="410">
                  <c:v>1345.797</c:v>
                </c:pt>
                <c:pt idx="411">
                  <c:v>1353.2339999999999</c:v>
                </c:pt>
                <c:pt idx="412">
                  <c:v>1374.933</c:v>
                </c:pt>
                <c:pt idx="413">
                  <c:v>1366.6990000000001</c:v>
                </c:pt>
                <c:pt idx="414">
                  <c:v>1351.912</c:v>
                </c:pt>
                <c:pt idx="415">
                  <c:v>1338.7049999999999</c:v>
                </c:pt>
                <c:pt idx="416">
                  <c:v>1360.7360000000001</c:v>
                </c:pt>
                <c:pt idx="417">
                  <c:v>1369.232</c:v>
                </c:pt>
                <c:pt idx="418">
                  <c:v>1352.2349999999999</c:v>
                </c:pt>
                <c:pt idx="419">
                  <c:v>1357.828</c:v>
                </c:pt>
                <c:pt idx="420">
                  <c:v>1369.6849999999999</c:v>
                </c:pt>
                <c:pt idx="421">
                  <c:v>1357.046</c:v>
                </c:pt>
                <c:pt idx="422">
                  <c:v>1341.6679999999999</c:v>
                </c:pt>
                <c:pt idx="423">
                  <c:v>1347.2180000000001</c:v>
                </c:pt>
                <c:pt idx="424">
                  <c:v>1342.9649999999999</c:v>
                </c:pt>
                <c:pt idx="425">
                  <c:v>1335.2829999999999</c:v>
                </c:pt>
                <c:pt idx="426">
                  <c:v>1314.415</c:v>
                </c:pt>
                <c:pt idx="427">
                  <c:v>1322.53</c:v>
                </c:pt>
                <c:pt idx="428">
                  <c:v>1327.634</c:v>
                </c:pt>
                <c:pt idx="429">
                  <c:v>1337.5319999999999</c:v>
                </c:pt>
                <c:pt idx="430">
                  <c:v>1324.1679999999999</c:v>
                </c:pt>
                <c:pt idx="431">
                  <c:v>1321.829</c:v>
                </c:pt>
                <c:pt idx="432">
                  <c:v>1330.4480000000001</c:v>
                </c:pt>
                <c:pt idx="433">
                  <c:v>1347.308</c:v>
                </c:pt>
                <c:pt idx="434">
                  <c:v>1344.865</c:v>
                </c:pt>
                <c:pt idx="435">
                  <c:v>1335.596</c:v>
                </c:pt>
                <c:pt idx="436">
                  <c:v>1328.5550000000001</c:v>
                </c:pt>
                <c:pt idx="437">
                  <c:v>1318.194</c:v>
                </c:pt>
                <c:pt idx="438">
                  <c:v>1282.0340000000001</c:v>
                </c:pt>
                <c:pt idx="439">
                  <c:v>1269.1310000000001</c:v>
                </c:pt>
                <c:pt idx="440">
                  <c:v>1297.56</c:v>
                </c:pt>
                <c:pt idx="441">
                  <c:v>1264.9090000000001</c:v>
                </c:pt>
                <c:pt idx="442">
                  <c:v>1264.269</c:v>
                </c:pt>
                <c:pt idx="443">
                  <c:v>1263.0820000000001</c:v>
                </c:pt>
                <c:pt idx="444">
                  <c:v>1283.1400000000001</c:v>
                </c:pt>
                <c:pt idx="445">
                  <c:v>1236.903</c:v>
                </c:pt>
                <c:pt idx="446">
                  <c:v>1228.0899999999999</c:v>
                </c:pt>
                <c:pt idx="447">
                  <c:v>1191.3710000000001</c:v>
                </c:pt>
                <c:pt idx="448">
                  <c:v>1216.769</c:v>
                </c:pt>
                <c:pt idx="449">
                  <c:v>1286.4369999999999</c:v>
                </c:pt>
                <c:pt idx="450">
                  <c:v>1264.8910000000001</c:v>
                </c:pt>
                <c:pt idx="451">
                  <c:v>1249.6579999999999</c:v>
                </c:pt>
                <c:pt idx="452">
                  <c:v>1244.0260000000001</c:v>
                </c:pt>
                <c:pt idx="453">
                  <c:v>1261.194</c:v>
                </c:pt>
                <c:pt idx="454">
                  <c:v>1250.3679999999999</c:v>
                </c:pt>
                <c:pt idx="455">
                  <c:v>1163.53</c:v>
                </c:pt>
                <c:pt idx="456">
                  <c:v>1182.443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6-470B-89A1-58ED64156F3B}"/>
            </c:ext>
          </c:extLst>
        </c:ser>
        <c:ser>
          <c:idx val="1"/>
          <c:order val="1"/>
          <c:tx>
            <c:strRef>
              <c:f>'1.2.7-график'!$D$4</c:f>
              <c:strCache>
                <c:ptCount val="1"/>
                <c:pt idx="0">
                  <c:v>MSCI EM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'1.2.7-график'!$D$5:$D$461</c:f>
              <c:numCache>
                <c:formatCode>0.00</c:formatCode>
                <c:ptCount val="457"/>
                <c:pt idx="0">
                  <c:v>912.77</c:v>
                </c:pt>
                <c:pt idx="1">
                  <c:v>926.18</c:v>
                </c:pt>
                <c:pt idx="2">
                  <c:v>920.77</c:v>
                </c:pt>
                <c:pt idx="3">
                  <c:v>906.71</c:v>
                </c:pt>
                <c:pt idx="4">
                  <c:v>893.96</c:v>
                </c:pt>
                <c:pt idx="5">
                  <c:v>888.97</c:v>
                </c:pt>
                <c:pt idx="6">
                  <c:v>877.59</c:v>
                </c:pt>
                <c:pt idx="7">
                  <c:v>867.13</c:v>
                </c:pt>
                <c:pt idx="8">
                  <c:v>873.86</c:v>
                </c:pt>
                <c:pt idx="9">
                  <c:v>884.53</c:v>
                </c:pt>
                <c:pt idx="10">
                  <c:v>896.71</c:v>
                </c:pt>
                <c:pt idx="11">
                  <c:v>895.05</c:v>
                </c:pt>
                <c:pt idx="12">
                  <c:v>893.71</c:v>
                </c:pt>
                <c:pt idx="13">
                  <c:v>896.85</c:v>
                </c:pt>
                <c:pt idx="14">
                  <c:v>896.78</c:v>
                </c:pt>
                <c:pt idx="15">
                  <c:v>903.7</c:v>
                </c:pt>
                <c:pt idx="16">
                  <c:v>905.81</c:v>
                </c:pt>
                <c:pt idx="17">
                  <c:v>915.88</c:v>
                </c:pt>
                <c:pt idx="18">
                  <c:v>912.78</c:v>
                </c:pt>
                <c:pt idx="19">
                  <c:v>901.99</c:v>
                </c:pt>
                <c:pt idx="20">
                  <c:v>894.71</c:v>
                </c:pt>
                <c:pt idx="21">
                  <c:v>899.42</c:v>
                </c:pt>
                <c:pt idx="22">
                  <c:v>901.48</c:v>
                </c:pt>
                <c:pt idx="23">
                  <c:v>912.68</c:v>
                </c:pt>
                <c:pt idx="24">
                  <c:v>919.62</c:v>
                </c:pt>
                <c:pt idx="25">
                  <c:v>922.04</c:v>
                </c:pt>
                <c:pt idx="26">
                  <c:v>928.65</c:v>
                </c:pt>
                <c:pt idx="27">
                  <c:v>928.6</c:v>
                </c:pt>
                <c:pt idx="28">
                  <c:v>924.93</c:v>
                </c:pt>
                <c:pt idx="29">
                  <c:v>924.16</c:v>
                </c:pt>
                <c:pt idx="30">
                  <c:v>911.84</c:v>
                </c:pt>
                <c:pt idx="31">
                  <c:v>915.24</c:v>
                </c:pt>
                <c:pt idx="32">
                  <c:v>928.43</c:v>
                </c:pt>
                <c:pt idx="33">
                  <c:v>935.21</c:v>
                </c:pt>
                <c:pt idx="34">
                  <c:v>937.11</c:v>
                </c:pt>
                <c:pt idx="35">
                  <c:v>939.21</c:v>
                </c:pt>
                <c:pt idx="36">
                  <c:v>936.43</c:v>
                </c:pt>
                <c:pt idx="37">
                  <c:v>937.59</c:v>
                </c:pt>
                <c:pt idx="38">
                  <c:v>943.88</c:v>
                </c:pt>
                <c:pt idx="39">
                  <c:v>940.24</c:v>
                </c:pt>
                <c:pt idx="40">
                  <c:v>940.41</c:v>
                </c:pt>
                <c:pt idx="41">
                  <c:v>911.53</c:v>
                </c:pt>
                <c:pt idx="42">
                  <c:v>895.54</c:v>
                </c:pt>
                <c:pt idx="43">
                  <c:v>882.15</c:v>
                </c:pt>
                <c:pt idx="44">
                  <c:v>877.6</c:v>
                </c:pt>
                <c:pt idx="45">
                  <c:v>844.18</c:v>
                </c:pt>
                <c:pt idx="46">
                  <c:v>864.71</c:v>
                </c:pt>
                <c:pt idx="47">
                  <c:v>866.25</c:v>
                </c:pt>
                <c:pt idx="48">
                  <c:v>882.69</c:v>
                </c:pt>
                <c:pt idx="49">
                  <c:v>889.33</c:v>
                </c:pt>
                <c:pt idx="50">
                  <c:v>895.37</c:v>
                </c:pt>
                <c:pt idx="51">
                  <c:v>888.88</c:v>
                </c:pt>
                <c:pt idx="52">
                  <c:v>872.26</c:v>
                </c:pt>
                <c:pt idx="53">
                  <c:v>883.82</c:v>
                </c:pt>
                <c:pt idx="54">
                  <c:v>882.88</c:v>
                </c:pt>
                <c:pt idx="55">
                  <c:v>893.74</c:v>
                </c:pt>
                <c:pt idx="56">
                  <c:v>898.41</c:v>
                </c:pt>
                <c:pt idx="57">
                  <c:v>909.22</c:v>
                </c:pt>
                <c:pt idx="58">
                  <c:v>921.66</c:v>
                </c:pt>
                <c:pt idx="59">
                  <c:v>923.44</c:v>
                </c:pt>
                <c:pt idx="60">
                  <c:v>925.35</c:v>
                </c:pt>
                <c:pt idx="61">
                  <c:v>922.04</c:v>
                </c:pt>
                <c:pt idx="62">
                  <c:v>913.77</c:v>
                </c:pt>
                <c:pt idx="63">
                  <c:v>924.67</c:v>
                </c:pt>
                <c:pt idx="64">
                  <c:v>929.03</c:v>
                </c:pt>
                <c:pt idx="65">
                  <c:v>928.13</c:v>
                </c:pt>
                <c:pt idx="66">
                  <c:v>937.11</c:v>
                </c:pt>
                <c:pt idx="67">
                  <c:v>947.44</c:v>
                </c:pt>
                <c:pt idx="68">
                  <c:v>950.29</c:v>
                </c:pt>
                <c:pt idx="69">
                  <c:v>950.45</c:v>
                </c:pt>
                <c:pt idx="70">
                  <c:v>956.9</c:v>
                </c:pt>
                <c:pt idx="71">
                  <c:v>960.33</c:v>
                </c:pt>
                <c:pt idx="72">
                  <c:v>963.62</c:v>
                </c:pt>
                <c:pt idx="73">
                  <c:v>963.38</c:v>
                </c:pt>
                <c:pt idx="74">
                  <c:v>968.99</c:v>
                </c:pt>
                <c:pt idx="75">
                  <c:v>980.67</c:v>
                </c:pt>
                <c:pt idx="76">
                  <c:v>978.44</c:v>
                </c:pt>
                <c:pt idx="77">
                  <c:v>975.68</c:v>
                </c:pt>
                <c:pt idx="78">
                  <c:v>964.33</c:v>
                </c:pt>
                <c:pt idx="79">
                  <c:v>979.57</c:v>
                </c:pt>
                <c:pt idx="80">
                  <c:v>980.86</c:v>
                </c:pt>
                <c:pt idx="81">
                  <c:v>980.16</c:v>
                </c:pt>
                <c:pt idx="82">
                  <c:v>982.72</c:v>
                </c:pt>
                <c:pt idx="83">
                  <c:v>983.51</c:v>
                </c:pt>
                <c:pt idx="84">
                  <c:v>975.81</c:v>
                </c:pt>
                <c:pt idx="85">
                  <c:v>969.93</c:v>
                </c:pt>
                <c:pt idx="86">
                  <c:v>969.15</c:v>
                </c:pt>
                <c:pt idx="87">
                  <c:v>975.12</c:v>
                </c:pt>
                <c:pt idx="88">
                  <c:v>986.5</c:v>
                </c:pt>
                <c:pt idx="89">
                  <c:v>995.29</c:v>
                </c:pt>
                <c:pt idx="90">
                  <c:v>999.54</c:v>
                </c:pt>
                <c:pt idx="91">
                  <c:v>993.15</c:v>
                </c:pt>
                <c:pt idx="92">
                  <c:v>998.77</c:v>
                </c:pt>
                <c:pt idx="93">
                  <c:v>993.9</c:v>
                </c:pt>
                <c:pt idx="94">
                  <c:v>990.84</c:v>
                </c:pt>
                <c:pt idx="95">
                  <c:v>998.01</c:v>
                </c:pt>
                <c:pt idx="96">
                  <c:v>992.52</c:v>
                </c:pt>
                <c:pt idx="97">
                  <c:v>1003.9</c:v>
                </c:pt>
                <c:pt idx="98">
                  <c:v>1003.16</c:v>
                </c:pt>
                <c:pt idx="99">
                  <c:v>1005.71</c:v>
                </c:pt>
                <c:pt idx="100">
                  <c:v>1014.06</c:v>
                </c:pt>
                <c:pt idx="101">
                  <c:v>1017.43</c:v>
                </c:pt>
                <c:pt idx="102">
                  <c:v>1015.96</c:v>
                </c:pt>
                <c:pt idx="103">
                  <c:v>1003.4</c:v>
                </c:pt>
                <c:pt idx="104">
                  <c:v>1004.87</c:v>
                </c:pt>
                <c:pt idx="105">
                  <c:v>1008.01</c:v>
                </c:pt>
                <c:pt idx="106">
                  <c:v>1006.1</c:v>
                </c:pt>
                <c:pt idx="107">
                  <c:v>999.32</c:v>
                </c:pt>
                <c:pt idx="108">
                  <c:v>1014.78</c:v>
                </c:pt>
                <c:pt idx="109">
                  <c:v>1031.51</c:v>
                </c:pt>
                <c:pt idx="110">
                  <c:v>1034.45</c:v>
                </c:pt>
                <c:pt idx="111">
                  <c:v>1035.55</c:v>
                </c:pt>
                <c:pt idx="112">
                  <c:v>1024.03</c:v>
                </c:pt>
                <c:pt idx="113">
                  <c:v>1019.64</c:v>
                </c:pt>
                <c:pt idx="114">
                  <c:v>1006.86</c:v>
                </c:pt>
                <c:pt idx="115">
                  <c:v>1014.24</c:v>
                </c:pt>
                <c:pt idx="116">
                  <c:v>1014.13</c:v>
                </c:pt>
                <c:pt idx="117">
                  <c:v>1015.26</c:v>
                </c:pt>
                <c:pt idx="118">
                  <c:v>1036.43</c:v>
                </c:pt>
                <c:pt idx="119">
                  <c:v>1049.3599999999999</c:v>
                </c:pt>
                <c:pt idx="120">
                  <c:v>1061.79</c:v>
                </c:pt>
                <c:pt idx="121">
                  <c:v>1061.79</c:v>
                </c:pt>
                <c:pt idx="122">
                  <c:v>1064.28</c:v>
                </c:pt>
                <c:pt idx="123">
                  <c:v>1066.99</c:v>
                </c:pt>
                <c:pt idx="124">
                  <c:v>1064.22</c:v>
                </c:pt>
                <c:pt idx="125">
                  <c:v>1057.32</c:v>
                </c:pt>
                <c:pt idx="126">
                  <c:v>1051.0999999999999</c:v>
                </c:pt>
                <c:pt idx="127">
                  <c:v>1045</c:v>
                </c:pt>
                <c:pt idx="128">
                  <c:v>1056.3900000000001</c:v>
                </c:pt>
                <c:pt idx="129">
                  <c:v>1059.69</c:v>
                </c:pt>
                <c:pt idx="130">
                  <c:v>1072.8900000000001</c:v>
                </c:pt>
                <c:pt idx="131">
                  <c:v>1088.94</c:v>
                </c:pt>
                <c:pt idx="132">
                  <c:v>1095.53</c:v>
                </c:pt>
                <c:pt idx="133">
                  <c:v>1097.32</c:v>
                </c:pt>
                <c:pt idx="134">
                  <c:v>1105.99</c:v>
                </c:pt>
                <c:pt idx="135">
                  <c:v>1119.3</c:v>
                </c:pt>
                <c:pt idx="136">
                  <c:v>1116.29</c:v>
                </c:pt>
                <c:pt idx="137">
                  <c:v>1113.77</c:v>
                </c:pt>
                <c:pt idx="138">
                  <c:v>1130.1600000000001</c:v>
                </c:pt>
                <c:pt idx="139">
                  <c:v>1146.1199999999999</c:v>
                </c:pt>
                <c:pt idx="140">
                  <c:v>1140.3</c:v>
                </c:pt>
                <c:pt idx="141">
                  <c:v>1140.1099999999999</c:v>
                </c:pt>
                <c:pt idx="142">
                  <c:v>1132.2</c:v>
                </c:pt>
                <c:pt idx="143">
                  <c:v>1144.1099999999999</c:v>
                </c:pt>
                <c:pt idx="144">
                  <c:v>1151.04</c:v>
                </c:pt>
                <c:pt idx="145">
                  <c:v>1163.1300000000001</c:v>
                </c:pt>
                <c:pt idx="146">
                  <c:v>1156.68</c:v>
                </c:pt>
                <c:pt idx="147">
                  <c:v>1147.5899999999999</c:v>
                </c:pt>
                <c:pt idx="148">
                  <c:v>1121.3699999999999</c:v>
                </c:pt>
                <c:pt idx="149">
                  <c:v>1085.32</c:v>
                </c:pt>
                <c:pt idx="150">
                  <c:v>1094.58</c:v>
                </c:pt>
                <c:pt idx="151">
                  <c:v>1112.77</c:v>
                </c:pt>
                <c:pt idx="152">
                  <c:v>1074.6500000000001</c:v>
                </c:pt>
                <c:pt idx="153">
                  <c:v>1080.9000000000001</c:v>
                </c:pt>
                <c:pt idx="154">
                  <c:v>1080.33</c:v>
                </c:pt>
                <c:pt idx="155">
                  <c:v>1058.72</c:v>
                </c:pt>
                <c:pt idx="156">
                  <c:v>1063.42</c:v>
                </c:pt>
                <c:pt idx="157">
                  <c:v>1093.45</c:v>
                </c:pt>
                <c:pt idx="158">
                  <c:v>1079.3599999999999</c:v>
                </c:pt>
                <c:pt idx="159">
                  <c:v>1043.57</c:v>
                </c:pt>
                <c:pt idx="160">
                  <c:v>1054.1400000000001</c:v>
                </c:pt>
                <c:pt idx="161">
                  <c:v>1038.97</c:v>
                </c:pt>
                <c:pt idx="162">
                  <c:v>1014.01</c:v>
                </c:pt>
                <c:pt idx="163">
                  <c:v>956.86</c:v>
                </c:pt>
                <c:pt idx="164">
                  <c:v>957.96</c:v>
                </c:pt>
                <c:pt idx="165">
                  <c:v>993.69</c:v>
                </c:pt>
                <c:pt idx="166">
                  <c:v>991.87</c:v>
                </c:pt>
                <c:pt idx="167">
                  <c:v>1017.42</c:v>
                </c:pt>
                <c:pt idx="168">
                  <c:v>1035.28</c:v>
                </c:pt>
                <c:pt idx="169">
                  <c:v>1039.79</c:v>
                </c:pt>
                <c:pt idx="170">
                  <c:v>1059.3499999999999</c:v>
                </c:pt>
                <c:pt idx="171">
                  <c:v>1050.4000000000001</c:v>
                </c:pt>
                <c:pt idx="172">
                  <c:v>1047.94</c:v>
                </c:pt>
                <c:pt idx="173">
                  <c:v>1061.67</c:v>
                </c:pt>
                <c:pt idx="174">
                  <c:v>1086.98</c:v>
                </c:pt>
                <c:pt idx="175">
                  <c:v>1091.95</c:v>
                </c:pt>
                <c:pt idx="176">
                  <c:v>1090.9100000000001</c:v>
                </c:pt>
                <c:pt idx="177">
                  <c:v>1085.1500000000001</c:v>
                </c:pt>
                <c:pt idx="178">
                  <c:v>1093.9000000000001</c:v>
                </c:pt>
                <c:pt idx="179">
                  <c:v>1088.49</c:v>
                </c:pt>
                <c:pt idx="180">
                  <c:v>1075.4000000000001</c:v>
                </c:pt>
                <c:pt idx="181">
                  <c:v>1087.93</c:v>
                </c:pt>
                <c:pt idx="182">
                  <c:v>1089.75</c:v>
                </c:pt>
                <c:pt idx="183">
                  <c:v>1101.3599999999999</c:v>
                </c:pt>
                <c:pt idx="184">
                  <c:v>1107.74</c:v>
                </c:pt>
                <c:pt idx="185">
                  <c:v>1098.6300000000001</c:v>
                </c:pt>
                <c:pt idx="186">
                  <c:v>1108.01</c:v>
                </c:pt>
                <c:pt idx="187">
                  <c:v>1145.6500000000001</c:v>
                </c:pt>
                <c:pt idx="188">
                  <c:v>1153.67</c:v>
                </c:pt>
                <c:pt idx="189">
                  <c:v>1161.1400000000001</c:v>
                </c:pt>
                <c:pt idx="190">
                  <c:v>1174.71</c:v>
                </c:pt>
                <c:pt idx="191">
                  <c:v>1170.0899999999999</c:v>
                </c:pt>
                <c:pt idx="192">
                  <c:v>1181.42</c:v>
                </c:pt>
                <c:pt idx="193">
                  <c:v>1202.8900000000001</c:v>
                </c:pt>
                <c:pt idx="194">
                  <c:v>1204.9000000000001</c:v>
                </c:pt>
                <c:pt idx="195">
                  <c:v>1218.05</c:v>
                </c:pt>
                <c:pt idx="196">
                  <c:v>1244.23</c:v>
                </c:pt>
                <c:pt idx="197">
                  <c:v>1233.3699999999999</c:v>
                </c:pt>
                <c:pt idx="198">
                  <c:v>1226.06</c:v>
                </c:pt>
                <c:pt idx="199">
                  <c:v>1246.04</c:v>
                </c:pt>
                <c:pt idx="200">
                  <c:v>1250.18</c:v>
                </c:pt>
                <c:pt idx="201">
                  <c:v>1260.51</c:v>
                </c:pt>
                <c:pt idx="202">
                  <c:v>1271.44</c:v>
                </c:pt>
                <c:pt idx="203">
                  <c:v>1289.46</c:v>
                </c:pt>
                <c:pt idx="204">
                  <c:v>1276.5</c:v>
                </c:pt>
                <c:pt idx="205">
                  <c:v>1290.46</c:v>
                </c:pt>
                <c:pt idx="206">
                  <c:v>1274.6300000000001</c:v>
                </c:pt>
                <c:pt idx="207">
                  <c:v>1279.8699999999999</c:v>
                </c:pt>
                <c:pt idx="208">
                  <c:v>1279.07</c:v>
                </c:pt>
                <c:pt idx="209">
                  <c:v>1263.26</c:v>
                </c:pt>
                <c:pt idx="210">
                  <c:v>1234.29</c:v>
                </c:pt>
                <c:pt idx="211">
                  <c:v>1268.7</c:v>
                </c:pt>
                <c:pt idx="212">
                  <c:v>1265.33</c:v>
                </c:pt>
                <c:pt idx="213">
                  <c:v>1284</c:v>
                </c:pt>
                <c:pt idx="214">
                  <c:v>1311.52</c:v>
                </c:pt>
                <c:pt idx="215">
                  <c:v>1338.49</c:v>
                </c:pt>
                <c:pt idx="216">
                  <c:v>1331.97</c:v>
                </c:pt>
                <c:pt idx="217">
                  <c:v>1337.63</c:v>
                </c:pt>
                <c:pt idx="218">
                  <c:v>1327.89</c:v>
                </c:pt>
                <c:pt idx="219">
                  <c:v>1310.1500000000001</c:v>
                </c:pt>
                <c:pt idx="220">
                  <c:v>1286.1400000000001</c:v>
                </c:pt>
                <c:pt idx="221">
                  <c:v>1304.68</c:v>
                </c:pt>
                <c:pt idx="222">
                  <c:v>1303.26</c:v>
                </c:pt>
                <c:pt idx="223">
                  <c:v>1282.06</c:v>
                </c:pt>
                <c:pt idx="224">
                  <c:v>1278.03</c:v>
                </c:pt>
                <c:pt idx="225">
                  <c:v>1232</c:v>
                </c:pt>
                <c:pt idx="226">
                  <c:v>1240.25</c:v>
                </c:pt>
                <c:pt idx="227">
                  <c:v>1279.9100000000001</c:v>
                </c:pt>
                <c:pt idx="228">
                  <c:v>1264.67</c:v>
                </c:pt>
                <c:pt idx="229">
                  <c:v>1245.79</c:v>
                </c:pt>
                <c:pt idx="230">
                  <c:v>1227.05</c:v>
                </c:pt>
                <c:pt idx="231">
                  <c:v>1228.45</c:v>
                </c:pt>
                <c:pt idx="232">
                  <c:v>1188.45</c:v>
                </c:pt>
                <c:pt idx="233">
                  <c:v>1185.3800000000001</c:v>
                </c:pt>
                <c:pt idx="234">
                  <c:v>1186.06</c:v>
                </c:pt>
                <c:pt idx="235">
                  <c:v>1200.94</c:v>
                </c:pt>
                <c:pt idx="236">
                  <c:v>1187.93</c:v>
                </c:pt>
                <c:pt idx="237">
                  <c:v>1203.67</c:v>
                </c:pt>
                <c:pt idx="238">
                  <c:v>1226.75</c:v>
                </c:pt>
                <c:pt idx="239">
                  <c:v>1242.06</c:v>
                </c:pt>
                <c:pt idx="240">
                  <c:v>1243.17</c:v>
                </c:pt>
                <c:pt idx="241">
                  <c:v>1246.81</c:v>
                </c:pt>
                <c:pt idx="242">
                  <c:v>1269.44</c:v>
                </c:pt>
                <c:pt idx="243">
                  <c:v>1280.52</c:v>
                </c:pt>
                <c:pt idx="244">
                  <c:v>1282.74</c:v>
                </c:pt>
                <c:pt idx="245">
                  <c:v>1276.9000000000001</c:v>
                </c:pt>
                <c:pt idx="246">
                  <c:v>1279.18</c:v>
                </c:pt>
                <c:pt idx="247">
                  <c:v>1272.1199999999999</c:v>
                </c:pt>
                <c:pt idx="248">
                  <c:v>1242.3</c:v>
                </c:pt>
                <c:pt idx="249">
                  <c:v>1224.6500000000001</c:v>
                </c:pt>
                <c:pt idx="250">
                  <c:v>1183.93</c:v>
                </c:pt>
                <c:pt idx="251">
                  <c:v>1189.49</c:v>
                </c:pt>
                <c:pt idx="252">
                  <c:v>1197.03</c:v>
                </c:pt>
                <c:pt idx="253">
                  <c:v>1196</c:v>
                </c:pt>
                <c:pt idx="254">
                  <c:v>1215.99</c:v>
                </c:pt>
                <c:pt idx="255">
                  <c:v>1237.68</c:v>
                </c:pt>
                <c:pt idx="256">
                  <c:v>1237.9000000000001</c:v>
                </c:pt>
                <c:pt idx="257">
                  <c:v>1243.6600000000001</c:v>
                </c:pt>
                <c:pt idx="258">
                  <c:v>1248.52</c:v>
                </c:pt>
                <c:pt idx="259">
                  <c:v>1247.07</c:v>
                </c:pt>
                <c:pt idx="260">
                  <c:v>1245.5899999999999</c:v>
                </c:pt>
                <c:pt idx="261">
                  <c:v>1245.95</c:v>
                </c:pt>
                <c:pt idx="262">
                  <c:v>1235.23</c:v>
                </c:pt>
                <c:pt idx="263">
                  <c:v>1227.51</c:v>
                </c:pt>
                <c:pt idx="264">
                  <c:v>1225.03</c:v>
                </c:pt>
                <c:pt idx="265">
                  <c:v>1207.47</c:v>
                </c:pt>
                <c:pt idx="266">
                  <c:v>1220.31</c:v>
                </c:pt>
                <c:pt idx="267">
                  <c:v>1227</c:v>
                </c:pt>
                <c:pt idx="268">
                  <c:v>1221.29</c:v>
                </c:pt>
                <c:pt idx="269">
                  <c:v>1213.7</c:v>
                </c:pt>
                <c:pt idx="270">
                  <c:v>1218</c:v>
                </c:pt>
                <c:pt idx="271">
                  <c:v>1196.1600000000001</c:v>
                </c:pt>
                <c:pt idx="272">
                  <c:v>1147.47</c:v>
                </c:pt>
                <c:pt idx="273">
                  <c:v>1140.76</c:v>
                </c:pt>
                <c:pt idx="274">
                  <c:v>1136.25</c:v>
                </c:pt>
                <c:pt idx="275">
                  <c:v>1069.83</c:v>
                </c:pt>
                <c:pt idx="276">
                  <c:v>1041.06</c:v>
                </c:pt>
                <c:pt idx="277">
                  <c:v>1055.18</c:v>
                </c:pt>
                <c:pt idx="278">
                  <c:v>1083.3399999999999</c:v>
                </c:pt>
                <c:pt idx="279">
                  <c:v>1111.1400000000001</c:v>
                </c:pt>
                <c:pt idx="280">
                  <c:v>1087.71</c:v>
                </c:pt>
                <c:pt idx="281">
                  <c:v>1102.82</c:v>
                </c:pt>
                <c:pt idx="282">
                  <c:v>1091.3499999999999</c:v>
                </c:pt>
                <c:pt idx="283">
                  <c:v>1088.72</c:v>
                </c:pt>
                <c:pt idx="284">
                  <c:v>1120</c:v>
                </c:pt>
                <c:pt idx="285">
                  <c:v>1142.47</c:v>
                </c:pt>
                <c:pt idx="286">
                  <c:v>1127.76</c:v>
                </c:pt>
                <c:pt idx="287">
                  <c:v>1104.8499999999999</c:v>
                </c:pt>
                <c:pt idx="288">
                  <c:v>1095.5</c:v>
                </c:pt>
                <c:pt idx="289">
                  <c:v>1095.3599999999999</c:v>
                </c:pt>
                <c:pt idx="290">
                  <c:v>1084.1600000000001</c:v>
                </c:pt>
                <c:pt idx="291">
                  <c:v>1101.26</c:v>
                </c:pt>
                <c:pt idx="292">
                  <c:v>1111.51</c:v>
                </c:pt>
                <c:pt idx="293">
                  <c:v>1135.79</c:v>
                </c:pt>
                <c:pt idx="294">
                  <c:v>1133.82</c:v>
                </c:pt>
                <c:pt idx="295">
                  <c:v>1141.69</c:v>
                </c:pt>
                <c:pt idx="296">
                  <c:v>1153.72</c:v>
                </c:pt>
                <c:pt idx="297">
                  <c:v>1139.53</c:v>
                </c:pt>
                <c:pt idx="298">
                  <c:v>1154.56</c:v>
                </c:pt>
                <c:pt idx="299">
                  <c:v>1150.3</c:v>
                </c:pt>
                <c:pt idx="300">
                  <c:v>1161.46</c:v>
                </c:pt>
                <c:pt idx="301">
                  <c:v>1172.3</c:v>
                </c:pt>
                <c:pt idx="302">
                  <c:v>1190.8900000000001</c:v>
                </c:pt>
                <c:pt idx="303">
                  <c:v>1192.04</c:v>
                </c:pt>
                <c:pt idx="304">
                  <c:v>1167.6600000000001</c:v>
                </c:pt>
                <c:pt idx="305">
                  <c:v>1144.8699999999999</c:v>
                </c:pt>
                <c:pt idx="306">
                  <c:v>1136.2</c:v>
                </c:pt>
                <c:pt idx="307">
                  <c:v>1142.17</c:v>
                </c:pt>
                <c:pt idx="308">
                  <c:v>1144.28</c:v>
                </c:pt>
                <c:pt idx="309">
                  <c:v>1117.5</c:v>
                </c:pt>
                <c:pt idx="310">
                  <c:v>1093.94</c:v>
                </c:pt>
                <c:pt idx="311">
                  <c:v>1118.4000000000001</c:v>
                </c:pt>
                <c:pt idx="312">
                  <c:v>1131.1600000000001</c:v>
                </c:pt>
                <c:pt idx="313">
                  <c:v>1099.82</c:v>
                </c:pt>
                <c:pt idx="314">
                  <c:v>1092.54</c:v>
                </c:pt>
                <c:pt idx="315">
                  <c:v>1044.6300000000001</c:v>
                </c:pt>
                <c:pt idx="316">
                  <c:v>1065.17</c:v>
                </c:pt>
                <c:pt idx="317">
                  <c:v>1065.94</c:v>
                </c:pt>
                <c:pt idx="318">
                  <c:v>1045.94</c:v>
                </c:pt>
                <c:pt idx="319">
                  <c:v>1052.01</c:v>
                </c:pt>
                <c:pt idx="320">
                  <c:v>1072.74</c:v>
                </c:pt>
                <c:pt idx="321">
                  <c:v>1103</c:v>
                </c:pt>
                <c:pt idx="322">
                  <c:v>1107.5999999999999</c:v>
                </c:pt>
                <c:pt idx="323">
                  <c:v>1106.6600000000001</c:v>
                </c:pt>
                <c:pt idx="324">
                  <c:v>1112.76</c:v>
                </c:pt>
                <c:pt idx="325">
                  <c:v>1104.58</c:v>
                </c:pt>
                <c:pt idx="326">
                  <c:v>1113.77</c:v>
                </c:pt>
                <c:pt idx="327">
                  <c:v>1137.69</c:v>
                </c:pt>
                <c:pt idx="328">
                  <c:v>1142.9000000000001</c:v>
                </c:pt>
                <c:pt idx="329">
                  <c:v>1145.21</c:v>
                </c:pt>
                <c:pt idx="330">
                  <c:v>1160.6300000000001</c:v>
                </c:pt>
                <c:pt idx="331">
                  <c:v>1153.56</c:v>
                </c:pt>
                <c:pt idx="332">
                  <c:v>1150.3599999999999</c:v>
                </c:pt>
                <c:pt idx="333">
                  <c:v>1158.78</c:v>
                </c:pt>
                <c:pt idx="334">
                  <c:v>1160.3599999999999</c:v>
                </c:pt>
                <c:pt idx="335">
                  <c:v>1145.27</c:v>
                </c:pt>
                <c:pt idx="336">
                  <c:v>1150.83</c:v>
                </c:pt>
                <c:pt idx="337">
                  <c:v>1164.99</c:v>
                </c:pt>
                <c:pt idx="338">
                  <c:v>1174.26</c:v>
                </c:pt>
                <c:pt idx="339">
                  <c:v>1175.8499999999999</c:v>
                </c:pt>
                <c:pt idx="340">
                  <c:v>1187</c:v>
                </c:pt>
                <c:pt idx="341">
                  <c:v>1189.74</c:v>
                </c:pt>
                <c:pt idx="342">
                  <c:v>1192.0999999999999</c:v>
                </c:pt>
                <c:pt idx="343">
                  <c:v>1187.1500000000001</c:v>
                </c:pt>
                <c:pt idx="344">
                  <c:v>1189.01</c:v>
                </c:pt>
                <c:pt idx="345">
                  <c:v>1194.3800000000001</c:v>
                </c:pt>
                <c:pt idx="346">
                  <c:v>1180.17</c:v>
                </c:pt>
                <c:pt idx="347">
                  <c:v>1191.53</c:v>
                </c:pt>
                <c:pt idx="348">
                  <c:v>1192.83</c:v>
                </c:pt>
                <c:pt idx="349">
                  <c:v>1207.46</c:v>
                </c:pt>
                <c:pt idx="350">
                  <c:v>1209.8</c:v>
                </c:pt>
                <c:pt idx="351">
                  <c:v>1215.43</c:v>
                </c:pt>
                <c:pt idx="352">
                  <c:v>1206.03</c:v>
                </c:pt>
                <c:pt idx="353">
                  <c:v>1196.44</c:v>
                </c:pt>
                <c:pt idx="354">
                  <c:v>1188.6099999999999</c:v>
                </c:pt>
                <c:pt idx="355">
                  <c:v>1194.1099999999999</c:v>
                </c:pt>
                <c:pt idx="356">
                  <c:v>1205.5899999999999</c:v>
                </c:pt>
                <c:pt idx="357">
                  <c:v>1207.58</c:v>
                </c:pt>
                <c:pt idx="358">
                  <c:v>1221.4000000000001</c:v>
                </c:pt>
                <c:pt idx="359">
                  <c:v>1240.31</c:v>
                </c:pt>
                <c:pt idx="360">
                  <c:v>1249.73</c:v>
                </c:pt>
                <c:pt idx="361">
                  <c:v>1233.67</c:v>
                </c:pt>
                <c:pt idx="362">
                  <c:v>1233.1099999999999</c:v>
                </c:pt>
                <c:pt idx="363">
                  <c:v>1221.95</c:v>
                </c:pt>
                <c:pt idx="364">
                  <c:v>1207.96</c:v>
                </c:pt>
                <c:pt idx="365">
                  <c:v>1193.3800000000001</c:v>
                </c:pt>
                <c:pt idx="366">
                  <c:v>1191.99</c:v>
                </c:pt>
                <c:pt idx="367">
                  <c:v>1195.46</c:v>
                </c:pt>
                <c:pt idx="368">
                  <c:v>1201.8599999999999</c:v>
                </c:pt>
                <c:pt idx="369">
                  <c:v>1210.04</c:v>
                </c:pt>
                <c:pt idx="370">
                  <c:v>1207.75</c:v>
                </c:pt>
                <c:pt idx="371">
                  <c:v>1190.6400000000001</c:v>
                </c:pt>
                <c:pt idx="372">
                  <c:v>1173.46</c:v>
                </c:pt>
                <c:pt idx="373">
                  <c:v>1184.5</c:v>
                </c:pt>
                <c:pt idx="374">
                  <c:v>1182.8399999999999</c:v>
                </c:pt>
                <c:pt idx="375">
                  <c:v>1167.55</c:v>
                </c:pt>
                <c:pt idx="376">
                  <c:v>1138.08</c:v>
                </c:pt>
                <c:pt idx="377">
                  <c:v>1131.43</c:v>
                </c:pt>
                <c:pt idx="378">
                  <c:v>1123.1199999999999</c:v>
                </c:pt>
                <c:pt idx="379">
                  <c:v>1120.02</c:v>
                </c:pt>
                <c:pt idx="380">
                  <c:v>1132.98</c:v>
                </c:pt>
                <c:pt idx="381">
                  <c:v>1143.8699999999999</c:v>
                </c:pt>
                <c:pt idx="382">
                  <c:v>1138.79</c:v>
                </c:pt>
                <c:pt idx="383">
                  <c:v>1126.75</c:v>
                </c:pt>
                <c:pt idx="384">
                  <c:v>1110.48</c:v>
                </c:pt>
                <c:pt idx="385">
                  <c:v>1099.69</c:v>
                </c:pt>
                <c:pt idx="386">
                  <c:v>1091.56</c:v>
                </c:pt>
                <c:pt idx="387">
                  <c:v>1106.21</c:v>
                </c:pt>
                <c:pt idx="388">
                  <c:v>1099.71</c:v>
                </c:pt>
                <c:pt idx="389">
                  <c:v>1084.79</c:v>
                </c:pt>
                <c:pt idx="390">
                  <c:v>1087.1199999999999</c:v>
                </c:pt>
                <c:pt idx="391">
                  <c:v>1068.75</c:v>
                </c:pt>
                <c:pt idx="392">
                  <c:v>1057.1500000000001</c:v>
                </c:pt>
                <c:pt idx="393">
                  <c:v>1033.48</c:v>
                </c:pt>
                <c:pt idx="394">
                  <c:v>1030.32</c:v>
                </c:pt>
                <c:pt idx="395">
                  <c:v>1038.29</c:v>
                </c:pt>
                <c:pt idx="396">
                  <c:v>1022.61</c:v>
                </c:pt>
                <c:pt idx="397">
                  <c:v>1036.97</c:v>
                </c:pt>
                <c:pt idx="398">
                  <c:v>1036.53</c:v>
                </c:pt>
                <c:pt idx="399">
                  <c:v>1043</c:v>
                </c:pt>
                <c:pt idx="400">
                  <c:v>1043.04</c:v>
                </c:pt>
                <c:pt idx="401">
                  <c:v>1016.17</c:v>
                </c:pt>
                <c:pt idx="402">
                  <c:v>1015.9</c:v>
                </c:pt>
                <c:pt idx="403">
                  <c:v>1031.4000000000001</c:v>
                </c:pt>
                <c:pt idx="404">
                  <c:v>1022.16</c:v>
                </c:pt>
                <c:pt idx="405">
                  <c:v>1041.5</c:v>
                </c:pt>
                <c:pt idx="406">
                  <c:v>1035.6400000000001</c:v>
                </c:pt>
                <c:pt idx="407">
                  <c:v>1049.92</c:v>
                </c:pt>
                <c:pt idx="408">
                  <c:v>1042.77</c:v>
                </c:pt>
                <c:pt idx="409">
                  <c:v>1024.52</c:v>
                </c:pt>
                <c:pt idx="410">
                  <c:v>1024.4000000000001</c:v>
                </c:pt>
                <c:pt idx="411">
                  <c:v>1015.79</c:v>
                </c:pt>
                <c:pt idx="412">
                  <c:v>1038.96</c:v>
                </c:pt>
                <c:pt idx="413">
                  <c:v>1041.8599999999999</c:v>
                </c:pt>
                <c:pt idx="414">
                  <c:v>1029.81</c:v>
                </c:pt>
                <c:pt idx="415">
                  <c:v>1008.34</c:v>
                </c:pt>
                <c:pt idx="416">
                  <c:v>999.5</c:v>
                </c:pt>
                <c:pt idx="417">
                  <c:v>1012.18</c:v>
                </c:pt>
                <c:pt idx="418">
                  <c:v>1008.14</c:v>
                </c:pt>
                <c:pt idx="419">
                  <c:v>990.02</c:v>
                </c:pt>
                <c:pt idx="420">
                  <c:v>990.59</c:v>
                </c:pt>
                <c:pt idx="421">
                  <c:v>982.52</c:v>
                </c:pt>
                <c:pt idx="422">
                  <c:v>973.88</c:v>
                </c:pt>
                <c:pt idx="423">
                  <c:v>983.94</c:v>
                </c:pt>
                <c:pt idx="424">
                  <c:v>971.89</c:v>
                </c:pt>
                <c:pt idx="425">
                  <c:v>960.07</c:v>
                </c:pt>
                <c:pt idx="426">
                  <c:v>942.88</c:v>
                </c:pt>
                <c:pt idx="427">
                  <c:v>961.47</c:v>
                </c:pt>
                <c:pt idx="428">
                  <c:v>957.14</c:v>
                </c:pt>
                <c:pt idx="429">
                  <c:v>956.22</c:v>
                </c:pt>
                <c:pt idx="430">
                  <c:v>950.25</c:v>
                </c:pt>
                <c:pt idx="431">
                  <c:v>938.5</c:v>
                </c:pt>
                <c:pt idx="432">
                  <c:v>953.74</c:v>
                </c:pt>
                <c:pt idx="433">
                  <c:v>956.96</c:v>
                </c:pt>
                <c:pt idx="434">
                  <c:v>956.25</c:v>
                </c:pt>
                <c:pt idx="435">
                  <c:v>934.63</c:v>
                </c:pt>
                <c:pt idx="436">
                  <c:v>928.6</c:v>
                </c:pt>
                <c:pt idx="437">
                  <c:v>911.96</c:v>
                </c:pt>
                <c:pt idx="438">
                  <c:v>893.27</c:v>
                </c:pt>
                <c:pt idx="439">
                  <c:v>873.68</c:v>
                </c:pt>
                <c:pt idx="440">
                  <c:v>902.5</c:v>
                </c:pt>
                <c:pt idx="441">
                  <c:v>868.58</c:v>
                </c:pt>
                <c:pt idx="442">
                  <c:v>858.94</c:v>
                </c:pt>
                <c:pt idx="443">
                  <c:v>839.81</c:v>
                </c:pt>
                <c:pt idx="444">
                  <c:v>855.47</c:v>
                </c:pt>
                <c:pt idx="445">
                  <c:v>825.35</c:v>
                </c:pt>
                <c:pt idx="446">
                  <c:v>784.61</c:v>
                </c:pt>
                <c:pt idx="447">
                  <c:v>768.92</c:v>
                </c:pt>
                <c:pt idx="448">
                  <c:v>767.84</c:v>
                </c:pt>
                <c:pt idx="449">
                  <c:v>845.56</c:v>
                </c:pt>
                <c:pt idx="450">
                  <c:v>854.48</c:v>
                </c:pt>
                <c:pt idx="451">
                  <c:v>830.32</c:v>
                </c:pt>
                <c:pt idx="452">
                  <c:v>831.3</c:v>
                </c:pt>
                <c:pt idx="453">
                  <c:v>838.29</c:v>
                </c:pt>
                <c:pt idx="454">
                  <c:v>823.69</c:v>
                </c:pt>
                <c:pt idx="455">
                  <c:v>775.06</c:v>
                </c:pt>
                <c:pt idx="456">
                  <c:v>786.92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6-470B-89A1-58ED64156F3B}"/>
            </c:ext>
          </c:extLst>
        </c:ser>
        <c:ser>
          <c:idx val="3"/>
          <c:order val="3"/>
          <c:tx>
            <c:strRef>
              <c:f>'1.2.7-график'!$F$4</c:f>
              <c:strCache>
                <c:ptCount val="1"/>
                <c:pt idx="0">
                  <c:v>MSCI EM BRIC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'1.2.7-график'!$F$5:$F$461</c:f>
              <c:numCache>
                <c:formatCode>0.00</c:formatCode>
                <c:ptCount val="457"/>
                <c:pt idx="0">
                  <c:v>283.73399999999998</c:v>
                </c:pt>
                <c:pt idx="1">
                  <c:v>287.97899999999998</c:v>
                </c:pt>
                <c:pt idx="2">
                  <c:v>287.33199999999999</c:v>
                </c:pt>
                <c:pt idx="3">
                  <c:v>282.76900000000001</c:v>
                </c:pt>
                <c:pt idx="4">
                  <c:v>279.02199999999999</c:v>
                </c:pt>
                <c:pt idx="5">
                  <c:v>277.93099999999998</c:v>
                </c:pt>
                <c:pt idx="6">
                  <c:v>270.26100000000002</c:v>
                </c:pt>
                <c:pt idx="7">
                  <c:v>267.245</c:v>
                </c:pt>
                <c:pt idx="8">
                  <c:v>269.06400000000002</c:v>
                </c:pt>
                <c:pt idx="9">
                  <c:v>271.767</c:v>
                </c:pt>
                <c:pt idx="10">
                  <c:v>276.59199999999998</c:v>
                </c:pt>
                <c:pt idx="11">
                  <c:v>274.92099999999999</c:v>
                </c:pt>
                <c:pt idx="12">
                  <c:v>273.41199999999998</c:v>
                </c:pt>
                <c:pt idx="13">
                  <c:v>273.2</c:v>
                </c:pt>
                <c:pt idx="14">
                  <c:v>275.71800000000002</c:v>
                </c:pt>
                <c:pt idx="15">
                  <c:v>279.58</c:v>
                </c:pt>
                <c:pt idx="16">
                  <c:v>280.33100000000002</c:v>
                </c:pt>
                <c:pt idx="17">
                  <c:v>282.69200000000001</c:v>
                </c:pt>
                <c:pt idx="18">
                  <c:v>282.601</c:v>
                </c:pt>
                <c:pt idx="19">
                  <c:v>278.47699999999998</c:v>
                </c:pt>
                <c:pt idx="20">
                  <c:v>275.76</c:v>
                </c:pt>
                <c:pt idx="21">
                  <c:v>277.92399999999998</c:v>
                </c:pt>
                <c:pt idx="22">
                  <c:v>277.82799999999997</c:v>
                </c:pt>
                <c:pt idx="23">
                  <c:v>280.76400000000001</c:v>
                </c:pt>
                <c:pt idx="24">
                  <c:v>282.35399999999998</c:v>
                </c:pt>
                <c:pt idx="25">
                  <c:v>283.62099999999998</c:v>
                </c:pt>
                <c:pt idx="26">
                  <c:v>285.15100000000001</c:v>
                </c:pt>
                <c:pt idx="27">
                  <c:v>285.39800000000002</c:v>
                </c:pt>
                <c:pt idx="28">
                  <c:v>284.60899999999998</c:v>
                </c:pt>
                <c:pt idx="29">
                  <c:v>282.68299999999999</c:v>
                </c:pt>
                <c:pt idx="30">
                  <c:v>277.983</c:v>
                </c:pt>
                <c:pt idx="31">
                  <c:v>278.99099999999999</c:v>
                </c:pt>
                <c:pt idx="32">
                  <c:v>282.351</c:v>
                </c:pt>
                <c:pt idx="33">
                  <c:v>284.97399999999999</c:v>
                </c:pt>
                <c:pt idx="34">
                  <c:v>285.553</c:v>
                </c:pt>
                <c:pt idx="35">
                  <c:v>285.77600000000001</c:v>
                </c:pt>
                <c:pt idx="36">
                  <c:v>284.53100000000001</c:v>
                </c:pt>
                <c:pt idx="37">
                  <c:v>285.55099999999999</c:v>
                </c:pt>
                <c:pt idx="38">
                  <c:v>287.20999999999998</c:v>
                </c:pt>
                <c:pt idx="39">
                  <c:v>284.61399999999998</c:v>
                </c:pt>
                <c:pt idx="40">
                  <c:v>285.66699999999997</c:v>
                </c:pt>
                <c:pt idx="41">
                  <c:v>274.61500000000001</c:v>
                </c:pt>
                <c:pt idx="42">
                  <c:v>268.80599999999998</c:v>
                </c:pt>
                <c:pt idx="43">
                  <c:v>263.92599999999999</c:v>
                </c:pt>
                <c:pt idx="44">
                  <c:v>261.47699999999998</c:v>
                </c:pt>
                <c:pt idx="45">
                  <c:v>250.18100000000001</c:v>
                </c:pt>
                <c:pt idx="46">
                  <c:v>258.666</c:v>
                </c:pt>
                <c:pt idx="47">
                  <c:v>257.91500000000002</c:v>
                </c:pt>
                <c:pt idx="48">
                  <c:v>263.77100000000002</c:v>
                </c:pt>
                <c:pt idx="49">
                  <c:v>266.87099999999998</c:v>
                </c:pt>
                <c:pt idx="50">
                  <c:v>268.00299999999999</c:v>
                </c:pt>
                <c:pt idx="51">
                  <c:v>265.52100000000002</c:v>
                </c:pt>
                <c:pt idx="52">
                  <c:v>260.69099999999997</c:v>
                </c:pt>
                <c:pt idx="53">
                  <c:v>263.548</c:v>
                </c:pt>
                <c:pt idx="54">
                  <c:v>262.858</c:v>
                </c:pt>
                <c:pt idx="55">
                  <c:v>267.87599999999998</c:v>
                </c:pt>
                <c:pt idx="56">
                  <c:v>268.94400000000002</c:v>
                </c:pt>
                <c:pt idx="57">
                  <c:v>273.40300000000002</c:v>
                </c:pt>
                <c:pt idx="58">
                  <c:v>277.22399999999999</c:v>
                </c:pt>
                <c:pt idx="59">
                  <c:v>278.46499999999997</c:v>
                </c:pt>
                <c:pt idx="60">
                  <c:v>280.77699999999999</c:v>
                </c:pt>
                <c:pt idx="61">
                  <c:v>278.98500000000001</c:v>
                </c:pt>
                <c:pt idx="62">
                  <c:v>276.86500000000001</c:v>
                </c:pt>
                <c:pt idx="63">
                  <c:v>280.61799999999999</c:v>
                </c:pt>
                <c:pt idx="64">
                  <c:v>281.89299999999997</c:v>
                </c:pt>
                <c:pt idx="65">
                  <c:v>279.012</c:v>
                </c:pt>
                <c:pt idx="66">
                  <c:v>281.67</c:v>
                </c:pt>
                <c:pt idx="67">
                  <c:v>284.90199999999999</c:v>
                </c:pt>
                <c:pt idx="68">
                  <c:v>286.17599999999999</c:v>
                </c:pt>
                <c:pt idx="69">
                  <c:v>286.31099999999998</c:v>
                </c:pt>
                <c:pt idx="70">
                  <c:v>288.714</c:v>
                </c:pt>
                <c:pt idx="71">
                  <c:v>290.72899999999998</c:v>
                </c:pt>
                <c:pt idx="72">
                  <c:v>291.06900000000002</c:v>
                </c:pt>
                <c:pt idx="73">
                  <c:v>290.46199999999999</c:v>
                </c:pt>
                <c:pt idx="74">
                  <c:v>294.03899999999999</c:v>
                </c:pt>
                <c:pt idx="75">
                  <c:v>299.04300000000001</c:v>
                </c:pt>
                <c:pt idx="76">
                  <c:v>297.48200000000003</c:v>
                </c:pt>
                <c:pt idx="77">
                  <c:v>295.71600000000001</c:v>
                </c:pt>
                <c:pt idx="78">
                  <c:v>291.13400000000001</c:v>
                </c:pt>
                <c:pt idx="79">
                  <c:v>297.245</c:v>
                </c:pt>
                <c:pt idx="80">
                  <c:v>297.20499999999998</c:v>
                </c:pt>
                <c:pt idx="81">
                  <c:v>297.03399999999999</c:v>
                </c:pt>
                <c:pt idx="82">
                  <c:v>298.892</c:v>
                </c:pt>
                <c:pt idx="83">
                  <c:v>298.25400000000002</c:v>
                </c:pt>
                <c:pt idx="84">
                  <c:v>293.94</c:v>
                </c:pt>
                <c:pt idx="85">
                  <c:v>292.351</c:v>
                </c:pt>
                <c:pt idx="86">
                  <c:v>292.26100000000002</c:v>
                </c:pt>
                <c:pt idx="87">
                  <c:v>293.49400000000003</c:v>
                </c:pt>
                <c:pt idx="88">
                  <c:v>297.75799999999998</c:v>
                </c:pt>
                <c:pt idx="89">
                  <c:v>299.81099999999998</c:v>
                </c:pt>
                <c:pt idx="90">
                  <c:v>299.95400000000001</c:v>
                </c:pt>
                <c:pt idx="91">
                  <c:v>298.06200000000001</c:v>
                </c:pt>
                <c:pt idx="92">
                  <c:v>300.76499999999999</c:v>
                </c:pt>
                <c:pt idx="93">
                  <c:v>297.98099999999999</c:v>
                </c:pt>
                <c:pt idx="94">
                  <c:v>296.38600000000002</c:v>
                </c:pt>
                <c:pt idx="95">
                  <c:v>301.36799999999999</c:v>
                </c:pt>
                <c:pt idx="96">
                  <c:v>300.25799999999998</c:v>
                </c:pt>
                <c:pt idx="97">
                  <c:v>306.553</c:v>
                </c:pt>
                <c:pt idx="98">
                  <c:v>306.14</c:v>
                </c:pt>
                <c:pt idx="99">
                  <c:v>307.83499999999998</c:v>
                </c:pt>
                <c:pt idx="100">
                  <c:v>310.15199999999999</c:v>
                </c:pt>
                <c:pt idx="101">
                  <c:v>309.53800000000001</c:v>
                </c:pt>
                <c:pt idx="102">
                  <c:v>307.10300000000001</c:v>
                </c:pt>
                <c:pt idx="103">
                  <c:v>301.86599999999999</c:v>
                </c:pt>
                <c:pt idx="104">
                  <c:v>303.65800000000002</c:v>
                </c:pt>
                <c:pt idx="105">
                  <c:v>303.85000000000002</c:v>
                </c:pt>
                <c:pt idx="106">
                  <c:v>302.14699999999999</c:v>
                </c:pt>
                <c:pt idx="107">
                  <c:v>299.55399999999997</c:v>
                </c:pt>
                <c:pt idx="108">
                  <c:v>306.279</c:v>
                </c:pt>
                <c:pt idx="109">
                  <c:v>312.95499999999998</c:v>
                </c:pt>
                <c:pt idx="110">
                  <c:v>312.524</c:v>
                </c:pt>
                <c:pt idx="111">
                  <c:v>313.05599999999998</c:v>
                </c:pt>
                <c:pt idx="112">
                  <c:v>308.08999999999997</c:v>
                </c:pt>
                <c:pt idx="113">
                  <c:v>306.38400000000001</c:v>
                </c:pt>
                <c:pt idx="114">
                  <c:v>303.54399999999998</c:v>
                </c:pt>
                <c:pt idx="115">
                  <c:v>306.68</c:v>
                </c:pt>
                <c:pt idx="116">
                  <c:v>306.01100000000002</c:v>
                </c:pt>
                <c:pt idx="117">
                  <c:v>308.00599999999997</c:v>
                </c:pt>
                <c:pt idx="118">
                  <c:v>315.25299999999999</c:v>
                </c:pt>
                <c:pt idx="119">
                  <c:v>320.36399999999998</c:v>
                </c:pt>
                <c:pt idx="120">
                  <c:v>324.93599999999998</c:v>
                </c:pt>
                <c:pt idx="121">
                  <c:v>325.21800000000002</c:v>
                </c:pt>
                <c:pt idx="122">
                  <c:v>325.99</c:v>
                </c:pt>
                <c:pt idx="123">
                  <c:v>327.95800000000003</c:v>
                </c:pt>
                <c:pt idx="124">
                  <c:v>327.53500000000003</c:v>
                </c:pt>
                <c:pt idx="125">
                  <c:v>324.11900000000003</c:v>
                </c:pt>
                <c:pt idx="126">
                  <c:v>322.983</c:v>
                </c:pt>
                <c:pt idx="127">
                  <c:v>321.68900000000002</c:v>
                </c:pt>
                <c:pt idx="128">
                  <c:v>325.137</c:v>
                </c:pt>
                <c:pt idx="129">
                  <c:v>327.05799999999999</c:v>
                </c:pt>
                <c:pt idx="130">
                  <c:v>330.209</c:v>
                </c:pt>
                <c:pt idx="131">
                  <c:v>335.93200000000002</c:v>
                </c:pt>
                <c:pt idx="132">
                  <c:v>336.85</c:v>
                </c:pt>
                <c:pt idx="133">
                  <c:v>338.447</c:v>
                </c:pt>
                <c:pt idx="134">
                  <c:v>341.04</c:v>
                </c:pt>
                <c:pt idx="135">
                  <c:v>344.76100000000002</c:v>
                </c:pt>
                <c:pt idx="136">
                  <c:v>343.49599999999998</c:v>
                </c:pt>
                <c:pt idx="137">
                  <c:v>344.03</c:v>
                </c:pt>
                <c:pt idx="138">
                  <c:v>351.42099999999999</c:v>
                </c:pt>
                <c:pt idx="139">
                  <c:v>355.017</c:v>
                </c:pt>
                <c:pt idx="140">
                  <c:v>354.27600000000001</c:v>
                </c:pt>
                <c:pt idx="141">
                  <c:v>354.697</c:v>
                </c:pt>
                <c:pt idx="142">
                  <c:v>351.98599999999999</c:v>
                </c:pt>
                <c:pt idx="143">
                  <c:v>356.78100000000001</c:v>
                </c:pt>
                <c:pt idx="144">
                  <c:v>357.55399999999997</c:v>
                </c:pt>
                <c:pt idx="145">
                  <c:v>362.709</c:v>
                </c:pt>
                <c:pt idx="146">
                  <c:v>357.81200000000001</c:v>
                </c:pt>
                <c:pt idx="147">
                  <c:v>354.86900000000003</c:v>
                </c:pt>
                <c:pt idx="148">
                  <c:v>348.08600000000001</c:v>
                </c:pt>
                <c:pt idx="149">
                  <c:v>337.32299999999998</c:v>
                </c:pt>
                <c:pt idx="150">
                  <c:v>342.488</c:v>
                </c:pt>
                <c:pt idx="151">
                  <c:v>348.44</c:v>
                </c:pt>
                <c:pt idx="152">
                  <c:v>338.47199999999998</c:v>
                </c:pt>
                <c:pt idx="153">
                  <c:v>339.74</c:v>
                </c:pt>
                <c:pt idx="154">
                  <c:v>338.41699999999997</c:v>
                </c:pt>
                <c:pt idx="155">
                  <c:v>330.44</c:v>
                </c:pt>
                <c:pt idx="156">
                  <c:v>331.68700000000001</c:v>
                </c:pt>
                <c:pt idx="157">
                  <c:v>342.34300000000002</c:v>
                </c:pt>
                <c:pt idx="158">
                  <c:v>335.27</c:v>
                </c:pt>
                <c:pt idx="159">
                  <c:v>324.91800000000001</c:v>
                </c:pt>
                <c:pt idx="160">
                  <c:v>327.66000000000003</c:v>
                </c:pt>
                <c:pt idx="161">
                  <c:v>323.77499999999998</c:v>
                </c:pt>
                <c:pt idx="162">
                  <c:v>314.92200000000003</c:v>
                </c:pt>
                <c:pt idx="163">
                  <c:v>297.13200000000001</c:v>
                </c:pt>
                <c:pt idx="164">
                  <c:v>298.77100000000002</c:v>
                </c:pt>
                <c:pt idx="165">
                  <c:v>309.649</c:v>
                </c:pt>
                <c:pt idx="166">
                  <c:v>309.77600000000001</c:v>
                </c:pt>
                <c:pt idx="167">
                  <c:v>319.83199999999999</c:v>
                </c:pt>
                <c:pt idx="168">
                  <c:v>324.70499999999998</c:v>
                </c:pt>
                <c:pt idx="169">
                  <c:v>328.55099999999999</c:v>
                </c:pt>
                <c:pt idx="170">
                  <c:v>339.81700000000001</c:v>
                </c:pt>
                <c:pt idx="171">
                  <c:v>334.733</c:v>
                </c:pt>
                <c:pt idx="172">
                  <c:v>333.7</c:v>
                </c:pt>
                <c:pt idx="173">
                  <c:v>338.81299999999999</c:v>
                </c:pt>
                <c:pt idx="174">
                  <c:v>348.029</c:v>
                </c:pt>
                <c:pt idx="175">
                  <c:v>349.35500000000002</c:v>
                </c:pt>
                <c:pt idx="176">
                  <c:v>349.61599999999999</c:v>
                </c:pt>
                <c:pt idx="177">
                  <c:v>347.31599999999997</c:v>
                </c:pt>
                <c:pt idx="178">
                  <c:v>350.70299999999997</c:v>
                </c:pt>
                <c:pt idx="179">
                  <c:v>349.94200000000001</c:v>
                </c:pt>
                <c:pt idx="180">
                  <c:v>346.43400000000003</c:v>
                </c:pt>
                <c:pt idx="181">
                  <c:v>350.161</c:v>
                </c:pt>
                <c:pt idx="182">
                  <c:v>352.15300000000002</c:v>
                </c:pt>
                <c:pt idx="183">
                  <c:v>357.31599999999997</c:v>
                </c:pt>
                <c:pt idx="184">
                  <c:v>359.68099999999998</c:v>
                </c:pt>
                <c:pt idx="185">
                  <c:v>356.73200000000003</c:v>
                </c:pt>
                <c:pt idx="186">
                  <c:v>363.77800000000002</c:v>
                </c:pt>
                <c:pt idx="187">
                  <c:v>377.88099999999997</c:v>
                </c:pt>
                <c:pt idx="188">
                  <c:v>380.57600000000002</c:v>
                </c:pt>
                <c:pt idx="189">
                  <c:v>384.03199999999998</c:v>
                </c:pt>
                <c:pt idx="190">
                  <c:v>393.57100000000003</c:v>
                </c:pt>
                <c:pt idx="191">
                  <c:v>391.73899999999998</c:v>
                </c:pt>
                <c:pt idx="192">
                  <c:v>396.36399999999998</c:v>
                </c:pt>
                <c:pt idx="193">
                  <c:v>405.16699999999997</c:v>
                </c:pt>
                <c:pt idx="194">
                  <c:v>405.92500000000001</c:v>
                </c:pt>
                <c:pt idx="195">
                  <c:v>410.55399999999997</c:v>
                </c:pt>
                <c:pt idx="196">
                  <c:v>420.31099999999998</c:v>
                </c:pt>
                <c:pt idx="197">
                  <c:v>412.815</c:v>
                </c:pt>
                <c:pt idx="198">
                  <c:v>407.32499999999999</c:v>
                </c:pt>
                <c:pt idx="199">
                  <c:v>419.66699999999997</c:v>
                </c:pt>
                <c:pt idx="200">
                  <c:v>419.20400000000001</c:v>
                </c:pt>
                <c:pt idx="201">
                  <c:v>426.31099999999998</c:v>
                </c:pt>
                <c:pt idx="202">
                  <c:v>431.30700000000002</c:v>
                </c:pt>
                <c:pt idx="203">
                  <c:v>438.94099999999997</c:v>
                </c:pt>
                <c:pt idx="204">
                  <c:v>434.94299999999998</c:v>
                </c:pt>
                <c:pt idx="205">
                  <c:v>445.39</c:v>
                </c:pt>
                <c:pt idx="206">
                  <c:v>438.81599999999997</c:v>
                </c:pt>
                <c:pt idx="207">
                  <c:v>442.363</c:v>
                </c:pt>
                <c:pt idx="208">
                  <c:v>440.04</c:v>
                </c:pt>
                <c:pt idx="209">
                  <c:v>433.31400000000002</c:v>
                </c:pt>
                <c:pt idx="210">
                  <c:v>423.55500000000001</c:v>
                </c:pt>
                <c:pt idx="211">
                  <c:v>439.77</c:v>
                </c:pt>
                <c:pt idx="212">
                  <c:v>439.22699999999998</c:v>
                </c:pt>
                <c:pt idx="213">
                  <c:v>443.25200000000001</c:v>
                </c:pt>
                <c:pt idx="214">
                  <c:v>453.44799999999998</c:v>
                </c:pt>
                <c:pt idx="215">
                  <c:v>466.28500000000003</c:v>
                </c:pt>
                <c:pt idx="216">
                  <c:v>464.572</c:v>
                </c:pt>
                <c:pt idx="217">
                  <c:v>466.90100000000001</c:v>
                </c:pt>
                <c:pt idx="218">
                  <c:v>464.50799999999998</c:v>
                </c:pt>
                <c:pt idx="219">
                  <c:v>460.44600000000003</c:v>
                </c:pt>
                <c:pt idx="220">
                  <c:v>445.65</c:v>
                </c:pt>
                <c:pt idx="221">
                  <c:v>453.31900000000002</c:v>
                </c:pt>
                <c:pt idx="222">
                  <c:v>452.28199999999998</c:v>
                </c:pt>
                <c:pt idx="223">
                  <c:v>448.31099999999998</c:v>
                </c:pt>
                <c:pt idx="224">
                  <c:v>445.78699999999998</c:v>
                </c:pt>
                <c:pt idx="225">
                  <c:v>426.68700000000001</c:v>
                </c:pt>
                <c:pt idx="226">
                  <c:v>429.56400000000002</c:v>
                </c:pt>
                <c:pt idx="227">
                  <c:v>449.36799999999999</c:v>
                </c:pt>
                <c:pt idx="228">
                  <c:v>444.46199999999999</c:v>
                </c:pt>
                <c:pt idx="229">
                  <c:v>436.387</c:v>
                </c:pt>
                <c:pt idx="230">
                  <c:v>428.84699999999998</c:v>
                </c:pt>
                <c:pt idx="231">
                  <c:v>431.04399999999998</c:v>
                </c:pt>
                <c:pt idx="232">
                  <c:v>414.56</c:v>
                </c:pt>
                <c:pt idx="233">
                  <c:v>411.78899999999999</c:v>
                </c:pt>
                <c:pt idx="234">
                  <c:v>413.69400000000002</c:v>
                </c:pt>
                <c:pt idx="235">
                  <c:v>418.53899999999999</c:v>
                </c:pt>
                <c:pt idx="236">
                  <c:v>414.50799999999998</c:v>
                </c:pt>
                <c:pt idx="237">
                  <c:v>422.76600000000002</c:v>
                </c:pt>
                <c:pt idx="238">
                  <c:v>430.67899999999997</c:v>
                </c:pt>
                <c:pt idx="239">
                  <c:v>437.07400000000001</c:v>
                </c:pt>
                <c:pt idx="240">
                  <c:v>438.18299999999999</c:v>
                </c:pt>
                <c:pt idx="241">
                  <c:v>437.92700000000002</c:v>
                </c:pt>
                <c:pt idx="242">
                  <c:v>449.59800000000001</c:v>
                </c:pt>
                <c:pt idx="243">
                  <c:v>453.01499999999999</c:v>
                </c:pt>
                <c:pt idx="244">
                  <c:v>453.39400000000001</c:v>
                </c:pt>
                <c:pt idx="245">
                  <c:v>452.51799999999997</c:v>
                </c:pt>
                <c:pt idx="246">
                  <c:v>454.37799999999999</c:v>
                </c:pt>
                <c:pt idx="247">
                  <c:v>452.3</c:v>
                </c:pt>
                <c:pt idx="248">
                  <c:v>438.97899999999998</c:v>
                </c:pt>
                <c:pt idx="249">
                  <c:v>433.16500000000002</c:v>
                </c:pt>
                <c:pt idx="250">
                  <c:v>416.52699999999999</c:v>
                </c:pt>
                <c:pt idx="251">
                  <c:v>420.55799999999999</c:v>
                </c:pt>
                <c:pt idx="252">
                  <c:v>425.142</c:v>
                </c:pt>
                <c:pt idx="253">
                  <c:v>427.29300000000001</c:v>
                </c:pt>
                <c:pt idx="254">
                  <c:v>433.64600000000002</c:v>
                </c:pt>
                <c:pt idx="255">
                  <c:v>441.44799999999998</c:v>
                </c:pt>
                <c:pt idx="256">
                  <c:v>440.916</c:v>
                </c:pt>
                <c:pt idx="257">
                  <c:v>445.12900000000002</c:v>
                </c:pt>
                <c:pt idx="258">
                  <c:v>443.99099999999999</c:v>
                </c:pt>
                <c:pt idx="259">
                  <c:v>442.56299999999999</c:v>
                </c:pt>
                <c:pt idx="260">
                  <c:v>442.97300000000001</c:v>
                </c:pt>
                <c:pt idx="261">
                  <c:v>443.096</c:v>
                </c:pt>
                <c:pt idx="262">
                  <c:v>441.214</c:v>
                </c:pt>
                <c:pt idx="263">
                  <c:v>437.62</c:v>
                </c:pt>
                <c:pt idx="264">
                  <c:v>437.23700000000002</c:v>
                </c:pt>
                <c:pt idx="265">
                  <c:v>433.15800000000002</c:v>
                </c:pt>
                <c:pt idx="266">
                  <c:v>438.06700000000001</c:v>
                </c:pt>
                <c:pt idx="267">
                  <c:v>441.33800000000002</c:v>
                </c:pt>
                <c:pt idx="268">
                  <c:v>441</c:v>
                </c:pt>
                <c:pt idx="269">
                  <c:v>438.28399999999999</c:v>
                </c:pt>
                <c:pt idx="270">
                  <c:v>438.86700000000002</c:v>
                </c:pt>
                <c:pt idx="271">
                  <c:v>426.05599999999998</c:v>
                </c:pt>
                <c:pt idx="272">
                  <c:v>405.654</c:v>
                </c:pt>
                <c:pt idx="273">
                  <c:v>401.70100000000002</c:v>
                </c:pt>
                <c:pt idx="274">
                  <c:v>398.86599999999999</c:v>
                </c:pt>
                <c:pt idx="275">
                  <c:v>367.35500000000002</c:v>
                </c:pt>
                <c:pt idx="276">
                  <c:v>355.48399999999998</c:v>
                </c:pt>
                <c:pt idx="277">
                  <c:v>365.11900000000003</c:v>
                </c:pt>
                <c:pt idx="278">
                  <c:v>373.267</c:v>
                </c:pt>
                <c:pt idx="279">
                  <c:v>389.08</c:v>
                </c:pt>
                <c:pt idx="280">
                  <c:v>382.51499999999999</c:v>
                </c:pt>
                <c:pt idx="281">
                  <c:v>385.66</c:v>
                </c:pt>
                <c:pt idx="282">
                  <c:v>379.35199999999998</c:v>
                </c:pt>
                <c:pt idx="283">
                  <c:v>374.358</c:v>
                </c:pt>
                <c:pt idx="284">
                  <c:v>389.346</c:v>
                </c:pt>
                <c:pt idx="285">
                  <c:v>399.70499999999998</c:v>
                </c:pt>
                <c:pt idx="286">
                  <c:v>395.858</c:v>
                </c:pt>
                <c:pt idx="287">
                  <c:v>381.61399999999998</c:v>
                </c:pt>
                <c:pt idx="288">
                  <c:v>377.17700000000002</c:v>
                </c:pt>
                <c:pt idx="289">
                  <c:v>376.30500000000001</c:v>
                </c:pt>
                <c:pt idx="290">
                  <c:v>373.25299999999999</c:v>
                </c:pt>
                <c:pt idx="291">
                  <c:v>381.637</c:v>
                </c:pt>
                <c:pt idx="292">
                  <c:v>386.87700000000001</c:v>
                </c:pt>
                <c:pt idx="293">
                  <c:v>393.98399999999998</c:v>
                </c:pt>
                <c:pt idx="294">
                  <c:v>394.95699999999999</c:v>
                </c:pt>
                <c:pt idx="295">
                  <c:v>398.49400000000003</c:v>
                </c:pt>
                <c:pt idx="296">
                  <c:v>402.07</c:v>
                </c:pt>
                <c:pt idx="297">
                  <c:v>398.12400000000002</c:v>
                </c:pt>
                <c:pt idx="298">
                  <c:v>402.47199999999998</c:v>
                </c:pt>
                <c:pt idx="299">
                  <c:v>400.64699999999999</c:v>
                </c:pt>
                <c:pt idx="300">
                  <c:v>401.94499999999999</c:v>
                </c:pt>
                <c:pt idx="301">
                  <c:v>406.38200000000001</c:v>
                </c:pt>
                <c:pt idx="302">
                  <c:v>413.59</c:v>
                </c:pt>
                <c:pt idx="303">
                  <c:v>413.93099999999998</c:v>
                </c:pt>
                <c:pt idx="304">
                  <c:v>404.62799999999999</c:v>
                </c:pt>
                <c:pt idx="305">
                  <c:v>396.47199999999998</c:v>
                </c:pt>
                <c:pt idx="306">
                  <c:v>389.23200000000003</c:v>
                </c:pt>
                <c:pt idx="307">
                  <c:v>392.62400000000002</c:v>
                </c:pt>
                <c:pt idx="308">
                  <c:v>391.505</c:v>
                </c:pt>
                <c:pt idx="309">
                  <c:v>379.07400000000001</c:v>
                </c:pt>
                <c:pt idx="310">
                  <c:v>373.34300000000002</c:v>
                </c:pt>
                <c:pt idx="311">
                  <c:v>382.66800000000001</c:v>
                </c:pt>
                <c:pt idx="312">
                  <c:v>386.64800000000002</c:v>
                </c:pt>
                <c:pt idx="313">
                  <c:v>373.822</c:v>
                </c:pt>
                <c:pt idx="314">
                  <c:v>373.19099999999997</c:v>
                </c:pt>
                <c:pt idx="315">
                  <c:v>352.39</c:v>
                </c:pt>
                <c:pt idx="316">
                  <c:v>358.36500000000001</c:v>
                </c:pt>
                <c:pt idx="317">
                  <c:v>355.57499999999999</c:v>
                </c:pt>
                <c:pt idx="318">
                  <c:v>344.98599999999999</c:v>
                </c:pt>
                <c:pt idx="319">
                  <c:v>345.34</c:v>
                </c:pt>
                <c:pt idx="320">
                  <c:v>350.59300000000002</c:v>
                </c:pt>
                <c:pt idx="321">
                  <c:v>365.57600000000002</c:v>
                </c:pt>
                <c:pt idx="322">
                  <c:v>367.541</c:v>
                </c:pt>
                <c:pt idx="323">
                  <c:v>368.18</c:v>
                </c:pt>
                <c:pt idx="324">
                  <c:v>374.00599999999997</c:v>
                </c:pt>
                <c:pt idx="325">
                  <c:v>369.13400000000001</c:v>
                </c:pt>
                <c:pt idx="326">
                  <c:v>373.14699999999999</c:v>
                </c:pt>
                <c:pt idx="327">
                  <c:v>381.30099999999999</c:v>
                </c:pt>
                <c:pt idx="328">
                  <c:v>385.154</c:v>
                </c:pt>
                <c:pt idx="329">
                  <c:v>385.601</c:v>
                </c:pt>
                <c:pt idx="330">
                  <c:v>392.73899999999998</c:v>
                </c:pt>
                <c:pt idx="331">
                  <c:v>390.48200000000003</c:v>
                </c:pt>
                <c:pt idx="332">
                  <c:v>388.57</c:v>
                </c:pt>
                <c:pt idx="333">
                  <c:v>390.90300000000002</c:v>
                </c:pt>
                <c:pt idx="334">
                  <c:v>390.48099999999999</c:v>
                </c:pt>
                <c:pt idx="335">
                  <c:v>384.63900000000001</c:v>
                </c:pt>
                <c:pt idx="336">
                  <c:v>388.20600000000002</c:v>
                </c:pt>
                <c:pt idx="337">
                  <c:v>393.39299999999997</c:v>
                </c:pt>
                <c:pt idx="338">
                  <c:v>398.12400000000002</c:v>
                </c:pt>
                <c:pt idx="339">
                  <c:v>399.142</c:v>
                </c:pt>
                <c:pt idx="340">
                  <c:v>402.51</c:v>
                </c:pt>
                <c:pt idx="341">
                  <c:v>406.85700000000003</c:v>
                </c:pt>
                <c:pt idx="342">
                  <c:v>408.512</c:v>
                </c:pt>
                <c:pt idx="343">
                  <c:v>407.75</c:v>
                </c:pt>
                <c:pt idx="344">
                  <c:v>409.66199999999998</c:v>
                </c:pt>
                <c:pt idx="345">
                  <c:v>410.90499999999997</c:v>
                </c:pt>
                <c:pt idx="346">
                  <c:v>406.01100000000002</c:v>
                </c:pt>
                <c:pt idx="347">
                  <c:v>412.28300000000002</c:v>
                </c:pt>
                <c:pt idx="348">
                  <c:v>414.64499999999998</c:v>
                </c:pt>
                <c:pt idx="349">
                  <c:v>422.20499999999998</c:v>
                </c:pt>
                <c:pt idx="350">
                  <c:v>422.90199999999999</c:v>
                </c:pt>
                <c:pt idx="351">
                  <c:v>424.63799999999998</c:v>
                </c:pt>
                <c:pt idx="352">
                  <c:v>419.30200000000002</c:v>
                </c:pt>
                <c:pt idx="353">
                  <c:v>419.50200000000001</c:v>
                </c:pt>
                <c:pt idx="354">
                  <c:v>416.07299999999998</c:v>
                </c:pt>
                <c:pt idx="355">
                  <c:v>419.48899999999998</c:v>
                </c:pt>
                <c:pt idx="356">
                  <c:v>423.34100000000001</c:v>
                </c:pt>
                <c:pt idx="357">
                  <c:v>424.83100000000002</c:v>
                </c:pt>
                <c:pt idx="358">
                  <c:v>428.90800000000002</c:v>
                </c:pt>
                <c:pt idx="359">
                  <c:v>438.01799999999997</c:v>
                </c:pt>
                <c:pt idx="360">
                  <c:v>442.315</c:v>
                </c:pt>
                <c:pt idx="361">
                  <c:v>436.93099999999998</c:v>
                </c:pt>
                <c:pt idx="362">
                  <c:v>438.517</c:v>
                </c:pt>
                <c:pt idx="363">
                  <c:v>431.858</c:v>
                </c:pt>
                <c:pt idx="364">
                  <c:v>426.62700000000001</c:v>
                </c:pt>
                <c:pt idx="365">
                  <c:v>420.89800000000002</c:v>
                </c:pt>
                <c:pt idx="366">
                  <c:v>417.23500000000001</c:v>
                </c:pt>
                <c:pt idx="367">
                  <c:v>422.11700000000002</c:v>
                </c:pt>
                <c:pt idx="368">
                  <c:v>421.30500000000001</c:v>
                </c:pt>
                <c:pt idx="369">
                  <c:v>426.95</c:v>
                </c:pt>
                <c:pt idx="370">
                  <c:v>425.97300000000001</c:v>
                </c:pt>
                <c:pt idx="371">
                  <c:v>417.60599999999999</c:v>
                </c:pt>
                <c:pt idx="372">
                  <c:v>406.57799999999997</c:v>
                </c:pt>
                <c:pt idx="373">
                  <c:v>413.18799999999999</c:v>
                </c:pt>
                <c:pt idx="374">
                  <c:v>412.46100000000001</c:v>
                </c:pt>
                <c:pt idx="375">
                  <c:v>408.43200000000002</c:v>
                </c:pt>
                <c:pt idx="376">
                  <c:v>395.70499999999998</c:v>
                </c:pt>
                <c:pt idx="377">
                  <c:v>393.49700000000001</c:v>
                </c:pt>
                <c:pt idx="378">
                  <c:v>393.24400000000003</c:v>
                </c:pt>
                <c:pt idx="379">
                  <c:v>390.733</c:v>
                </c:pt>
                <c:pt idx="380">
                  <c:v>396.553</c:v>
                </c:pt>
                <c:pt idx="381">
                  <c:v>402.71600000000001</c:v>
                </c:pt>
                <c:pt idx="382">
                  <c:v>400.72399999999999</c:v>
                </c:pt>
                <c:pt idx="383">
                  <c:v>395.31900000000002</c:v>
                </c:pt>
                <c:pt idx="384">
                  <c:v>387.61</c:v>
                </c:pt>
                <c:pt idx="385">
                  <c:v>384.09500000000003</c:v>
                </c:pt>
                <c:pt idx="386">
                  <c:v>380.411</c:v>
                </c:pt>
                <c:pt idx="387">
                  <c:v>386.654</c:v>
                </c:pt>
                <c:pt idx="388">
                  <c:v>383.01600000000002</c:v>
                </c:pt>
                <c:pt idx="389">
                  <c:v>378.41199999999998</c:v>
                </c:pt>
                <c:pt idx="390">
                  <c:v>380.99</c:v>
                </c:pt>
                <c:pt idx="391">
                  <c:v>371.84399999999999</c:v>
                </c:pt>
                <c:pt idx="392">
                  <c:v>367.14699999999999</c:v>
                </c:pt>
                <c:pt idx="393">
                  <c:v>355.45699999999999</c:v>
                </c:pt>
                <c:pt idx="394">
                  <c:v>357.38299999999998</c:v>
                </c:pt>
                <c:pt idx="395">
                  <c:v>361.14400000000001</c:v>
                </c:pt>
                <c:pt idx="396">
                  <c:v>356.36700000000002</c:v>
                </c:pt>
                <c:pt idx="397">
                  <c:v>361.97500000000002</c:v>
                </c:pt>
                <c:pt idx="398">
                  <c:v>362.791</c:v>
                </c:pt>
                <c:pt idx="399">
                  <c:v>363.55200000000002</c:v>
                </c:pt>
                <c:pt idx="400">
                  <c:v>365.41199999999998</c:v>
                </c:pt>
                <c:pt idx="401">
                  <c:v>356.51299999999998</c:v>
                </c:pt>
                <c:pt idx="402">
                  <c:v>357.68</c:v>
                </c:pt>
                <c:pt idx="403">
                  <c:v>359.83300000000003</c:v>
                </c:pt>
                <c:pt idx="404">
                  <c:v>357.702</c:v>
                </c:pt>
                <c:pt idx="405">
                  <c:v>364.43599999999998</c:v>
                </c:pt>
                <c:pt idx="406">
                  <c:v>361.78100000000001</c:v>
                </c:pt>
                <c:pt idx="407">
                  <c:v>366.50900000000001</c:v>
                </c:pt>
                <c:pt idx="408">
                  <c:v>358.79599999999999</c:v>
                </c:pt>
                <c:pt idx="409">
                  <c:v>349.90600000000001</c:v>
                </c:pt>
                <c:pt idx="410">
                  <c:v>348.44799999999998</c:v>
                </c:pt>
                <c:pt idx="411">
                  <c:v>346.262</c:v>
                </c:pt>
                <c:pt idx="412">
                  <c:v>358.459</c:v>
                </c:pt>
                <c:pt idx="413">
                  <c:v>357.96300000000002</c:v>
                </c:pt>
                <c:pt idx="414">
                  <c:v>354.99299999999999</c:v>
                </c:pt>
                <c:pt idx="415">
                  <c:v>344.73899999999998</c:v>
                </c:pt>
                <c:pt idx="416">
                  <c:v>340.41</c:v>
                </c:pt>
                <c:pt idx="417">
                  <c:v>343.02699999999999</c:v>
                </c:pt>
                <c:pt idx="418">
                  <c:v>343.33</c:v>
                </c:pt>
                <c:pt idx="419">
                  <c:v>333.56299999999999</c:v>
                </c:pt>
                <c:pt idx="420">
                  <c:v>332.65100000000001</c:v>
                </c:pt>
                <c:pt idx="421">
                  <c:v>329.92700000000002</c:v>
                </c:pt>
                <c:pt idx="422">
                  <c:v>326.35199999999998</c:v>
                </c:pt>
                <c:pt idx="423">
                  <c:v>329.14100000000002</c:v>
                </c:pt>
                <c:pt idx="424">
                  <c:v>324.36799999999999</c:v>
                </c:pt>
                <c:pt idx="425">
                  <c:v>318.851</c:v>
                </c:pt>
                <c:pt idx="426">
                  <c:v>313.33699999999999</c:v>
                </c:pt>
                <c:pt idx="427">
                  <c:v>324.26799999999997</c:v>
                </c:pt>
                <c:pt idx="428">
                  <c:v>323.60700000000003</c:v>
                </c:pt>
                <c:pt idx="429">
                  <c:v>321.95400000000001</c:v>
                </c:pt>
                <c:pt idx="430">
                  <c:v>319.95699999999999</c:v>
                </c:pt>
                <c:pt idx="431">
                  <c:v>316.80700000000002</c:v>
                </c:pt>
                <c:pt idx="432">
                  <c:v>323.86799999999999</c:v>
                </c:pt>
                <c:pt idx="433">
                  <c:v>324.83999999999997</c:v>
                </c:pt>
                <c:pt idx="434">
                  <c:v>324.69900000000001</c:v>
                </c:pt>
                <c:pt idx="435">
                  <c:v>320.75700000000001</c:v>
                </c:pt>
                <c:pt idx="436">
                  <c:v>319.63</c:v>
                </c:pt>
                <c:pt idx="437">
                  <c:v>311.14600000000002</c:v>
                </c:pt>
                <c:pt idx="438">
                  <c:v>301.06099999999998</c:v>
                </c:pt>
                <c:pt idx="439">
                  <c:v>293.72699999999998</c:v>
                </c:pt>
                <c:pt idx="440">
                  <c:v>298.19099999999997</c:v>
                </c:pt>
                <c:pt idx="441">
                  <c:v>284.22500000000002</c:v>
                </c:pt>
                <c:pt idx="442">
                  <c:v>279.322</c:v>
                </c:pt>
                <c:pt idx="443">
                  <c:v>274.37299999999999</c:v>
                </c:pt>
                <c:pt idx="444">
                  <c:v>279.44200000000001</c:v>
                </c:pt>
                <c:pt idx="445">
                  <c:v>266.61599999999999</c:v>
                </c:pt>
                <c:pt idx="446">
                  <c:v>253.05600000000001</c:v>
                </c:pt>
                <c:pt idx="447">
                  <c:v>239.79599999999999</c:v>
                </c:pt>
                <c:pt idx="448">
                  <c:v>244.56</c:v>
                </c:pt>
                <c:pt idx="449">
                  <c:v>279.928</c:v>
                </c:pt>
                <c:pt idx="450">
                  <c:v>282.04000000000002</c:v>
                </c:pt>
                <c:pt idx="451">
                  <c:v>269.12799999999999</c:v>
                </c:pt>
                <c:pt idx="452">
                  <c:v>270.75099999999998</c:v>
                </c:pt>
                <c:pt idx="453">
                  <c:v>273.64</c:v>
                </c:pt>
                <c:pt idx="454">
                  <c:v>266.87400000000002</c:v>
                </c:pt>
                <c:pt idx="455">
                  <c:v>243.988</c:v>
                </c:pt>
                <c:pt idx="456">
                  <c:v>253.72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6-470B-89A1-58ED64156F3B}"/>
            </c:ext>
          </c:extLst>
        </c:ser>
        <c:ser>
          <c:idx val="4"/>
          <c:order val="4"/>
          <c:tx>
            <c:strRef>
              <c:f>'1.2.7-график'!$G$4</c:f>
              <c:strCache>
                <c:ptCount val="1"/>
                <c:pt idx="0">
                  <c:v>MSCI EFM Central&amp; EE + CIS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'1.2.7-график'!$G$5:$G$461</c:f>
              <c:numCache>
                <c:formatCode>0.00</c:formatCode>
                <c:ptCount val="457"/>
                <c:pt idx="0">
                  <c:v>892.57</c:v>
                </c:pt>
                <c:pt idx="1">
                  <c:v>895.55</c:v>
                </c:pt>
                <c:pt idx="2">
                  <c:v>899.31</c:v>
                </c:pt>
                <c:pt idx="3">
                  <c:v>883.83</c:v>
                </c:pt>
                <c:pt idx="4">
                  <c:v>875.99</c:v>
                </c:pt>
                <c:pt idx="5">
                  <c:v>860.07</c:v>
                </c:pt>
                <c:pt idx="6">
                  <c:v>856.06</c:v>
                </c:pt>
                <c:pt idx="7">
                  <c:v>842.59</c:v>
                </c:pt>
                <c:pt idx="8">
                  <c:v>843.5</c:v>
                </c:pt>
                <c:pt idx="9">
                  <c:v>841.97</c:v>
                </c:pt>
                <c:pt idx="10">
                  <c:v>842.86</c:v>
                </c:pt>
                <c:pt idx="11">
                  <c:v>842.92</c:v>
                </c:pt>
                <c:pt idx="12">
                  <c:v>839.12</c:v>
                </c:pt>
                <c:pt idx="13">
                  <c:v>843.35</c:v>
                </c:pt>
                <c:pt idx="14">
                  <c:v>845.5</c:v>
                </c:pt>
                <c:pt idx="15">
                  <c:v>847.4</c:v>
                </c:pt>
                <c:pt idx="16">
                  <c:v>853.17</c:v>
                </c:pt>
                <c:pt idx="17">
                  <c:v>858.07</c:v>
                </c:pt>
                <c:pt idx="18">
                  <c:v>863.17</c:v>
                </c:pt>
                <c:pt idx="19">
                  <c:v>857.66</c:v>
                </c:pt>
                <c:pt idx="20">
                  <c:v>863.06</c:v>
                </c:pt>
                <c:pt idx="21">
                  <c:v>869.43</c:v>
                </c:pt>
                <c:pt idx="22">
                  <c:v>886.65</c:v>
                </c:pt>
                <c:pt idx="23">
                  <c:v>918.01</c:v>
                </c:pt>
                <c:pt idx="24">
                  <c:v>916.84</c:v>
                </c:pt>
                <c:pt idx="25">
                  <c:v>913.93</c:v>
                </c:pt>
                <c:pt idx="26">
                  <c:v>912.13</c:v>
                </c:pt>
                <c:pt idx="27">
                  <c:v>919.55</c:v>
                </c:pt>
                <c:pt idx="28">
                  <c:v>911.88</c:v>
                </c:pt>
                <c:pt idx="29">
                  <c:v>911.81</c:v>
                </c:pt>
                <c:pt idx="30">
                  <c:v>908.29</c:v>
                </c:pt>
                <c:pt idx="31">
                  <c:v>918.77</c:v>
                </c:pt>
                <c:pt idx="32">
                  <c:v>927.2</c:v>
                </c:pt>
                <c:pt idx="33">
                  <c:v>929.54</c:v>
                </c:pt>
                <c:pt idx="34">
                  <c:v>921.46</c:v>
                </c:pt>
                <c:pt idx="35">
                  <c:v>922.24</c:v>
                </c:pt>
                <c:pt idx="36">
                  <c:v>925.89</c:v>
                </c:pt>
                <c:pt idx="37">
                  <c:v>931.31</c:v>
                </c:pt>
                <c:pt idx="38">
                  <c:v>926.76</c:v>
                </c:pt>
                <c:pt idx="39">
                  <c:v>931.15</c:v>
                </c:pt>
                <c:pt idx="40">
                  <c:v>929.91</c:v>
                </c:pt>
                <c:pt idx="41">
                  <c:v>921.9</c:v>
                </c:pt>
                <c:pt idx="42">
                  <c:v>893.55</c:v>
                </c:pt>
                <c:pt idx="43">
                  <c:v>877.01</c:v>
                </c:pt>
                <c:pt idx="44">
                  <c:v>864.14</c:v>
                </c:pt>
                <c:pt idx="45">
                  <c:v>831.83</c:v>
                </c:pt>
                <c:pt idx="46">
                  <c:v>845.43</c:v>
                </c:pt>
                <c:pt idx="47">
                  <c:v>863.1</c:v>
                </c:pt>
                <c:pt idx="48">
                  <c:v>877.04</c:v>
                </c:pt>
                <c:pt idx="49">
                  <c:v>884.96</c:v>
                </c:pt>
                <c:pt idx="50">
                  <c:v>884.69</c:v>
                </c:pt>
                <c:pt idx="51">
                  <c:v>888.77</c:v>
                </c:pt>
                <c:pt idx="52">
                  <c:v>870.68</c:v>
                </c:pt>
                <c:pt idx="53">
                  <c:v>881.79</c:v>
                </c:pt>
                <c:pt idx="54">
                  <c:v>881.21</c:v>
                </c:pt>
                <c:pt idx="55">
                  <c:v>887.81</c:v>
                </c:pt>
                <c:pt idx="56">
                  <c:v>885.24</c:v>
                </c:pt>
                <c:pt idx="57">
                  <c:v>891.17</c:v>
                </c:pt>
                <c:pt idx="58">
                  <c:v>904.25</c:v>
                </c:pt>
                <c:pt idx="59">
                  <c:v>904.62</c:v>
                </c:pt>
                <c:pt idx="60">
                  <c:v>906.95</c:v>
                </c:pt>
                <c:pt idx="61">
                  <c:v>912.74</c:v>
                </c:pt>
                <c:pt idx="62">
                  <c:v>915.2</c:v>
                </c:pt>
                <c:pt idx="63">
                  <c:v>921.82</c:v>
                </c:pt>
                <c:pt idx="64">
                  <c:v>933.69</c:v>
                </c:pt>
                <c:pt idx="65">
                  <c:v>930.94</c:v>
                </c:pt>
                <c:pt idx="66">
                  <c:v>937.15</c:v>
                </c:pt>
                <c:pt idx="67">
                  <c:v>941.02</c:v>
                </c:pt>
                <c:pt idx="68">
                  <c:v>953.31</c:v>
                </c:pt>
                <c:pt idx="69">
                  <c:v>953.51</c:v>
                </c:pt>
                <c:pt idx="70">
                  <c:v>952.12</c:v>
                </c:pt>
                <c:pt idx="71">
                  <c:v>968.73</c:v>
                </c:pt>
                <c:pt idx="72">
                  <c:v>967.52</c:v>
                </c:pt>
                <c:pt idx="73">
                  <c:v>959.99</c:v>
                </c:pt>
                <c:pt idx="74">
                  <c:v>966.82</c:v>
                </c:pt>
                <c:pt idx="75">
                  <c:v>970.35</c:v>
                </c:pt>
                <c:pt idx="76">
                  <c:v>971.99</c:v>
                </c:pt>
                <c:pt idx="77">
                  <c:v>971.16</c:v>
                </c:pt>
                <c:pt idx="78">
                  <c:v>957.58</c:v>
                </c:pt>
                <c:pt idx="79">
                  <c:v>970.41</c:v>
                </c:pt>
                <c:pt idx="80">
                  <c:v>975.07</c:v>
                </c:pt>
                <c:pt idx="81">
                  <c:v>975.19</c:v>
                </c:pt>
                <c:pt idx="82">
                  <c:v>965.13</c:v>
                </c:pt>
                <c:pt idx="83">
                  <c:v>967.79</c:v>
                </c:pt>
                <c:pt idx="84">
                  <c:v>973.25</c:v>
                </c:pt>
                <c:pt idx="85">
                  <c:v>963.76</c:v>
                </c:pt>
                <c:pt idx="86">
                  <c:v>959.55</c:v>
                </c:pt>
                <c:pt idx="87">
                  <c:v>960.99</c:v>
                </c:pt>
                <c:pt idx="88">
                  <c:v>962.87</c:v>
                </c:pt>
                <c:pt idx="89">
                  <c:v>959.49</c:v>
                </c:pt>
                <c:pt idx="90">
                  <c:v>953.85</c:v>
                </c:pt>
                <c:pt idx="91">
                  <c:v>946.94</c:v>
                </c:pt>
                <c:pt idx="92">
                  <c:v>954.65</c:v>
                </c:pt>
                <c:pt idx="93">
                  <c:v>944.7</c:v>
                </c:pt>
                <c:pt idx="94">
                  <c:v>940.17</c:v>
                </c:pt>
                <c:pt idx="95">
                  <c:v>941.76</c:v>
                </c:pt>
                <c:pt idx="96">
                  <c:v>947.67</c:v>
                </c:pt>
                <c:pt idx="97">
                  <c:v>952.86</c:v>
                </c:pt>
                <c:pt idx="98">
                  <c:v>952.17</c:v>
                </c:pt>
                <c:pt idx="99">
                  <c:v>963.6</c:v>
                </c:pt>
                <c:pt idx="100">
                  <c:v>962.17</c:v>
                </c:pt>
                <c:pt idx="101">
                  <c:v>954.85</c:v>
                </c:pt>
                <c:pt idx="102">
                  <c:v>953.24</c:v>
                </c:pt>
                <c:pt idx="103">
                  <c:v>950.04</c:v>
                </c:pt>
                <c:pt idx="104">
                  <c:v>952.18</c:v>
                </c:pt>
                <c:pt idx="105">
                  <c:v>952.18</c:v>
                </c:pt>
                <c:pt idx="106">
                  <c:v>942.22</c:v>
                </c:pt>
                <c:pt idx="107">
                  <c:v>935.96</c:v>
                </c:pt>
                <c:pt idx="108">
                  <c:v>947.1</c:v>
                </c:pt>
                <c:pt idx="109">
                  <c:v>954.48</c:v>
                </c:pt>
                <c:pt idx="110">
                  <c:v>950.58</c:v>
                </c:pt>
                <c:pt idx="111">
                  <c:v>957.61</c:v>
                </c:pt>
                <c:pt idx="112">
                  <c:v>952.9</c:v>
                </c:pt>
                <c:pt idx="113">
                  <c:v>946.02</c:v>
                </c:pt>
                <c:pt idx="114">
                  <c:v>935.36</c:v>
                </c:pt>
                <c:pt idx="115">
                  <c:v>937.44</c:v>
                </c:pt>
                <c:pt idx="116">
                  <c:v>936.49</c:v>
                </c:pt>
                <c:pt idx="117">
                  <c:v>937.87</c:v>
                </c:pt>
                <c:pt idx="118">
                  <c:v>953.29</c:v>
                </c:pt>
                <c:pt idx="119">
                  <c:v>966.07</c:v>
                </c:pt>
                <c:pt idx="120">
                  <c:v>968.17</c:v>
                </c:pt>
                <c:pt idx="121">
                  <c:v>979.52</c:v>
                </c:pt>
                <c:pt idx="122">
                  <c:v>981.37</c:v>
                </c:pt>
                <c:pt idx="123">
                  <c:v>982.61</c:v>
                </c:pt>
                <c:pt idx="124">
                  <c:v>992.27</c:v>
                </c:pt>
                <c:pt idx="125">
                  <c:v>989.24</c:v>
                </c:pt>
                <c:pt idx="126">
                  <c:v>995.29</c:v>
                </c:pt>
                <c:pt idx="127">
                  <c:v>993.2</c:v>
                </c:pt>
                <c:pt idx="128">
                  <c:v>999.37</c:v>
                </c:pt>
                <c:pt idx="129">
                  <c:v>1005.95</c:v>
                </c:pt>
                <c:pt idx="130">
                  <c:v>1010.07</c:v>
                </c:pt>
                <c:pt idx="131">
                  <c:v>1016.62</c:v>
                </c:pt>
                <c:pt idx="132">
                  <c:v>1017.63</c:v>
                </c:pt>
                <c:pt idx="133">
                  <c:v>1017.63</c:v>
                </c:pt>
                <c:pt idx="134">
                  <c:v>1021.62</c:v>
                </c:pt>
                <c:pt idx="135">
                  <c:v>1020.79</c:v>
                </c:pt>
                <c:pt idx="136">
                  <c:v>1021.78</c:v>
                </c:pt>
                <c:pt idx="137">
                  <c:v>1023.58</c:v>
                </c:pt>
                <c:pt idx="138">
                  <c:v>1043.72</c:v>
                </c:pt>
                <c:pt idx="139">
                  <c:v>1055.55</c:v>
                </c:pt>
                <c:pt idx="140">
                  <c:v>1061.8399999999999</c:v>
                </c:pt>
                <c:pt idx="141">
                  <c:v>1048.3900000000001</c:v>
                </c:pt>
                <c:pt idx="142">
                  <c:v>1044.3</c:v>
                </c:pt>
                <c:pt idx="143">
                  <c:v>1060.57</c:v>
                </c:pt>
                <c:pt idx="144">
                  <c:v>1060.8699999999999</c:v>
                </c:pt>
                <c:pt idx="145">
                  <c:v>1057.8</c:v>
                </c:pt>
                <c:pt idx="146">
                  <c:v>1051.22</c:v>
                </c:pt>
                <c:pt idx="147">
                  <c:v>1038.33</c:v>
                </c:pt>
                <c:pt idx="148">
                  <c:v>1029.3800000000001</c:v>
                </c:pt>
                <c:pt idx="149">
                  <c:v>1014.81</c:v>
                </c:pt>
                <c:pt idx="150">
                  <c:v>1011.28</c:v>
                </c:pt>
                <c:pt idx="151">
                  <c:v>1030.75</c:v>
                </c:pt>
                <c:pt idx="152">
                  <c:v>1014.09</c:v>
                </c:pt>
                <c:pt idx="153">
                  <c:v>1020.79</c:v>
                </c:pt>
                <c:pt idx="154">
                  <c:v>1025.6099999999999</c:v>
                </c:pt>
                <c:pt idx="155">
                  <c:v>1015.67</c:v>
                </c:pt>
                <c:pt idx="156">
                  <c:v>1010.3</c:v>
                </c:pt>
                <c:pt idx="157">
                  <c:v>1027.75</c:v>
                </c:pt>
                <c:pt idx="158">
                  <c:v>1009.54</c:v>
                </c:pt>
                <c:pt idx="159">
                  <c:v>998.93</c:v>
                </c:pt>
                <c:pt idx="160">
                  <c:v>990.09</c:v>
                </c:pt>
                <c:pt idx="161">
                  <c:v>991</c:v>
                </c:pt>
                <c:pt idx="162">
                  <c:v>974.58</c:v>
                </c:pt>
                <c:pt idx="163">
                  <c:v>931.32</c:v>
                </c:pt>
                <c:pt idx="164">
                  <c:v>928.15</c:v>
                </c:pt>
                <c:pt idx="165">
                  <c:v>934.25</c:v>
                </c:pt>
                <c:pt idx="166">
                  <c:v>928.61</c:v>
                </c:pt>
                <c:pt idx="167">
                  <c:v>949.61</c:v>
                </c:pt>
                <c:pt idx="168">
                  <c:v>953.58</c:v>
                </c:pt>
                <c:pt idx="169">
                  <c:v>961.22</c:v>
                </c:pt>
                <c:pt idx="170">
                  <c:v>964.28</c:v>
                </c:pt>
                <c:pt idx="171">
                  <c:v>964.18</c:v>
                </c:pt>
                <c:pt idx="172">
                  <c:v>967.94</c:v>
                </c:pt>
                <c:pt idx="173">
                  <c:v>975.5</c:v>
                </c:pt>
                <c:pt idx="174">
                  <c:v>982.7</c:v>
                </c:pt>
                <c:pt idx="175">
                  <c:v>981.99</c:v>
                </c:pt>
                <c:pt idx="176">
                  <c:v>974.96</c:v>
                </c:pt>
                <c:pt idx="177">
                  <c:v>970.74</c:v>
                </c:pt>
                <c:pt idx="178">
                  <c:v>974.35</c:v>
                </c:pt>
                <c:pt idx="179">
                  <c:v>965.65</c:v>
                </c:pt>
                <c:pt idx="180">
                  <c:v>967.81</c:v>
                </c:pt>
                <c:pt idx="181">
                  <c:v>962.59</c:v>
                </c:pt>
                <c:pt idx="182">
                  <c:v>963.46</c:v>
                </c:pt>
                <c:pt idx="183">
                  <c:v>969.69</c:v>
                </c:pt>
                <c:pt idx="184">
                  <c:v>965.15</c:v>
                </c:pt>
                <c:pt idx="185">
                  <c:v>957.81</c:v>
                </c:pt>
                <c:pt idx="186">
                  <c:v>960.85</c:v>
                </c:pt>
                <c:pt idx="187">
                  <c:v>991.07</c:v>
                </c:pt>
                <c:pt idx="188">
                  <c:v>992.79</c:v>
                </c:pt>
                <c:pt idx="189">
                  <c:v>994.33</c:v>
                </c:pt>
                <c:pt idx="190">
                  <c:v>998.37</c:v>
                </c:pt>
                <c:pt idx="191">
                  <c:v>993.67</c:v>
                </c:pt>
                <c:pt idx="192">
                  <c:v>1000.45</c:v>
                </c:pt>
                <c:pt idx="193">
                  <c:v>1015.87</c:v>
                </c:pt>
                <c:pt idx="194">
                  <c:v>1031.49</c:v>
                </c:pt>
                <c:pt idx="195">
                  <c:v>1034.05</c:v>
                </c:pt>
                <c:pt idx="196">
                  <c:v>1025.32</c:v>
                </c:pt>
                <c:pt idx="197">
                  <c:v>994.23</c:v>
                </c:pt>
                <c:pt idx="198">
                  <c:v>996.71</c:v>
                </c:pt>
                <c:pt idx="199">
                  <c:v>994.56</c:v>
                </c:pt>
                <c:pt idx="200">
                  <c:v>1001.52</c:v>
                </c:pt>
                <c:pt idx="201">
                  <c:v>1006.46</c:v>
                </c:pt>
                <c:pt idx="202">
                  <c:v>1011.69</c:v>
                </c:pt>
                <c:pt idx="203">
                  <c:v>1013.55</c:v>
                </c:pt>
                <c:pt idx="204">
                  <c:v>1023.75</c:v>
                </c:pt>
                <c:pt idx="205">
                  <c:v>1032.01</c:v>
                </c:pt>
                <c:pt idx="206">
                  <c:v>1022.1</c:v>
                </c:pt>
                <c:pt idx="207">
                  <c:v>1019.67</c:v>
                </c:pt>
                <c:pt idx="208">
                  <c:v>1017.61</c:v>
                </c:pt>
                <c:pt idx="209">
                  <c:v>1019.37</c:v>
                </c:pt>
                <c:pt idx="210">
                  <c:v>995.06</c:v>
                </c:pt>
                <c:pt idx="211">
                  <c:v>1007.85</c:v>
                </c:pt>
                <c:pt idx="212">
                  <c:v>1010.95</c:v>
                </c:pt>
                <c:pt idx="213">
                  <c:v>1013.41</c:v>
                </c:pt>
                <c:pt idx="214">
                  <c:v>1023.19</c:v>
                </c:pt>
                <c:pt idx="215">
                  <c:v>1033.17</c:v>
                </c:pt>
                <c:pt idx="216">
                  <c:v>1023.13</c:v>
                </c:pt>
                <c:pt idx="217">
                  <c:v>1028.67</c:v>
                </c:pt>
                <c:pt idx="218">
                  <c:v>1024.79</c:v>
                </c:pt>
                <c:pt idx="219">
                  <c:v>1037.31</c:v>
                </c:pt>
                <c:pt idx="220">
                  <c:v>1024.69</c:v>
                </c:pt>
                <c:pt idx="221">
                  <c:v>1042.8599999999999</c:v>
                </c:pt>
                <c:pt idx="222">
                  <c:v>1057.49</c:v>
                </c:pt>
                <c:pt idx="223">
                  <c:v>1050.97</c:v>
                </c:pt>
                <c:pt idx="224">
                  <c:v>1039.51</c:v>
                </c:pt>
                <c:pt idx="225">
                  <c:v>1012.68</c:v>
                </c:pt>
                <c:pt idx="226">
                  <c:v>1007.1</c:v>
                </c:pt>
                <c:pt idx="227">
                  <c:v>1012.43</c:v>
                </c:pt>
                <c:pt idx="228">
                  <c:v>1003.86</c:v>
                </c:pt>
                <c:pt idx="229">
                  <c:v>1003.61</c:v>
                </c:pt>
                <c:pt idx="230">
                  <c:v>991.33</c:v>
                </c:pt>
                <c:pt idx="231">
                  <c:v>990.96</c:v>
                </c:pt>
                <c:pt idx="232">
                  <c:v>980.93</c:v>
                </c:pt>
                <c:pt idx="233">
                  <c:v>980.01</c:v>
                </c:pt>
                <c:pt idx="234">
                  <c:v>992.39</c:v>
                </c:pt>
                <c:pt idx="235">
                  <c:v>1013.37</c:v>
                </c:pt>
                <c:pt idx="236">
                  <c:v>1002.04</c:v>
                </c:pt>
                <c:pt idx="237">
                  <c:v>995.53</c:v>
                </c:pt>
                <c:pt idx="238">
                  <c:v>1007.14</c:v>
                </c:pt>
                <c:pt idx="239">
                  <c:v>1000</c:v>
                </c:pt>
                <c:pt idx="240">
                  <c:v>992.46</c:v>
                </c:pt>
                <c:pt idx="241">
                  <c:v>997.62</c:v>
                </c:pt>
                <c:pt idx="242">
                  <c:v>999.1</c:v>
                </c:pt>
                <c:pt idx="243">
                  <c:v>1014.67</c:v>
                </c:pt>
                <c:pt idx="244">
                  <c:v>1027.96</c:v>
                </c:pt>
                <c:pt idx="245">
                  <c:v>1033.31</c:v>
                </c:pt>
                <c:pt idx="246">
                  <c:v>1032.8800000000001</c:v>
                </c:pt>
                <c:pt idx="247">
                  <c:v>1025.81</c:v>
                </c:pt>
                <c:pt idx="248">
                  <c:v>1027.97</c:v>
                </c:pt>
                <c:pt idx="249">
                  <c:v>1022.54</c:v>
                </c:pt>
                <c:pt idx="250">
                  <c:v>1018.22</c:v>
                </c:pt>
                <c:pt idx="251">
                  <c:v>1024.1500000000001</c:v>
                </c:pt>
                <c:pt idx="252">
                  <c:v>1035.07</c:v>
                </c:pt>
                <c:pt idx="253">
                  <c:v>1035.6099999999999</c:v>
                </c:pt>
                <c:pt idx="254">
                  <c:v>1049.2</c:v>
                </c:pt>
                <c:pt idx="255">
                  <c:v>1046.19</c:v>
                </c:pt>
                <c:pt idx="256">
                  <c:v>1046.03</c:v>
                </c:pt>
                <c:pt idx="257">
                  <c:v>1049.2</c:v>
                </c:pt>
                <c:pt idx="258">
                  <c:v>1045.1600000000001</c:v>
                </c:pt>
                <c:pt idx="259">
                  <c:v>1057.98</c:v>
                </c:pt>
                <c:pt idx="260">
                  <c:v>1054.94</c:v>
                </c:pt>
                <c:pt idx="261">
                  <c:v>1054.94</c:v>
                </c:pt>
                <c:pt idx="262">
                  <c:v>1059.74</c:v>
                </c:pt>
                <c:pt idx="263">
                  <c:v>1062.24</c:v>
                </c:pt>
                <c:pt idx="264">
                  <c:v>1069.27</c:v>
                </c:pt>
                <c:pt idx="265">
                  <c:v>1050.9000000000001</c:v>
                </c:pt>
                <c:pt idx="266">
                  <c:v>1039.75</c:v>
                </c:pt>
                <c:pt idx="267">
                  <c:v>1043.2</c:v>
                </c:pt>
                <c:pt idx="268">
                  <c:v>1048.72</c:v>
                </c:pt>
                <c:pt idx="269">
                  <c:v>1057.54</c:v>
                </c:pt>
                <c:pt idx="270">
                  <c:v>1058.95</c:v>
                </c:pt>
                <c:pt idx="271">
                  <c:v>1054.31</c:v>
                </c:pt>
                <c:pt idx="272">
                  <c:v>1017.18</c:v>
                </c:pt>
                <c:pt idx="273">
                  <c:v>1019.42</c:v>
                </c:pt>
                <c:pt idx="274">
                  <c:v>996.11</c:v>
                </c:pt>
                <c:pt idx="275">
                  <c:v>954.62</c:v>
                </c:pt>
                <c:pt idx="276">
                  <c:v>930.01</c:v>
                </c:pt>
                <c:pt idx="277">
                  <c:v>933.45</c:v>
                </c:pt>
                <c:pt idx="278">
                  <c:v>953.56</c:v>
                </c:pt>
                <c:pt idx="279">
                  <c:v>964.92</c:v>
                </c:pt>
                <c:pt idx="280">
                  <c:v>952.21</c:v>
                </c:pt>
                <c:pt idx="281">
                  <c:v>955</c:v>
                </c:pt>
                <c:pt idx="282">
                  <c:v>951.21</c:v>
                </c:pt>
                <c:pt idx="283">
                  <c:v>945.15</c:v>
                </c:pt>
                <c:pt idx="284">
                  <c:v>946.38</c:v>
                </c:pt>
                <c:pt idx="285">
                  <c:v>951.18</c:v>
                </c:pt>
                <c:pt idx="286">
                  <c:v>933.89</c:v>
                </c:pt>
                <c:pt idx="287">
                  <c:v>918.19</c:v>
                </c:pt>
                <c:pt idx="288">
                  <c:v>901.4</c:v>
                </c:pt>
                <c:pt idx="289">
                  <c:v>895.77</c:v>
                </c:pt>
                <c:pt idx="290">
                  <c:v>887.32</c:v>
                </c:pt>
                <c:pt idx="291">
                  <c:v>891.39</c:v>
                </c:pt>
                <c:pt idx="292">
                  <c:v>900.18</c:v>
                </c:pt>
                <c:pt idx="293">
                  <c:v>911.51</c:v>
                </c:pt>
                <c:pt idx="294">
                  <c:v>909.48</c:v>
                </c:pt>
                <c:pt idx="295">
                  <c:v>910.15</c:v>
                </c:pt>
                <c:pt idx="296">
                  <c:v>921.05</c:v>
                </c:pt>
                <c:pt idx="297">
                  <c:v>934.97</c:v>
                </c:pt>
                <c:pt idx="298">
                  <c:v>960.52</c:v>
                </c:pt>
                <c:pt idx="299">
                  <c:v>943.1</c:v>
                </c:pt>
                <c:pt idx="300">
                  <c:v>954.27</c:v>
                </c:pt>
                <c:pt idx="301">
                  <c:v>965.4</c:v>
                </c:pt>
                <c:pt idx="302">
                  <c:v>969.97</c:v>
                </c:pt>
                <c:pt idx="303">
                  <c:v>969.55</c:v>
                </c:pt>
                <c:pt idx="304">
                  <c:v>956.3</c:v>
                </c:pt>
                <c:pt idx="305">
                  <c:v>946.72</c:v>
                </c:pt>
                <c:pt idx="306">
                  <c:v>948.41</c:v>
                </c:pt>
                <c:pt idx="307">
                  <c:v>961.05</c:v>
                </c:pt>
                <c:pt idx="308">
                  <c:v>966.55</c:v>
                </c:pt>
                <c:pt idx="309">
                  <c:v>955.35</c:v>
                </c:pt>
                <c:pt idx="310">
                  <c:v>950.8</c:v>
                </c:pt>
                <c:pt idx="311">
                  <c:v>955.45</c:v>
                </c:pt>
                <c:pt idx="312">
                  <c:v>964.58</c:v>
                </c:pt>
                <c:pt idx="313">
                  <c:v>961.94</c:v>
                </c:pt>
                <c:pt idx="314">
                  <c:v>967.37</c:v>
                </c:pt>
                <c:pt idx="315">
                  <c:v>946.13</c:v>
                </c:pt>
                <c:pt idx="316">
                  <c:v>941.69</c:v>
                </c:pt>
                <c:pt idx="317">
                  <c:v>943.62</c:v>
                </c:pt>
                <c:pt idx="318">
                  <c:v>911.01</c:v>
                </c:pt>
                <c:pt idx="319">
                  <c:v>904.39</c:v>
                </c:pt>
                <c:pt idx="320">
                  <c:v>905.7</c:v>
                </c:pt>
                <c:pt idx="321">
                  <c:v>915.77</c:v>
                </c:pt>
                <c:pt idx="322">
                  <c:v>909.11</c:v>
                </c:pt>
                <c:pt idx="323">
                  <c:v>905.87</c:v>
                </c:pt>
                <c:pt idx="324">
                  <c:v>913.02</c:v>
                </c:pt>
                <c:pt idx="325">
                  <c:v>913.41</c:v>
                </c:pt>
                <c:pt idx="326">
                  <c:v>902.52</c:v>
                </c:pt>
                <c:pt idx="327">
                  <c:v>906.68</c:v>
                </c:pt>
                <c:pt idx="328">
                  <c:v>908.3</c:v>
                </c:pt>
                <c:pt idx="329">
                  <c:v>908.81</c:v>
                </c:pt>
                <c:pt idx="330">
                  <c:v>908.45</c:v>
                </c:pt>
                <c:pt idx="331">
                  <c:v>907.26</c:v>
                </c:pt>
                <c:pt idx="332">
                  <c:v>915.15</c:v>
                </c:pt>
                <c:pt idx="333">
                  <c:v>909.14</c:v>
                </c:pt>
                <c:pt idx="334">
                  <c:v>907.31</c:v>
                </c:pt>
                <c:pt idx="335">
                  <c:v>881.41</c:v>
                </c:pt>
                <c:pt idx="336">
                  <c:v>868.75</c:v>
                </c:pt>
                <c:pt idx="337">
                  <c:v>887.12</c:v>
                </c:pt>
                <c:pt idx="338">
                  <c:v>899.89</c:v>
                </c:pt>
                <c:pt idx="339">
                  <c:v>902.84</c:v>
                </c:pt>
                <c:pt idx="340">
                  <c:v>924.79</c:v>
                </c:pt>
                <c:pt idx="341">
                  <c:v>920.84</c:v>
                </c:pt>
                <c:pt idx="342">
                  <c:v>913.23</c:v>
                </c:pt>
                <c:pt idx="343">
                  <c:v>913.73</c:v>
                </c:pt>
                <c:pt idx="344">
                  <c:v>914.03</c:v>
                </c:pt>
                <c:pt idx="345">
                  <c:v>920.57</c:v>
                </c:pt>
                <c:pt idx="346">
                  <c:v>915.54</c:v>
                </c:pt>
                <c:pt idx="347">
                  <c:v>904.88</c:v>
                </c:pt>
                <c:pt idx="348">
                  <c:v>900.19</c:v>
                </c:pt>
                <c:pt idx="349">
                  <c:v>899.95</c:v>
                </c:pt>
                <c:pt idx="350">
                  <c:v>919.21</c:v>
                </c:pt>
                <c:pt idx="351">
                  <c:v>932.97</c:v>
                </c:pt>
                <c:pt idx="352">
                  <c:v>935.03</c:v>
                </c:pt>
                <c:pt idx="353">
                  <c:v>936.23</c:v>
                </c:pt>
                <c:pt idx="354">
                  <c:v>937.35</c:v>
                </c:pt>
                <c:pt idx="355">
                  <c:v>950.81</c:v>
                </c:pt>
                <c:pt idx="356">
                  <c:v>954.47</c:v>
                </c:pt>
                <c:pt idx="357">
                  <c:v>957.38</c:v>
                </c:pt>
                <c:pt idx="358">
                  <c:v>960.26</c:v>
                </c:pt>
                <c:pt idx="359">
                  <c:v>971.72</c:v>
                </c:pt>
                <c:pt idx="360">
                  <c:v>974.91</c:v>
                </c:pt>
                <c:pt idx="361">
                  <c:v>970.31</c:v>
                </c:pt>
                <c:pt idx="362">
                  <c:v>974.64</c:v>
                </c:pt>
                <c:pt idx="363">
                  <c:v>965.91</c:v>
                </c:pt>
                <c:pt idx="364">
                  <c:v>958.83</c:v>
                </c:pt>
                <c:pt idx="365">
                  <c:v>949.56</c:v>
                </c:pt>
                <c:pt idx="366">
                  <c:v>948.03</c:v>
                </c:pt>
                <c:pt idx="367">
                  <c:v>943.53</c:v>
                </c:pt>
                <c:pt idx="368">
                  <c:v>941.58</c:v>
                </c:pt>
                <c:pt idx="369">
                  <c:v>949.04</c:v>
                </c:pt>
                <c:pt idx="370">
                  <c:v>957.71</c:v>
                </c:pt>
                <c:pt idx="371">
                  <c:v>954.2</c:v>
                </c:pt>
                <c:pt idx="372">
                  <c:v>941.07</c:v>
                </c:pt>
                <c:pt idx="373">
                  <c:v>937.16</c:v>
                </c:pt>
                <c:pt idx="374">
                  <c:v>951.49</c:v>
                </c:pt>
                <c:pt idx="375">
                  <c:v>943.47</c:v>
                </c:pt>
                <c:pt idx="376">
                  <c:v>919.37</c:v>
                </c:pt>
                <c:pt idx="377">
                  <c:v>918.52</c:v>
                </c:pt>
                <c:pt idx="378">
                  <c:v>912.62</c:v>
                </c:pt>
                <c:pt idx="379">
                  <c:v>902.35</c:v>
                </c:pt>
                <c:pt idx="380">
                  <c:v>907.27</c:v>
                </c:pt>
                <c:pt idx="381">
                  <c:v>907.54</c:v>
                </c:pt>
                <c:pt idx="382">
                  <c:v>898.28</c:v>
                </c:pt>
                <c:pt idx="383">
                  <c:v>889.17</c:v>
                </c:pt>
                <c:pt idx="384">
                  <c:v>909.83</c:v>
                </c:pt>
                <c:pt idx="385">
                  <c:v>893.03</c:v>
                </c:pt>
                <c:pt idx="386">
                  <c:v>885.97</c:v>
                </c:pt>
                <c:pt idx="387">
                  <c:v>884.59</c:v>
                </c:pt>
                <c:pt idx="388">
                  <c:v>902.27</c:v>
                </c:pt>
                <c:pt idx="389">
                  <c:v>897.49</c:v>
                </c:pt>
                <c:pt idx="390">
                  <c:v>886.36</c:v>
                </c:pt>
                <c:pt idx="391">
                  <c:v>886.36</c:v>
                </c:pt>
                <c:pt idx="392">
                  <c:v>886.36</c:v>
                </c:pt>
                <c:pt idx="393">
                  <c:v>886.36</c:v>
                </c:pt>
                <c:pt idx="394">
                  <c:v>886.36</c:v>
                </c:pt>
                <c:pt idx="395">
                  <c:v>886.36</c:v>
                </c:pt>
                <c:pt idx="396">
                  <c:v>886.36</c:v>
                </c:pt>
                <c:pt idx="397">
                  <c:v>848.98</c:v>
                </c:pt>
                <c:pt idx="398">
                  <c:v>864.77</c:v>
                </c:pt>
                <c:pt idx="399">
                  <c:v>867.07</c:v>
                </c:pt>
                <c:pt idx="400">
                  <c:v>856.55</c:v>
                </c:pt>
                <c:pt idx="401">
                  <c:v>850.58</c:v>
                </c:pt>
                <c:pt idx="402">
                  <c:v>829.45</c:v>
                </c:pt>
                <c:pt idx="403">
                  <c:v>838.75</c:v>
                </c:pt>
                <c:pt idx="404">
                  <c:v>828.24</c:v>
                </c:pt>
                <c:pt idx="405">
                  <c:v>836.63</c:v>
                </c:pt>
                <c:pt idx="406">
                  <c:v>827.9</c:v>
                </c:pt>
                <c:pt idx="407">
                  <c:v>831.12</c:v>
                </c:pt>
                <c:pt idx="408">
                  <c:v>830.22</c:v>
                </c:pt>
                <c:pt idx="409">
                  <c:v>822.59</c:v>
                </c:pt>
                <c:pt idx="410">
                  <c:v>828.42</c:v>
                </c:pt>
                <c:pt idx="411">
                  <c:v>819.9</c:v>
                </c:pt>
                <c:pt idx="412">
                  <c:v>838.01</c:v>
                </c:pt>
                <c:pt idx="413">
                  <c:v>839.41</c:v>
                </c:pt>
                <c:pt idx="414">
                  <c:v>836.51</c:v>
                </c:pt>
                <c:pt idx="415">
                  <c:v>831.13</c:v>
                </c:pt>
                <c:pt idx="416">
                  <c:v>820.11</c:v>
                </c:pt>
                <c:pt idx="417">
                  <c:v>813.94</c:v>
                </c:pt>
                <c:pt idx="418">
                  <c:v>827.27</c:v>
                </c:pt>
                <c:pt idx="419">
                  <c:v>802.99</c:v>
                </c:pt>
                <c:pt idx="420">
                  <c:v>796.3</c:v>
                </c:pt>
                <c:pt idx="421">
                  <c:v>789.24</c:v>
                </c:pt>
                <c:pt idx="422">
                  <c:v>785.01</c:v>
                </c:pt>
                <c:pt idx="423">
                  <c:v>786.84</c:v>
                </c:pt>
                <c:pt idx="424">
                  <c:v>781.31</c:v>
                </c:pt>
                <c:pt idx="425">
                  <c:v>773.51</c:v>
                </c:pt>
                <c:pt idx="426">
                  <c:v>773.43</c:v>
                </c:pt>
                <c:pt idx="427">
                  <c:v>767.88</c:v>
                </c:pt>
                <c:pt idx="428">
                  <c:v>765.29</c:v>
                </c:pt>
                <c:pt idx="429">
                  <c:v>761.49</c:v>
                </c:pt>
                <c:pt idx="430">
                  <c:v>761.66</c:v>
                </c:pt>
                <c:pt idx="431">
                  <c:v>739.82</c:v>
                </c:pt>
                <c:pt idx="432">
                  <c:v>732.88</c:v>
                </c:pt>
                <c:pt idx="433">
                  <c:v>735.55</c:v>
                </c:pt>
                <c:pt idx="434">
                  <c:v>737.16</c:v>
                </c:pt>
                <c:pt idx="435">
                  <c:v>735.41</c:v>
                </c:pt>
                <c:pt idx="436">
                  <c:v>730.08</c:v>
                </c:pt>
                <c:pt idx="437">
                  <c:v>729.57</c:v>
                </c:pt>
                <c:pt idx="438">
                  <c:v>712.98</c:v>
                </c:pt>
                <c:pt idx="439">
                  <c:v>692.8</c:v>
                </c:pt>
                <c:pt idx="440">
                  <c:v>697.67</c:v>
                </c:pt>
                <c:pt idx="441">
                  <c:v>691.53</c:v>
                </c:pt>
                <c:pt idx="442">
                  <c:v>673.32</c:v>
                </c:pt>
                <c:pt idx="443">
                  <c:v>647.15</c:v>
                </c:pt>
                <c:pt idx="444">
                  <c:v>659.4</c:v>
                </c:pt>
                <c:pt idx="445">
                  <c:v>640.89</c:v>
                </c:pt>
                <c:pt idx="446">
                  <c:v>611.29999999999995</c:v>
                </c:pt>
                <c:pt idx="447">
                  <c:v>601.04999999999995</c:v>
                </c:pt>
                <c:pt idx="448">
                  <c:v>592.16999999999996</c:v>
                </c:pt>
                <c:pt idx="449">
                  <c:v>633.20000000000005</c:v>
                </c:pt>
                <c:pt idx="450">
                  <c:v>646.83000000000004</c:v>
                </c:pt>
                <c:pt idx="451">
                  <c:v>634.28</c:v>
                </c:pt>
                <c:pt idx="452">
                  <c:v>631.49</c:v>
                </c:pt>
                <c:pt idx="453">
                  <c:v>635.75</c:v>
                </c:pt>
                <c:pt idx="454">
                  <c:v>622.77</c:v>
                </c:pt>
                <c:pt idx="455">
                  <c:v>605</c:v>
                </c:pt>
                <c:pt idx="456">
                  <c:v>565.42999999999995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6-470B-89A1-58ED64156F3B}"/>
            </c:ext>
          </c:extLst>
        </c:ser>
        <c:ser>
          <c:idx val="5"/>
          <c:order val="5"/>
          <c:tx>
            <c:strRef>
              <c:f>'1.2.7-график'!$H$4</c:f>
              <c:strCache>
                <c:ptCount val="1"/>
                <c:pt idx="0">
                  <c:v>MSCI Kazakhstan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'1.2.7-график'!$H$5:$H$461</c:f>
              <c:numCache>
                <c:formatCode>0.00</c:formatCode>
                <c:ptCount val="457"/>
                <c:pt idx="0">
                  <c:v>1044.52</c:v>
                </c:pt>
                <c:pt idx="1">
                  <c:v>1045.45</c:v>
                </c:pt>
                <c:pt idx="2">
                  <c:v>1043.5999999999999</c:v>
                </c:pt>
                <c:pt idx="3">
                  <c:v>1015.06</c:v>
                </c:pt>
                <c:pt idx="4">
                  <c:v>995.27</c:v>
                </c:pt>
                <c:pt idx="5">
                  <c:v>963.95</c:v>
                </c:pt>
                <c:pt idx="6">
                  <c:v>954.13</c:v>
                </c:pt>
                <c:pt idx="7">
                  <c:v>931.89</c:v>
                </c:pt>
                <c:pt idx="8">
                  <c:v>930.69</c:v>
                </c:pt>
                <c:pt idx="9">
                  <c:v>917.58</c:v>
                </c:pt>
                <c:pt idx="10">
                  <c:v>917.65</c:v>
                </c:pt>
                <c:pt idx="11">
                  <c:v>908.11</c:v>
                </c:pt>
                <c:pt idx="12">
                  <c:v>902.96</c:v>
                </c:pt>
                <c:pt idx="13">
                  <c:v>911.52</c:v>
                </c:pt>
                <c:pt idx="14">
                  <c:v>907.72</c:v>
                </c:pt>
                <c:pt idx="15">
                  <c:v>903.55</c:v>
                </c:pt>
                <c:pt idx="16">
                  <c:v>902.09</c:v>
                </c:pt>
                <c:pt idx="17">
                  <c:v>912.77</c:v>
                </c:pt>
                <c:pt idx="18">
                  <c:v>921.41</c:v>
                </c:pt>
                <c:pt idx="19">
                  <c:v>913.34</c:v>
                </c:pt>
                <c:pt idx="20">
                  <c:v>913.93</c:v>
                </c:pt>
                <c:pt idx="21">
                  <c:v>917.52</c:v>
                </c:pt>
                <c:pt idx="22">
                  <c:v>951.16</c:v>
                </c:pt>
                <c:pt idx="23">
                  <c:v>1018.26</c:v>
                </c:pt>
                <c:pt idx="24">
                  <c:v>1020.31</c:v>
                </c:pt>
                <c:pt idx="25">
                  <c:v>1018.75</c:v>
                </c:pt>
                <c:pt idx="26">
                  <c:v>1012.01</c:v>
                </c:pt>
                <c:pt idx="27">
                  <c:v>1019.49</c:v>
                </c:pt>
                <c:pt idx="28">
                  <c:v>1002.47</c:v>
                </c:pt>
                <c:pt idx="29">
                  <c:v>1004.89</c:v>
                </c:pt>
                <c:pt idx="30">
                  <c:v>1006.39</c:v>
                </c:pt>
                <c:pt idx="31">
                  <c:v>1031</c:v>
                </c:pt>
                <c:pt idx="32">
                  <c:v>1033.44</c:v>
                </c:pt>
                <c:pt idx="33">
                  <c:v>1032.3499999999999</c:v>
                </c:pt>
                <c:pt idx="34">
                  <c:v>1020.64</c:v>
                </c:pt>
                <c:pt idx="35">
                  <c:v>1020.87</c:v>
                </c:pt>
                <c:pt idx="36">
                  <c:v>1033.77</c:v>
                </c:pt>
                <c:pt idx="37">
                  <c:v>1042.23</c:v>
                </c:pt>
                <c:pt idx="38">
                  <c:v>1033.6600000000001</c:v>
                </c:pt>
                <c:pt idx="39">
                  <c:v>1035.6600000000001</c:v>
                </c:pt>
                <c:pt idx="40">
                  <c:v>1037.73</c:v>
                </c:pt>
                <c:pt idx="41">
                  <c:v>1018.3</c:v>
                </c:pt>
                <c:pt idx="42">
                  <c:v>980.08</c:v>
                </c:pt>
                <c:pt idx="43">
                  <c:v>936.57</c:v>
                </c:pt>
                <c:pt idx="44">
                  <c:v>920.47</c:v>
                </c:pt>
                <c:pt idx="45">
                  <c:v>883.08</c:v>
                </c:pt>
                <c:pt idx="46">
                  <c:v>904.41</c:v>
                </c:pt>
                <c:pt idx="47">
                  <c:v>928.12</c:v>
                </c:pt>
                <c:pt idx="48">
                  <c:v>952.34</c:v>
                </c:pt>
                <c:pt idx="49">
                  <c:v>962.73</c:v>
                </c:pt>
                <c:pt idx="50">
                  <c:v>955.72</c:v>
                </c:pt>
                <c:pt idx="51">
                  <c:v>969.35</c:v>
                </c:pt>
                <c:pt idx="52">
                  <c:v>941.02</c:v>
                </c:pt>
                <c:pt idx="53">
                  <c:v>953.33</c:v>
                </c:pt>
                <c:pt idx="54">
                  <c:v>948.36</c:v>
                </c:pt>
                <c:pt idx="55">
                  <c:v>959.46</c:v>
                </c:pt>
                <c:pt idx="56">
                  <c:v>952.17</c:v>
                </c:pt>
                <c:pt idx="57">
                  <c:v>964.59</c:v>
                </c:pt>
                <c:pt idx="58">
                  <c:v>982.11</c:v>
                </c:pt>
                <c:pt idx="59">
                  <c:v>985.2</c:v>
                </c:pt>
                <c:pt idx="60">
                  <c:v>984.66</c:v>
                </c:pt>
                <c:pt idx="61">
                  <c:v>987.44</c:v>
                </c:pt>
                <c:pt idx="62">
                  <c:v>993.28</c:v>
                </c:pt>
                <c:pt idx="63">
                  <c:v>1011.77</c:v>
                </c:pt>
                <c:pt idx="64">
                  <c:v>1017.35</c:v>
                </c:pt>
                <c:pt idx="65">
                  <c:v>1012.76</c:v>
                </c:pt>
                <c:pt idx="66">
                  <c:v>1023.16</c:v>
                </c:pt>
                <c:pt idx="67">
                  <c:v>1020.92</c:v>
                </c:pt>
                <c:pt idx="68">
                  <c:v>1039.03</c:v>
                </c:pt>
                <c:pt idx="69">
                  <c:v>1039.03</c:v>
                </c:pt>
                <c:pt idx="70">
                  <c:v>1038.46</c:v>
                </c:pt>
                <c:pt idx="71">
                  <c:v>1068.26</c:v>
                </c:pt>
                <c:pt idx="72">
                  <c:v>1064.4100000000001</c:v>
                </c:pt>
                <c:pt idx="73">
                  <c:v>1041.49</c:v>
                </c:pt>
                <c:pt idx="74">
                  <c:v>1052.17</c:v>
                </c:pt>
                <c:pt idx="75">
                  <c:v>1052.32</c:v>
                </c:pt>
                <c:pt idx="76">
                  <c:v>1045.92</c:v>
                </c:pt>
                <c:pt idx="77">
                  <c:v>1041.6500000000001</c:v>
                </c:pt>
                <c:pt idx="78">
                  <c:v>1024.3</c:v>
                </c:pt>
                <c:pt idx="79">
                  <c:v>1042.8800000000001</c:v>
                </c:pt>
                <c:pt idx="80">
                  <c:v>1047.47</c:v>
                </c:pt>
                <c:pt idx="81">
                  <c:v>1045.93</c:v>
                </c:pt>
                <c:pt idx="82">
                  <c:v>1019.17</c:v>
                </c:pt>
                <c:pt idx="83">
                  <c:v>1022.38</c:v>
                </c:pt>
                <c:pt idx="84">
                  <c:v>1026.8399999999999</c:v>
                </c:pt>
                <c:pt idx="85">
                  <c:v>1009.14</c:v>
                </c:pt>
                <c:pt idx="86">
                  <c:v>1003.77</c:v>
                </c:pt>
                <c:pt idx="87">
                  <c:v>1007.46</c:v>
                </c:pt>
                <c:pt idx="88">
                  <c:v>1008.61</c:v>
                </c:pt>
                <c:pt idx="89">
                  <c:v>995.71</c:v>
                </c:pt>
                <c:pt idx="90">
                  <c:v>975.84</c:v>
                </c:pt>
                <c:pt idx="91">
                  <c:v>972.11</c:v>
                </c:pt>
                <c:pt idx="92">
                  <c:v>968.24</c:v>
                </c:pt>
                <c:pt idx="93">
                  <c:v>961.45</c:v>
                </c:pt>
                <c:pt idx="94">
                  <c:v>950.15</c:v>
                </c:pt>
                <c:pt idx="95">
                  <c:v>941.84</c:v>
                </c:pt>
                <c:pt idx="96">
                  <c:v>949.2</c:v>
                </c:pt>
                <c:pt idx="97">
                  <c:v>963.81</c:v>
                </c:pt>
                <c:pt idx="98">
                  <c:v>962.03</c:v>
                </c:pt>
                <c:pt idx="99">
                  <c:v>974.9</c:v>
                </c:pt>
                <c:pt idx="100">
                  <c:v>972.98</c:v>
                </c:pt>
                <c:pt idx="101">
                  <c:v>966.36</c:v>
                </c:pt>
                <c:pt idx="102">
                  <c:v>962.83</c:v>
                </c:pt>
                <c:pt idx="103">
                  <c:v>956.63</c:v>
                </c:pt>
                <c:pt idx="104">
                  <c:v>964.51</c:v>
                </c:pt>
                <c:pt idx="105">
                  <c:v>964.51</c:v>
                </c:pt>
                <c:pt idx="106">
                  <c:v>939.11</c:v>
                </c:pt>
                <c:pt idx="107">
                  <c:v>931.22</c:v>
                </c:pt>
                <c:pt idx="108">
                  <c:v>953.71</c:v>
                </c:pt>
                <c:pt idx="109">
                  <c:v>972.71</c:v>
                </c:pt>
                <c:pt idx="110">
                  <c:v>971.72</c:v>
                </c:pt>
                <c:pt idx="111">
                  <c:v>981.08</c:v>
                </c:pt>
                <c:pt idx="112">
                  <c:v>977.82</c:v>
                </c:pt>
                <c:pt idx="113">
                  <c:v>961.69</c:v>
                </c:pt>
                <c:pt idx="114">
                  <c:v>951.47</c:v>
                </c:pt>
                <c:pt idx="115">
                  <c:v>964.95</c:v>
                </c:pt>
                <c:pt idx="116">
                  <c:v>962.85</c:v>
                </c:pt>
                <c:pt idx="117">
                  <c:v>965.03</c:v>
                </c:pt>
                <c:pt idx="118">
                  <c:v>988.43</c:v>
                </c:pt>
                <c:pt idx="119">
                  <c:v>1003.4</c:v>
                </c:pt>
                <c:pt idx="120">
                  <c:v>1003.32</c:v>
                </c:pt>
                <c:pt idx="121">
                  <c:v>1022.91</c:v>
                </c:pt>
                <c:pt idx="122">
                  <c:v>1026.4000000000001</c:v>
                </c:pt>
                <c:pt idx="123">
                  <c:v>1028.3800000000001</c:v>
                </c:pt>
                <c:pt idx="124">
                  <c:v>1038.73</c:v>
                </c:pt>
                <c:pt idx="125">
                  <c:v>1029.4000000000001</c:v>
                </c:pt>
                <c:pt idx="126">
                  <c:v>1029.49</c:v>
                </c:pt>
                <c:pt idx="127">
                  <c:v>1024.42</c:v>
                </c:pt>
                <c:pt idx="128">
                  <c:v>1026.46</c:v>
                </c:pt>
                <c:pt idx="129">
                  <c:v>1031.76</c:v>
                </c:pt>
                <c:pt idx="130">
                  <c:v>1031.05</c:v>
                </c:pt>
                <c:pt idx="131">
                  <c:v>1040.78</c:v>
                </c:pt>
                <c:pt idx="132">
                  <c:v>1040.9000000000001</c:v>
                </c:pt>
                <c:pt idx="133">
                  <c:v>1032.26</c:v>
                </c:pt>
                <c:pt idx="134">
                  <c:v>1041.52</c:v>
                </c:pt>
                <c:pt idx="135">
                  <c:v>1046.69</c:v>
                </c:pt>
                <c:pt idx="136">
                  <c:v>1041.49</c:v>
                </c:pt>
                <c:pt idx="137">
                  <c:v>1054.53</c:v>
                </c:pt>
                <c:pt idx="138">
                  <c:v>1087.58</c:v>
                </c:pt>
                <c:pt idx="139">
                  <c:v>1106.81</c:v>
                </c:pt>
                <c:pt idx="140">
                  <c:v>1117.18</c:v>
                </c:pt>
                <c:pt idx="141">
                  <c:v>1092.31</c:v>
                </c:pt>
                <c:pt idx="142">
                  <c:v>1070.33</c:v>
                </c:pt>
                <c:pt idx="143">
                  <c:v>1086.08</c:v>
                </c:pt>
                <c:pt idx="144">
                  <c:v>1084.9100000000001</c:v>
                </c:pt>
                <c:pt idx="145">
                  <c:v>1073.8</c:v>
                </c:pt>
                <c:pt idx="146">
                  <c:v>1056.94</c:v>
                </c:pt>
                <c:pt idx="147">
                  <c:v>1038.68</c:v>
                </c:pt>
                <c:pt idx="148">
                  <c:v>1019.5</c:v>
                </c:pt>
                <c:pt idx="149">
                  <c:v>1003.75</c:v>
                </c:pt>
                <c:pt idx="150">
                  <c:v>1002.89</c:v>
                </c:pt>
                <c:pt idx="151">
                  <c:v>1028.02</c:v>
                </c:pt>
                <c:pt idx="152">
                  <c:v>995.63</c:v>
                </c:pt>
                <c:pt idx="153">
                  <c:v>1003.14</c:v>
                </c:pt>
                <c:pt idx="154">
                  <c:v>1000.65</c:v>
                </c:pt>
                <c:pt idx="155">
                  <c:v>979.29</c:v>
                </c:pt>
                <c:pt idx="156">
                  <c:v>960.76</c:v>
                </c:pt>
                <c:pt idx="157">
                  <c:v>980.55</c:v>
                </c:pt>
                <c:pt idx="158">
                  <c:v>948.1</c:v>
                </c:pt>
                <c:pt idx="159">
                  <c:v>932.54</c:v>
                </c:pt>
                <c:pt idx="160">
                  <c:v>935.7</c:v>
                </c:pt>
                <c:pt idx="161">
                  <c:v>940.54</c:v>
                </c:pt>
                <c:pt idx="162">
                  <c:v>918.21</c:v>
                </c:pt>
                <c:pt idx="163">
                  <c:v>845.76</c:v>
                </c:pt>
                <c:pt idx="164">
                  <c:v>852.06</c:v>
                </c:pt>
                <c:pt idx="165">
                  <c:v>855.76</c:v>
                </c:pt>
                <c:pt idx="166">
                  <c:v>840.68</c:v>
                </c:pt>
                <c:pt idx="167">
                  <c:v>884.44</c:v>
                </c:pt>
                <c:pt idx="168">
                  <c:v>881.52</c:v>
                </c:pt>
                <c:pt idx="169">
                  <c:v>893.11</c:v>
                </c:pt>
                <c:pt idx="170">
                  <c:v>893.01</c:v>
                </c:pt>
                <c:pt idx="171">
                  <c:v>889.08</c:v>
                </c:pt>
                <c:pt idx="172">
                  <c:v>899.5</c:v>
                </c:pt>
                <c:pt idx="173">
                  <c:v>911.64</c:v>
                </c:pt>
                <c:pt idx="174">
                  <c:v>923.26</c:v>
                </c:pt>
                <c:pt idx="175">
                  <c:v>923.83</c:v>
                </c:pt>
                <c:pt idx="176">
                  <c:v>931.25</c:v>
                </c:pt>
                <c:pt idx="177">
                  <c:v>921.24</c:v>
                </c:pt>
                <c:pt idx="178">
                  <c:v>917.64</c:v>
                </c:pt>
                <c:pt idx="179">
                  <c:v>888.74</c:v>
                </c:pt>
                <c:pt idx="180">
                  <c:v>895.46</c:v>
                </c:pt>
                <c:pt idx="181">
                  <c:v>888.33</c:v>
                </c:pt>
                <c:pt idx="182">
                  <c:v>889.6</c:v>
                </c:pt>
                <c:pt idx="183">
                  <c:v>910.44</c:v>
                </c:pt>
                <c:pt idx="184">
                  <c:v>901.56</c:v>
                </c:pt>
                <c:pt idx="185">
                  <c:v>886.37</c:v>
                </c:pt>
                <c:pt idx="186">
                  <c:v>894.51</c:v>
                </c:pt>
                <c:pt idx="187">
                  <c:v>942.99</c:v>
                </c:pt>
                <c:pt idx="188">
                  <c:v>941.17</c:v>
                </c:pt>
                <c:pt idx="189">
                  <c:v>938.96</c:v>
                </c:pt>
                <c:pt idx="190">
                  <c:v>952.42</c:v>
                </c:pt>
                <c:pt idx="191">
                  <c:v>945.01</c:v>
                </c:pt>
                <c:pt idx="192">
                  <c:v>950.87</c:v>
                </c:pt>
                <c:pt idx="193">
                  <c:v>973.13</c:v>
                </c:pt>
                <c:pt idx="194">
                  <c:v>1002.48</c:v>
                </c:pt>
                <c:pt idx="195">
                  <c:v>1005.09</c:v>
                </c:pt>
                <c:pt idx="196">
                  <c:v>985.78</c:v>
                </c:pt>
                <c:pt idx="197">
                  <c:v>909.35</c:v>
                </c:pt>
                <c:pt idx="198">
                  <c:v>914.67</c:v>
                </c:pt>
                <c:pt idx="199">
                  <c:v>905.06</c:v>
                </c:pt>
                <c:pt idx="200">
                  <c:v>929.3</c:v>
                </c:pt>
                <c:pt idx="201">
                  <c:v>943.7</c:v>
                </c:pt>
                <c:pt idx="202">
                  <c:v>946.84</c:v>
                </c:pt>
                <c:pt idx="203">
                  <c:v>963.33</c:v>
                </c:pt>
                <c:pt idx="204">
                  <c:v>991.86</c:v>
                </c:pt>
                <c:pt idx="205">
                  <c:v>1003.09</c:v>
                </c:pt>
                <c:pt idx="206">
                  <c:v>990.38</c:v>
                </c:pt>
                <c:pt idx="207">
                  <c:v>984.88</c:v>
                </c:pt>
                <c:pt idx="208">
                  <c:v>979.16</c:v>
                </c:pt>
                <c:pt idx="209">
                  <c:v>995.26</c:v>
                </c:pt>
                <c:pt idx="210">
                  <c:v>961.48</c:v>
                </c:pt>
                <c:pt idx="211">
                  <c:v>953.16</c:v>
                </c:pt>
                <c:pt idx="212">
                  <c:v>957.32</c:v>
                </c:pt>
                <c:pt idx="213">
                  <c:v>957.55</c:v>
                </c:pt>
                <c:pt idx="214">
                  <c:v>980.43</c:v>
                </c:pt>
                <c:pt idx="215">
                  <c:v>1006.69</c:v>
                </c:pt>
                <c:pt idx="216">
                  <c:v>986.51</c:v>
                </c:pt>
                <c:pt idx="217">
                  <c:v>1005.71</c:v>
                </c:pt>
                <c:pt idx="218">
                  <c:v>993.74</c:v>
                </c:pt>
                <c:pt idx="219">
                  <c:v>997.99</c:v>
                </c:pt>
                <c:pt idx="220">
                  <c:v>987.24</c:v>
                </c:pt>
                <c:pt idx="221">
                  <c:v>1033.31</c:v>
                </c:pt>
                <c:pt idx="222">
                  <c:v>1064.54</c:v>
                </c:pt>
                <c:pt idx="223">
                  <c:v>1054.17</c:v>
                </c:pt>
                <c:pt idx="224">
                  <c:v>1034.6400000000001</c:v>
                </c:pt>
                <c:pt idx="225">
                  <c:v>996.32</c:v>
                </c:pt>
                <c:pt idx="226">
                  <c:v>987.58</c:v>
                </c:pt>
                <c:pt idx="227">
                  <c:v>1000.64</c:v>
                </c:pt>
                <c:pt idx="228">
                  <c:v>991.5</c:v>
                </c:pt>
                <c:pt idx="229">
                  <c:v>993.64</c:v>
                </c:pt>
                <c:pt idx="230">
                  <c:v>978.54</c:v>
                </c:pt>
                <c:pt idx="231">
                  <c:v>972.44</c:v>
                </c:pt>
                <c:pt idx="232">
                  <c:v>959.62</c:v>
                </c:pt>
                <c:pt idx="233">
                  <c:v>958.92</c:v>
                </c:pt>
                <c:pt idx="234">
                  <c:v>973.14</c:v>
                </c:pt>
                <c:pt idx="235">
                  <c:v>1016.08</c:v>
                </c:pt>
                <c:pt idx="236">
                  <c:v>994.2</c:v>
                </c:pt>
                <c:pt idx="237">
                  <c:v>989.12</c:v>
                </c:pt>
                <c:pt idx="238">
                  <c:v>1017.44</c:v>
                </c:pt>
                <c:pt idx="239">
                  <c:v>1000</c:v>
                </c:pt>
                <c:pt idx="240">
                  <c:v>988.46</c:v>
                </c:pt>
                <c:pt idx="241">
                  <c:v>976.06</c:v>
                </c:pt>
                <c:pt idx="242">
                  <c:v>956.5</c:v>
                </c:pt>
                <c:pt idx="243">
                  <c:v>970.61</c:v>
                </c:pt>
                <c:pt idx="244">
                  <c:v>978.42</c:v>
                </c:pt>
                <c:pt idx="245">
                  <c:v>996.09</c:v>
                </c:pt>
                <c:pt idx="246">
                  <c:v>1003.95</c:v>
                </c:pt>
                <c:pt idx="247">
                  <c:v>981.34</c:v>
                </c:pt>
                <c:pt idx="248">
                  <c:v>1015.69</c:v>
                </c:pt>
                <c:pt idx="249">
                  <c:v>1021.9</c:v>
                </c:pt>
                <c:pt idx="250">
                  <c:v>1021.9</c:v>
                </c:pt>
                <c:pt idx="251">
                  <c:v>1021.9</c:v>
                </c:pt>
                <c:pt idx="252">
                  <c:v>1039.5999999999999</c:v>
                </c:pt>
                <c:pt idx="253">
                  <c:v>1039.69</c:v>
                </c:pt>
                <c:pt idx="254">
                  <c:v>1060.99</c:v>
                </c:pt>
                <c:pt idx="255">
                  <c:v>1049.93</c:v>
                </c:pt>
                <c:pt idx="256">
                  <c:v>1049.93</c:v>
                </c:pt>
                <c:pt idx="257">
                  <c:v>1047.72</c:v>
                </c:pt>
                <c:pt idx="258">
                  <c:v>1028.6600000000001</c:v>
                </c:pt>
                <c:pt idx="259">
                  <c:v>1049.82</c:v>
                </c:pt>
                <c:pt idx="260">
                  <c:v>1048.43</c:v>
                </c:pt>
                <c:pt idx="261">
                  <c:v>1048.43</c:v>
                </c:pt>
                <c:pt idx="262">
                  <c:v>1048.3399999999999</c:v>
                </c:pt>
                <c:pt idx="263">
                  <c:v>1075.6600000000001</c:v>
                </c:pt>
                <c:pt idx="264">
                  <c:v>1084.58</c:v>
                </c:pt>
                <c:pt idx="265">
                  <c:v>1084.58</c:v>
                </c:pt>
                <c:pt idx="266">
                  <c:v>1084.0899999999999</c:v>
                </c:pt>
                <c:pt idx="267">
                  <c:v>1105.8900000000001</c:v>
                </c:pt>
                <c:pt idx="268">
                  <c:v>1106.95</c:v>
                </c:pt>
                <c:pt idx="269">
                  <c:v>1124.52</c:v>
                </c:pt>
                <c:pt idx="270">
                  <c:v>1133.73</c:v>
                </c:pt>
                <c:pt idx="271">
                  <c:v>1145.57</c:v>
                </c:pt>
                <c:pt idx="272">
                  <c:v>1102.69</c:v>
                </c:pt>
                <c:pt idx="273">
                  <c:v>1108.06</c:v>
                </c:pt>
                <c:pt idx="274">
                  <c:v>1068.5999999999999</c:v>
                </c:pt>
                <c:pt idx="275">
                  <c:v>1052.94</c:v>
                </c:pt>
                <c:pt idx="276">
                  <c:v>1053.6300000000001</c:v>
                </c:pt>
                <c:pt idx="277">
                  <c:v>1034.05</c:v>
                </c:pt>
                <c:pt idx="278">
                  <c:v>1031.5</c:v>
                </c:pt>
                <c:pt idx="279">
                  <c:v>1037.24</c:v>
                </c:pt>
                <c:pt idx="280">
                  <c:v>1038.02</c:v>
                </c:pt>
                <c:pt idx="281">
                  <c:v>1024.5999999999999</c:v>
                </c:pt>
                <c:pt idx="282">
                  <c:v>1001.79</c:v>
                </c:pt>
                <c:pt idx="283">
                  <c:v>1005.7</c:v>
                </c:pt>
                <c:pt idx="284">
                  <c:v>1021.07</c:v>
                </c:pt>
                <c:pt idx="285">
                  <c:v>1019.12</c:v>
                </c:pt>
                <c:pt idx="286">
                  <c:v>1021.95</c:v>
                </c:pt>
                <c:pt idx="287">
                  <c:v>991.33</c:v>
                </c:pt>
                <c:pt idx="288">
                  <c:v>991.16</c:v>
                </c:pt>
                <c:pt idx="289">
                  <c:v>981.63</c:v>
                </c:pt>
                <c:pt idx="290">
                  <c:v>982.68</c:v>
                </c:pt>
                <c:pt idx="291">
                  <c:v>982.43</c:v>
                </c:pt>
                <c:pt idx="292">
                  <c:v>1013.09</c:v>
                </c:pt>
                <c:pt idx="293">
                  <c:v>1014.57</c:v>
                </c:pt>
                <c:pt idx="294">
                  <c:v>1021.01</c:v>
                </c:pt>
                <c:pt idx="295">
                  <c:v>1047.3</c:v>
                </c:pt>
                <c:pt idx="296">
                  <c:v>1060.74</c:v>
                </c:pt>
                <c:pt idx="297">
                  <c:v>1095.29</c:v>
                </c:pt>
                <c:pt idx="298">
                  <c:v>1123.8699999999999</c:v>
                </c:pt>
                <c:pt idx="299">
                  <c:v>1070.24</c:v>
                </c:pt>
                <c:pt idx="300">
                  <c:v>1067.0899999999999</c:v>
                </c:pt>
                <c:pt idx="301">
                  <c:v>1072.53</c:v>
                </c:pt>
                <c:pt idx="302">
                  <c:v>1069</c:v>
                </c:pt>
                <c:pt idx="303">
                  <c:v>1049.6500000000001</c:v>
                </c:pt>
                <c:pt idx="304">
                  <c:v>1024.75</c:v>
                </c:pt>
                <c:pt idx="305">
                  <c:v>1024.71</c:v>
                </c:pt>
                <c:pt idx="306">
                  <c:v>1030.75</c:v>
                </c:pt>
                <c:pt idx="307">
                  <c:v>1043.6300000000001</c:v>
                </c:pt>
                <c:pt idx="308">
                  <c:v>1045.1500000000001</c:v>
                </c:pt>
                <c:pt idx="309">
                  <c:v>1037.4000000000001</c:v>
                </c:pt>
                <c:pt idx="310">
                  <c:v>1037.4000000000001</c:v>
                </c:pt>
                <c:pt idx="311">
                  <c:v>1061.98</c:v>
                </c:pt>
                <c:pt idx="312">
                  <c:v>1062.3699999999999</c:v>
                </c:pt>
                <c:pt idx="313">
                  <c:v>1060.6099999999999</c:v>
                </c:pt>
                <c:pt idx="314">
                  <c:v>1067.78</c:v>
                </c:pt>
                <c:pt idx="315">
                  <c:v>1034.6500000000001</c:v>
                </c:pt>
                <c:pt idx="316">
                  <c:v>1033.5</c:v>
                </c:pt>
                <c:pt idx="317">
                  <c:v>1040.3599999999999</c:v>
                </c:pt>
                <c:pt idx="318">
                  <c:v>1041.44</c:v>
                </c:pt>
                <c:pt idx="319">
                  <c:v>1013.22</c:v>
                </c:pt>
                <c:pt idx="320">
                  <c:v>1012.84</c:v>
                </c:pt>
                <c:pt idx="321">
                  <c:v>1015.18</c:v>
                </c:pt>
                <c:pt idx="322">
                  <c:v>999.85</c:v>
                </c:pt>
                <c:pt idx="323">
                  <c:v>998.63</c:v>
                </c:pt>
                <c:pt idx="324">
                  <c:v>999.26</c:v>
                </c:pt>
                <c:pt idx="325">
                  <c:v>994.33</c:v>
                </c:pt>
                <c:pt idx="326">
                  <c:v>1006.03</c:v>
                </c:pt>
                <c:pt idx="327">
                  <c:v>1008.73</c:v>
                </c:pt>
                <c:pt idx="328">
                  <c:v>1004.86</c:v>
                </c:pt>
                <c:pt idx="329">
                  <c:v>993.42</c:v>
                </c:pt>
                <c:pt idx="330">
                  <c:v>1001.5</c:v>
                </c:pt>
                <c:pt idx="331">
                  <c:v>1018.76</c:v>
                </c:pt>
                <c:pt idx="332">
                  <c:v>1041.21</c:v>
                </c:pt>
                <c:pt idx="333">
                  <c:v>1050.79</c:v>
                </c:pt>
                <c:pt idx="334">
                  <c:v>1075.74</c:v>
                </c:pt>
                <c:pt idx="335">
                  <c:v>1061.7</c:v>
                </c:pt>
                <c:pt idx="336">
                  <c:v>1056.03</c:v>
                </c:pt>
                <c:pt idx="337">
                  <c:v>1063.81</c:v>
                </c:pt>
                <c:pt idx="338">
                  <c:v>1067.3399999999999</c:v>
                </c:pt>
                <c:pt idx="339">
                  <c:v>1062.97</c:v>
                </c:pt>
                <c:pt idx="340">
                  <c:v>1072.33</c:v>
                </c:pt>
                <c:pt idx="341">
                  <c:v>1067.1099999999999</c:v>
                </c:pt>
                <c:pt idx="342">
                  <c:v>1090.56</c:v>
                </c:pt>
                <c:pt idx="343">
                  <c:v>1092.3</c:v>
                </c:pt>
                <c:pt idx="344">
                  <c:v>1081.0899999999999</c:v>
                </c:pt>
                <c:pt idx="345">
                  <c:v>1087.1099999999999</c:v>
                </c:pt>
                <c:pt idx="346">
                  <c:v>1069.92</c:v>
                </c:pt>
                <c:pt idx="347">
                  <c:v>1050.5</c:v>
                </c:pt>
                <c:pt idx="348">
                  <c:v>1050.5</c:v>
                </c:pt>
                <c:pt idx="349">
                  <c:v>1050.5</c:v>
                </c:pt>
                <c:pt idx="350">
                  <c:v>1072.53</c:v>
                </c:pt>
                <c:pt idx="351">
                  <c:v>1084.49</c:v>
                </c:pt>
                <c:pt idx="352">
                  <c:v>1086.98</c:v>
                </c:pt>
                <c:pt idx="353">
                  <c:v>1105.57</c:v>
                </c:pt>
                <c:pt idx="354">
                  <c:v>1105.57</c:v>
                </c:pt>
                <c:pt idx="355">
                  <c:v>1130.07</c:v>
                </c:pt>
                <c:pt idx="356">
                  <c:v>1134.05</c:v>
                </c:pt>
                <c:pt idx="357">
                  <c:v>1137.47</c:v>
                </c:pt>
                <c:pt idx="358">
                  <c:v>1126.01</c:v>
                </c:pt>
                <c:pt idx="359">
                  <c:v>1137.55</c:v>
                </c:pt>
                <c:pt idx="360">
                  <c:v>1145.29</c:v>
                </c:pt>
                <c:pt idx="361">
                  <c:v>1137.96</c:v>
                </c:pt>
                <c:pt idx="362">
                  <c:v>1158.08</c:v>
                </c:pt>
                <c:pt idx="363">
                  <c:v>1160.93</c:v>
                </c:pt>
                <c:pt idx="364">
                  <c:v>1151.3499999999999</c:v>
                </c:pt>
                <c:pt idx="365">
                  <c:v>1135.04</c:v>
                </c:pt>
                <c:pt idx="366">
                  <c:v>1140.67</c:v>
                </c:pt>
                <c:pt idx="367">
                  <c:v>1110.27</c:v>
                </c:pt>
                <c:pt idx="368">
                  <c:v>1106.8900000000001</c:v>
                </c:pt>
                <c:pt idx="369">
                  <c:v>1109.21</c:v>
                </c:pt>
                <c:pt idx="370">
                  <c:v>1101.74</c:v>
                </c:pt>
                <c:pt idx="371">
                  <c:v>1119.8599999999999</c:v>
                </c:pt>
                <c:pt idx="372">
                  <c:v>1110.33</c:v>
                </c:pt>
                <c:pt idx="373">
                  <c:v>1098.02</c:v>
                </c:pt>
                <c:pt idx="374">
                  <c:v>1121.32</c:v>
                </c:pt>
                <c:pt idx="375">
                  <c:v>1120.57</c:v>
                </c:pt>
                <c:pt idx="376">
                  <c:v>1098.49</c:v>
                </c:pt>
                <c:pt idx="377">
                  <c:v>1089.45</c:v>
                </c:pt>
                <c:pt idx="378">
                  <c:v>1103.27</c:v>
                </c:pt>
                <c:pt idx="379">
                  <c:v>1081.79</c:v>
                </c:pt>
                <c:pt idx="380">
                  <c:v>1081.48</c:v>
                </c:pt>
                <c:pt idx="381">
                  <c:v>1078.08</c:v>
                </c:pt>
                <c:pt idx="382">
                  <c:v>1068.9000000000001</c:v>
                </c:pt>
                <c:pt idx="383">
                  <c:v>1073.47</c:v>
                </c:pt>
                <c:pt idx="384">
                  <c:v>1106.8800000000001</c:v>
                </c:pt>
                <c:pt idx="385">
                  <c:v>1071.28</c:v>
                </c:pt>
                <c:pt idx="386">
                  <c:v>1062.21</c:v>
                </c:pt>
                <c:pt idx="387">
                  <c:v>1061.8599999999999</c:v>
                </c:pt>
                <c:pt idx="388">
                  <c:v>1124.9000000000001</c:v>
                </c:pt>
                <c:pt idx="389">
                  <c:v>1101.47</c:v>
                </c:pt>
                <c:pt idx="390">
                  <c:v>1056.04</c:v>
                </c:pt>
                <c:pt idx="391">
                  <c:v>1056.04</c:v>
                </c:pt>
                <c:pt idx="392">
                  <c:v>1057.1099999999999</c:v>
                </c:pt>
                <c:pt idx="393">
                  <c:v>1035.49</c:v>
                </c:pt>
                <c:pt idx="394">
                  <c:v>1035.49</c:v>
                </c:pt>
                <c:pt idx="395">
                  <c:v>1035.49</c:v>
                </c:pt>
                <c:pt idx="396">
                  <c:v>997.64</c:v>
                </c:pt>
                <c:pt idx="397">
                  <c:v>964.04</c:v>
                </c:pt>
                <c:pt idx="398">
                  <c:v>997.33</c:v>
                </c:pt>
                <c:pt idx="399">
                  <c:v>1005.68</c:v>
                </c:pt>
                <c:pt idx="400">
                  <c:v>1006.37</c:v>
                </c:pt>
                <c:pt idx="401">
                  <c:v>997.02</c:v>
                </c:pt>
                <c:pt idx="402">
                  <c:v>980.58</c:v>
                </c:pt>
                <c:pt idx="403">
                  <c:v>980.58</c:v>
                </c:pt>
                <c:pt idx="404">
                  <c:v>944.13</c:v>
                </c:pt>
                <c:pt idx="405">
                  <c:v>945.14</c:v>
                </c:pt>
                <c:pt idx="406">
                  <c:v>936.44</c:v>
                </c:pt>
                <c:pt idx="407">
                  <c:v>944.48</c:v>
                </c:pt>
                <c:pt idx="408">
                  <c:v>923.39</c:v>
                </c:pt>
                <c:pt idx="409">
                  <c:v>906.29</c:v>
                </c:pt>
                <c:pt idx="410">
                  <c:v>918.41</c:v>
                </c:pt>
                <c:pt idx="411">
                  <c:v>904.02</c:v>
                </c:pt>
                <c:pt idx="412">
                  <c:v>930.59</c:v>
                </c:pt>
                <c:pt idx="413">
                  <c:v>930.59</c:v>
                </c:pt>
                <c:pt idx="414">
                  <c:v>926.08</c:v>
                </c:pt>
                <c:pt idx="415">
                  <c:v>904.45</c:v>
                </c:pt>
                <c:pt idx="416">
                  <c:v>870.47</c:v>
                </c:pt>
                <c:pt idx="417">
                  <c:v>856.21</c:v>
                </c:pt>
                <c:pt idx="418">
                  <c:v>895.09</c:v>
                </c:pt>
                <c:pt idx="419">
                  <c:v>860.4</c:v>
                </c:pt>
                <c:pt idx="420">
                  <c:v>839.4</c:v>
                </c:pt>
                <c:pt idx="421">
                  <c:v>833.25</c:v>
                </c:pt>
                <c:pt idx="422">
                  <c:v>836.94</c:v>
                </c:pt>
                <c:pt idx="423">
                  <c:v>848.19</c:v>
                </c:pt>
                <c:pt idx="424">
                  <c:v>857.25</c:v>
                </c:pt>
                <c:pt idx="425">
                  <c:v>827.79</c:v>
                </c:pt>
                <c:pt idx="426">
                  <c:v>825.64</c:v>
                </c:pt>
                <c:pt idx="427">
                  <c:v>826.2</c:v>
                </c:pt>
                <c:pt idx="428">
                  <c:v>817.73</c:v>
                </c:pt>
                <c:pt idx="429">
                  <c:v>818.72</c:v>
                </c:pt>
                <c:pt idx="430">
                  <c:v>821.62</c:v>
                </c:pt>
                <c:pt idx="431">
                  <c:v>779.8</c:v>
                </c:pt>
                <c:pt idx="432">
                  <c:v>766.58</c:v>
                </c:pt>
                <c:pt idx="433">
                  <c:v>764.81</c:v>
                </c:pt>
                <c:pt idx="434">
                  <c:v>764.81</c:v>
                </c:pt>
                <c:pt idx="435">
                  <c:v>764.81</c:v>
                </c:pt>
                <c:pt idx="436">
                  <c:v>756.81</c:v>
                </c:pt>
                <c:pt idx="437">
                  <c:v>763.77</c:v>
                </c:pt>
                <c:pt idx="438">
                  <c:v>725.99</c:v>
                </c:pt>
                <c:pt idx="439">
                  <c:v>700.47</c:v>
                </c:pt>
                <c:pt idx="440">
                  <c:v>708</c:v>
                </c:pt>
                <c:pt idx="441">
                  <c:v>708</c:v>
                </c:pt>
                <c:pt idx="442">
                  <c:v>671.71</c:v>
                </c:pt>
                <c:pt idx="443">
                  <c:v>633.91</c:v>
                </c:pt>
                <c:pt idx="444">
                  <c:v>656.05</c:v>
                </c:pt>
                <c:pt idx="445">
                  <c:v>653.5</c:v>
                </c:pt>
                <c:pt idx="446">
                  <c:v>605.4</c:v>
                </c:pt>
                <c:pt idx="447">
                  <c:v>585.17999999999995</c:v>
                </c:pt>
                <c:pt idx="448">
                  <c:v>584.91</c:v>
                </c:pt>
                <c:pt idx="449">
                  <c:v>631.15</c:v>
                </c:pt>
                <c:pt idx="450">
                  <c:v>627.19000000000005</c:v>
                </c:pt>
                <c:pt idx="451">
                  <c:v>616.76</c:v>
                </c:pt>
                <c:pt idx="452">
                  <c:v>609.96</c:v>
                </c:pt>
                <c:pt idx="453">
                  <c:v>623.02</c:v>
                </c:pt>
                <c:pt idx="454">
                  <c:v>604.04</c:v>
                </c:pt>
                <c:pt idx="455">
                  <c:v>577.91</c:v>
                </c:pt>
                <c:pt idx="456">
                  <c:v>538.98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B6-470B-89A1-58ED64156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55200"/>
        <c:axId val="1"/>
      </c:lineChart>
      <c:lineChart>
        <c:grouping val="standard"/>
        <c:varyColors val="0"/>
        <c:ser>
          <c:idx val="2"/>
          <c:order val="2"/>
          <c:tx>
            <c:strRef>
              <c:f>'1.2.7-график'!$E$4</c:f>
              <c:strCache>
                <c:ptCount val="1"/>
                <c:pt idx="0">
                  <c:v>MSCI G7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'1.2.7-график'!$B$5:$B$461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'1.2.7-график'!$E$5:$E$461</c:f>
              <c:numCache>
                <c:formatCode>0.00</c:formatCode>
                <c:ptCount val="457"/>
                <c:pt idx="0">
                  <c:v>128.01</c:v>
                </c:pt>
                <c:pt idx="1">
                  <c:v>128.01</c:v>
                </c:pt>
                <c:pt idx="2">
                  <c:v>127.55</c:v>
                </c:pt>
                <c:pt idx="3">
                  <c:v>127.84</c:v>
                </c:pt>
                <c:pt idx="4">
                  <c:v>126.78</c:v>
                </c:pt>
                <c:pt idx="5">
                  <c:v>126.34</c:v>
                </c:pt>
                <c:pt idx="6">
                  <c:v>126.49</c:v>
                </c:pt>
                <c:pt idx="7">
                  <c:v>124.13</c:v>
                </c:pt>
                <c:pt idx="8">
                  <c:v>123.26</c:v>
                </c:pt>
                <c:pt idx="9">
                  <c:v>125.44</c:v>
                </c:pt>
                <c:pt idx="10">
                  <c:v>126.88</c:v>
                </c:pt>
                <c:pt idx="11">
                  <c:v>126.77</c:v>
                </c:pt>
                <c:pt idx="12">
                  <c:v>127.05</c:v>
                </c:pt>
                <c:pt idx="13">
                  <c:v>127.18</c:v>
                </c:pt>
                <c:pt idx="14">
                  <c:v>126.85</c:v>
                </c:pt>
                <c:pt idx="15">
                  <c:v>127.82</c:v>
                </c:pt>
                <c:pt idx="16">
                  <c:v>127.91</c:v>
                </c:pt>
                <c:pt idx="17">
                  <c:v>129.03</c:v>
                </c:pt>
                <c:pt idx="18">
                  <c:v>128.41</c:v>
                </c:pt>
                <c:pt idx="19">
                  <c:v>127.34</c:v>
                </c:pt>
                <c:pt idx="20">
                  <c:v>127.26</c:v>
                </c:pt>
                <c:pt idx="21">
                  <c:v>127.6</c:v>
                </c:pt>
                <c:pt idx="22">
                  <c:v>127.22</c:v>
                </c:pt>
                <c:pt idx="23">
                  <c:v>128.77000000000001</c:v>
                </c:pt>
                <c:pt idx="24">
                  <c:v>129.16999999999999</c:v>
                </c:pt>
                <c:pt idx="25">
                  <c:v>128.55000000000001</c:v>
                </c:pt>
                <c:pt idx="26">
                  <c:v>129.53</c:v>
                </c:pt>
                <c:pt idx="27">
                  <c:v>129.35</c:v>
                </c:pt>
                <c:pt idx="28">
                  <c:v>128.69</c:v>
                </c:pt>
                <c:pt idx="29">
                  <c:v>129.53</c:v>
                </c:pt>
                <c:pt idx="30">
                  <c:v>128.96</c:v>
                </c:pt>
                <c:pt idx="31">
                  <c:v>129.34</c:v>
                </c:pt>
                <c:pt idx="32">
                  <c:v>130.65</c:v>
                </c:pt>
                <c:pt idx="33">
                  <c:v>132.78</c:v>
                </c:pt>
                <c:pt idx="34">
                  <c:v>132.85</c:v>
                </c:pt>
                <c:pt idx="35">
                  <c:v>132.78</c:v>
                </c:pt>
                <c:pt idx="36">
                  <c:v>132.63</c:v>
                </c:pt>
                <c:pt idx="37">
                  <c:v>132.26</c:v>
                </c:pt>
                <c:pt idx="38">
                  <c:v>132.80000000000001</c:v>
                </c:pt>
                <c:pt idx="39">
                  <c:v>133.57</c:v>
                </c:pt>
                <c:pt idx="40">
                  <c:v>133.99</c:v>
                </c:pt>
                <c:pt idx="41">
                  <c:v>134.38</c:v>
                </c:pt>
                <c:pt idx="42">
                  <c:v>130.41999999999999</c:v>
                </c:pt>
                <c:pt idx="43">
                  <c:v>129.85</c:v>
                </c:pt>
                <c:pt idx="44">
                  <c:v>129.16</c:v>
                </c:pt>
                <c:pt idx="45">
                  <c:v>125.13</c:v>
                </c:pt>
                <c:pt idx="46">
                  <c:v>127.39</c:v>
                </c:pt>
                <c:pt idx="47">
                  <c:v>127.13</c:v>
                </c:pt>
                <c:pt idx="48">
                  <c:v>128.96</c:v>
                </c:pt>
                <c:pt idx="49">
                  <c:v>128.94</c:v>
                </c:pt>
                <c:pt idx="50">
                  <c:v>130.44999999999999</c:v>
                </c:pt>
                <c:pt idx="51">
                  <c:v>130.05000000000001</c:v>
                </c:pt>
                <c:pt idx="52">
                  <c:v>126.77</c:v>
                </c:pt>
                <c:pt idx="53">
                  <c:v>127.66</c:v>
                </c:pt>
                <c:pt idx="54">
                  <c:v>127.12</c:v>
                </c:pt>
                <c:pt idx="55">
                  <c:v>127.96</c:v>
                </c:pt>
                <c:pt idx="56">
                  <c:v>129.03</c:v>
                </c:pt>
                <c:pt idx="57">
                  <c:v>129.08000000000001</c:v>
                </c:pt>
                <c:pt idx="58">
                  <c:v>130.9</c:v>
                </c:pt>
                <c:pt idx="59">
                  <c:v>131.35</c:v>
                </c:pt>
                <c:pt idx="60">
                  <c:v>131.34</c:v>
                </c:pt>
                <c:pt idx="61">
                  <c:v>130.5</c:v>
                </c:pt>
                <c:pt idx="62">
                  <c:v>130.41999999999999</c:v>
                </c:pt>
                <c:pt idx="63">
                  <c:v>129.72</c:v>
                </c:pt>
                <c:pt idx="64">
                  <c:v>129.78</c:v>
                </c:pt>
                <c:pt idx="65">
                  <c:v>128.38999999999999</c:v>
                </c:pt>
                <c:pt idx="66">
                  <c:v>129.31</c:v>
                </c:pt>
                <c:pt idx="67">
                  <c:v>131.4</c:v>
                </c:pt>
                <c:pt idx="68">
                  <c:v>130.99</c:v>
                </c:pt>
                <c:pt idx="69">
                  <c:v>130.78</c:v>
                </c:pt>
                <c:pt idx="70">
                  <c:v>131.66</c:v>
                </c:pt>
                <c:pt idx="71">
                  <c:v>131.81</c:v>
                </c:pt>
                <c:pt idx="72">
                  <c:v>132.1</c:v>
                </c:pt>
                <c:pt idx="73">
                  <c:v>131.56</c:v>
                </c:pt>
                <c:pt idx="74">
                  <c:v>130.30000000000001</c:v>
                </c:pt>
                <c:pt idx="75">
                  <c:v>131.59</c:v>
                </c:pt>
                <c:pt idx="76">
                  <c:v>131.47999999999999</c:v>
                </c:pt>
                <c:pt idx="77">
                  <c:v>132.88999999999999</c:v>
                </c:pt>
                <c:pt idx="78">
                  <c:v>130.74</c:v>
                </c:pt>
                <c:pt idx="79">
                  <c:v>131.16999999999999</c:v>
                </c:pt>
                <c:pt idx="80">
                  <c:v>131.4</c:v>
                </c:pt>
                <c:pt idx="81">
                  <c:v>131.74</c:v>
                </c:pt>
                <c:pt idx="82">
                  <c:v>130.58000000000001</c:v>
                </c:pt>
                <c:pt idx="83">
                  <c:v>131.06</c:v>
                </c:pt>
                <c:pt idx="84">
                  <c:v>130.41</c:v>
                </c:pt>
                <c:pt idx="85">
                  <c:v>130.08000000000001</c:v>
                </c:pt>
                <c:pt idx="86">
                  <c:v>129.5</c:v>
                </c:pt>
                <c:pt idx="87">
                  <c:v>130.06</c:v>
                </c:pt>
                <c:pt idx="88">
                  <c:v>130.49</c:v>
                </c:pt>
                <c:pt idx="89">
                  <c:v>131.1</c:v>
                </c:pt>
                <c:pt idx="90">
                  <c:v>133.07</c:v>
                </c:pt>
                <c:pt idx="91">
                  <c:v>132.79</c:v>
                </c:pt>
                <c:pt idx="92">
                  <c:v>133.65</c:v>
                </c:pt>
                <c:pt idx="93">
                  <c:v>132.80000000000001</c:v>
                </c:pt>
                <c:pt idx="94">
                  <c:v>131.99</c:v>
                </c:pt>
                <c:pt idx="95">
                  <c:v>133.1</c:v>
                </c:pt>
                <c:pt idx="96">
                  <c:v>131.96</c:v>
                </c:pt>
                <c:pt idx="97">
                  <c:v>132.01</c:v>
                </c:pt>
                <c:pt idx="98">
                  <c:v>131.65</c:v>
                </c:pt>
                <c:pt idx="99">
                  <c:v>131.01</c:v>
                </c:pt>
                <c:pt idx="100">
                  <c:v>131.84</c:v>
                </c:pt>
                <c:pt idx="101">
                  <c:v>133.18</c:v>
                </c:pt>
                <c:pt idx="102">
                  <c:v>133.52000000000001</c:v>
                </c:pt>
                <c:pt idx="103">
                  <c:v>133.34</c:v>
                </c:pt>
                <c:pt idx="104">
                  <c:v>131.75</c:v>
                </c:pt>
                <c:pt idx="105">
                  <c:v>132.35</c:v>
                </c:pt>
                <c:pt idx="106">
                  <c:v>132.97</c:v>
                </c:pt>
                <c:pt idx="107">
                  <c:v>132.41999999999999</c:v>
                </c:pt>
                <c:pt idx="108">
                  <c:v>134.01</c:v>
                </c:pt>
                <c:pt idx="109">
                  <c:v>135</c:v>
                </c:pt>
                <c:pt idx="110">
                  <c:v>135.87</c:v>
                </c:pt>
                <c:pt idx="111">
                  <c:v>136.25</c:v>
                </c:pt>
                <c:pt idx="112">
                  <c:v>136.62</c:v>
                </c:pt>
                <c:pt idx="113">
                  <c:v>136.26</c:v>
                </c:pt>
                <c:pt idx="114">
                  <c:v>134.1</c:v>
                </c:pt>
                <c:pt idx="115">
                  <c:v>134.44999999999999</c:v>
                </c:pt>
                <c:pt idx="116">
                  <c:v>134.32</c:v>
                </c:pt>
                <c:pt idx="117">
                  <c:v>133.31</c:v>
                </c:pt>
                <c:pt idx="118">
                  <c:v>134.35</c:v>
                </c:pt>
                <c:pt idx="119">
                  <c:v>135.08000000000001</c:v>
                </c:pt>
                <c:pt idx="120">
                  <c:v>136.59</c:v>
                </c:pt>
                <c:pt idx="121">
                  <c:v>136.53</c:v>
                </c:pt>
                <c:pt idx="122">
                  <c:v>136.82</c:v>
                </c:pt>
                <c:pt idx="123">
                  <c:v>137.51</c:v>
                </c:pt>
                <c:pt idx="124">
                  <c:v>136.53</c:v>
                </c:pt>
                <c:pt idx="125">
                  <c:v>135.94</c:v>
                </c:pt>
                <c:pt idx="126">
                  <c:v>136.07</c:v>
                </c:pt>
                <c:pt idx="127">
                  <c:v>134.87</c:v>
                </c:pt>
                <c:pt idx="128">
                  <c:v>135.41999999999999</c:v>
                </c:pt>
                <c:pt idx="129">
                  <c:v>136.25</c:v>
                </c:pt>
                <c:pt idx="130">
                  <c:v>137.77000000000001</c:v>
                </c:pt>
                <c:pt idx="131">
                  <c:v>138.80000000000001</c:v>
                </c:pt>
                <c:pt idx="132">
                  <c:v>139.05000000000001</c:v>
                </c:pt>
                <c:pt idx="133">
                  <c:v>139.37</c:v>
                </c:pt>
                <c:pt idx="134">
                  <c:v>139.18</c:v>
                </c:pt>
                <c:pt idx="135">
                  <c:v>140.68</c:v>
                </c:pt>
                <c:pt idx="136">
                  <c:v>141.51</c:v>
                </c:pt>
                <c:pt idx="137">
                  <c:v>140.09</c:v>
                </c:pt>
                <c:pt idx="138">
                  <c:v>139.88</c:v>
                </c:pt>
                <c:pt idx="139">
                  <c:v>142.16</c:v>
                </c:pt>
                <c:pt idx="140">
                  <c:v>141.80000000000001</c:v>
                </c:pt>
                <c:pt idx="141">
                  <c:v>141.57</c:v>
                </c:pt>
                <c:pt idx="142">
                  <c:v>140.28</c:v>
                </c:pt>
                <c:pt idx="143">
                  <c:v>140.94999999999999</c:v>
                </c:pt>
                <c:pt idx="144">
                  <c:v>142.93</c:v>
                </c:pt>
                <c:pt idx="145">
                  <c:v>142.26</c:v>
                </c:pt>
                <c:pt idx="146">
                  <c:v>143.58000000000001</c:v>
                </c:pt>
                <c:pt idx="147">
                  <c:v>143.09</c:v>
                </c:pt>
                <c:pt idx="148">
                  <c:v>142.19</c:v>
                </c:pt>
                <c:pt idx="149">
                  <c:v>138.5</c:v>
                </c:pt>
                <c:pt idx="150">
                  <c:v>139.22999999999999</c:v>
                </c:pt>
                <c:pt idx="151">
                  <c:v>139.81</c:v>
                </c:pt>
                <c:pt idx="152">
                  <c:v>136</c:v>
                </c:pt>
                <c:pt idx="153">
                  <c:v>135.79</c:v>
                </c:pt>
                <c:pt idx="154">
                  <c:v>136.94999999999999</c:v>
                </c:pt>
                <c:pt idx="155">
                  <c:v>135.72</c:v>
                </c:pt>
                <c:pt idx="156">
                  <c:v>134.86000000000001</c:v>
                </c:pt>
                <c:pt idx="157">
                  <c:v>136.03</c:v>
                </c:pt>
                <c:pt idx="158">
                  <c:v>137.44</c:v>
                </c:pt>
                <c:pt idx="159">
                  <c:v>133.71</c:v>
                </c:pt>
                <c:pt idx="160">
                  <c:v>133.63</c:v>
                </c:pt>
                <c:pt idx="161">
                  <c:v>133.91999999999999</c:v>
                </c:pt>
                <c:pt idx="162">
                  <c:v>131.01</c:v>
                </c:pt>
                <c:pt idx="163">
                  <c:v>128.78</c:v>
                </c:pt>
                <c:pt idx="164">
                  <c:v>123.53</c:v>
                </c:pt>
                <c:pt idx="165">
                  <c:v>128.1</c:v>
                </c:pt>
                <c:pt idx="166">
                  <c:v>129.68</c:v>
                </c:pt>
                <c:pt idx="167">
                  <c:v>130.06</c:v>
                </c:pt>
                <c:pt idx="168">
                  <c:v>132.91</c:v>
                </c:pt>
                <c:pt idx="169">
                  <c:v>132.69999999999999</c:v>
                </c:pt>
                <c:pt idx="170">
                  <c:v>133.91999999999999</c:v>
                </c:pt>
                <c:pt idx="171">
                  <c:v>134.47999999999999</c:v>
                </c:pt>
                <c:pt idx="172">
                  <c:v>132.41999999999999</c:v>
                </c:pt>
                <c:pt idx="173">
                  <c:v>133.22999999999999</c:v>
                </c:pt>
                <c:pt idx="174">
                  <c:v>136.44999999999999</c:v>
                </c:pt>
                <c:pt idx="175">
                  <c:v>136.44999999999999</c:v>
                </c:pt>
                <c:pt idx="176">
                  <c:v>135.62</c:v>
                </c:pt>
                <c:pt idx="177">
                  <c:v>135.11000000000001</c:v>
                </c:pt>
                <c:pt idx="178">
                  <c:v>135.63999999999999</c:v>
                </c:pt>
                <c:pt idx="179">
                  <c:v>136.25</c:v>
                </c:pt>
                <c:pt idx="180">
                  <c:v>134.19999999999999</c:v>
                </c:pt>
                <c:pt idx="181">
                  <c:v>134.22</c:v>
                </c:pt>
                <c:pt idx="182">
                  <c:v>134.21</c:v>
                </c:pt>
                <c:pt idx="183">
                  <c:v>133.56</c:v>
                </c:pt>
                <c:pt idx="184">
                  <c:v>135.69</c:v>
                </c:pt>
                <c:pt idx="185">
                  <c:v>135.18</c:v>
                </c:pt>
                <c:pt idx="186">
                  <c:v>132.81</c:v>
                </c:pt>
                <c:pt idx="187">
                  <c:v>137.5</c:v>
                </c:pt>
                <c:pt idx="188">
                  <c:v>139.22999999999999</c:v>
                </c:pt>
                <c:pt idx="189">
                  <c:v>138.38</c:v>
                </c:pt>
                <c:pt idx="190">
                  <c:v>139.71</c:v>
                </c:pt>
                <c:pt idx="191">
                  <c:v>140.79</c:v>
                </c:pt>
                <c:pt idx="192">
                  <c:v>140.53</c:v>
                </c:pt>
                <c:pt idx="193">
                  <c:v>143.81</c:v>
                </c:pt>
                <c:pt idx="194">
                  <c:v>144.75</c:v>
                </c:pt>
                <c:pt idx="195">
                  <c:v>144.69</c:v>
                </c:pt>
                <c:pt idx="196">
                  <c:v>147.49</c:v>
                </c:pt>
                <c:pt idx="197">
                  <c:v>147.53</c:v>
                </c:pt>
                <c:pt idx="198">
                  <c:v>146.38</c:v>
                </c:pt>
                <c:pt idx="199">
                  <c:v>147.1</c:v>
                </c:pt>
                <c:pt idx="200">
                  <c:v>146.69</c:v>
                </c:pt>
                <c:pt idx="201">
                  <c:v>147.77000000000001</c:v>
                </c:pt>
                <c:pt idx="202">
                  <c:v>148.47</c:v>
                </c:pt>
                <c:pt idx="203">
                  <c:v>150.21</c:v>
                </c:pt>
                <c:pt idx="204">
                  <c:v>148.56</c:v>
                </c:pt>
                <c:pt idx="205">
                  <c:v>149.38999999999999</c:v>
                </c:pt>
                <c:pt idx="206">
                  <c:v>147.84</c:v>
                </c:pt>
                <c:pt idx="207">
                  <c:v>146.36000000000001</c:v>
                </c:pt>
                <c:pt idx="208">
                  <c:v>147.99</c:v>
                </c:pt>
                <c:pt idx="209">
                  <c:v>146.66999999999999</c:v>
                </c:pt>
                <c:pt idx="210">
                  <c:v>143.80000000000001</c:v>
                </c:pt>
                <c:pt idx="211">
                  <c:v>145.44</c:v>
                </c:pt>
                <c:pt idx="212">
                  <c:v>145.35</c:v>
                </c:pt>
                <c:pt idx="213">
                  <c:v>145.52000000000001</c:v>
                </c:pt>
                <c:pt idx="214">
                  <c:v>148.36000000000001</c:v>
                </c:pt>
                <c:pt idx="215">
                  <c:v>151.6</c:v>
                </c:pt>
                <c:pt idx="216">
                  <c:v>151.22</c:v>
                </c:pt>
                <c:pt idx="217">
                  <c:v>151.25</c:v>
                </c:pt>
                <c:pt idx="218">
                  <c:v>152.30000000000001</c:v>
                </c:pt>
                <c:pt idx="219">
                  <c:v>148.93</c:v>
                </c:pt>
                <c:pt idx="220">
                  <c:v>146.18</c:v>
                </c:pt>
                <c:pt idx="221">
                  <c:v>146.84</c:v>
                </c:pt>
                <c:pt idx="222">
                  <c:v>147.11000000000001</c:v>
                </c:pt>
                <c:pt idx="223">
                  <c:v>143.47</c:v>
                </c:pt>
                <c:pt idx="224">
                  <c:v>143.72</c:v>
                </c:pt>
                <c:pt idx="225">
                  <c:v>140.33000000000001</c:v>
                </c:pt>
                <c:pt idx="226">
                  <c:v>139.63</c:v>
                </c:pt>
                <c:pt idx="227">
                  <c:v>143.36000000000001</c:v>
                </c:pt>
                <c:pt idx="228">
                  <c:v>142.87</c:v>
                </c:pt>
                <c:pt idx="229">
                  <c:v>140.13</c:v>
                </c:pt>
                <c:pt idx="230">
                  <c:v>139.13999999999999</c:v>
                </c:pt>
                <c:pt idx="231">
                  <c:v>139.83000000000001</c:v>
                </c:pt>
                <c:pt idx="232">
                  <c:v>137.1</c:v>
                </c:pt>
                <c:pt idx="233">
                  <c:v>136.30000000000001</c:v>
                </c:pt>
                <c:pt idx="234">
                  <c:v>136.94</c:v>
                </c:pt>
                <c:pt idx="235">
                  <c:v>140.49</c:v>
                </c:pt>
                <c:pt idx="236">
                  <c:v>140.13999999999999</c:v>
                </c:pt>
                <c:pt idx="237">
                  <c:v>138.77000000000001</c:v>
                </c:pt>
                <c:pt idx="238">
                  <c:v>142.83000000000001</c:v>
                </c:pt>
                <c:pt idx="239">
                  <c:v>143.62</c:v>
                </c:pt>
                <c:pt idx="240">
                  <c:v>144.02000000000001</c:v>
                </c:pt>
                <c:pt idx="241">
                  <c:v>144.19</c:v>
                </c:pt>
                <c:pt idx="242">
                  <c:v>144.6</c:v>
                </c:pt>
                <c:pt idx="243">
                  <c:v>146.15</c:v>
                </c:pt>
                <c:pt idx="244">
                  <c:v>145.97</c:v>
                </c:pt>
                <c:pt idx="245">
                  <c:v>144.99</c:v>
                </c:pt>
                <c:pt idx="246">
                  <c:v>146.54</c:v>
                </c:pt>
                <c:pt idx="247">
                  <c:v>144.57</c:v>
                </c:pt>
                <c:pt idx="248">
                  <c:v>141.26</c:v>
                </c:pt>
                <c:pt idx="249">
                  <c:v>138.99</c:v>
                </c:pt>
                <c:pt idx="250">
                  <c:v>135.31</c:v>
                </c:pt>
                <c:pt idx="251">
                  <c:v>135.15</c:v>
                </c:pt>
                <c:pt idx="252">
                  <c:v>135.05000000000001</c:v>
                </c:pt>
                <c:pt idx="253">
                  <c:v>135.16</c:v>
                </c:pt>
                <c:pt idx="254">
                  <c:v>136.31</c:v>
                </c:pt>
                <c:pt idx="255">
                  <c:v>137.49</c:v>
                </c:pt>
                <c:pt idx="256">
                  <c:v>138.97999999999999</c:v>
                </c:pt>
                <c:pt idx="257">
                  <c:v>139.84</c:v>
                </c:pt>
                <c:pt idx="258">
                  <c:v>139.49</c:v>
                </c:pt>
                <c:pt idx="259">
                  <c:v>138.68</c:v>
                </c:pt>
                <c:pt idx="260">
                  <c:v>140.24</c:v>
                </c:pt>
                <c:pt idx="261">
                  <c:v>140.24</c:v>
                </c:pt>
                <c:pt idx="262">
                  <c:v>140.83000000000001</c:v>
                </c:pt>
                <c:pt idx="263">
                  <c:v>140.12</c:v>
                </c:pt>
                <c:pt idx="264">
                  <c:v>138.69999999999999</c:v>
                </c:pt>
                <c:pt idx="265">
                  <c:v>136.19</c:v>
                </c:pt>
                <c:pt idx="266">
                  <c:v>136.16</c:v>
                </c:pt>
                <c:pt idx="267">
                  <c:v>138.16999999999999</c:v>
                </c:pt>
                <c:pt idx="268">
                  <c:v>136.24</c:v>
                </c:pt>
                <c:pt idx="269">
                  <c:v>134.88</c:v>
                </c:pt>
                <c:pt idx="270">
                  <c:v>135.16</c:v>
                </c:pt>
                <c:pt idx="271">
                  <c:v>133.97</c:v>
                </c:pt>
                <c:pt idx="272">
                  <c:v>128.96</c:v>
                </c:pt>
                <c:pt idx="273">
                  <c:v>130.72</c:v>
                </c:pt>
                <c:pt idx="274">
                  <c:v>131.05000000000001</c:v>
                </c:pt>
                <c:pt idx="275">
                  <c:v>126.34</c:v>
                </c:pt>
                <c:pt idx="276">
                  <c:v>118.04</c:v>
                </c:pt>
                <c:pt idx="277">
                  <c:v>122.78</c:v>
                </c:pt>
                <c:pt idx="278">
                  <c:v>123.98</c:v>
                </c:pt>
                <c:pt idx="279">
                  <c:v>129.56</c:v>
                </c:pt>
                <c:pt idx="280">
                  <c:v>124.93</c:v>
                </c:pt>
                <c:pt idx="281">
                  <c:v>127.3</c:v>
                </c:pt>
                <c:pt idx="282">
                  <c:v>125.37</c:v>
                </c:pt>
                <c:pt idx="283">
                  <c:v>127.59</c:v>
                </c:pt>
                <c:pt idx="284">
                  <c:v>128.30000000000001</c:v>
                </c:pt>
                <c:pt idx="285">
                  <c:v>131.22999999999999</c:v>
                </c:pt>
                <c:pt idx="286">
                  <c:v>130.6</c:v>
                </c:pt>
                <c:pt idx="287">
                  <c:v>126.13</c:v>
                </c:pt>
                <c:pt idx="288">
                  <c:v>126.33</c:v>
                </c:pt>
                <c:pt idx="289">
                  <c:v>124.73</c:v>
                </c:pt>
                <c:pt idx="290">
                  <c:v>123.43</c:v>
                </c:pt>
                <c:pt idx="291">
                  <c:v>123.37</c:v>
                </c:pt>
                <c:pt idx="292">
                  <c:v>123.23</c:v>
                </c:pt>
                <c:pt idx="293">
                  <c:v>127.93</c:v>
                </c:pt>
                <c:pt idx="294">
                  <c:v>128.84</c:v>
                </c:pt>
                <c:pt idx="295">
                  <c:v>128.04</c:v>
                </c:pt>
                <c:pt idx="296">
                  <c:v>129.86000000000001</c:v>
                </c:pt>
                <c:pt idx="297">
                  <c:v>126.08</c:v>
                </c:pt>
                <c:pt idx="298">
                  <c:v>128.53</c:v>
                </c:pt>
                <c:pt idx="299">
                  <c:v>127.62</c:v>
                </c:pt>
                <c:pt idx="300">
                  <c:v>129.16</c:v>
                </c:pt>
                <c:pt idx="301">
                  <c:v>129.65</c:v>
                </c:pt>
                <c:pt idx="302">
                  <c:v>132.41</c:v>
                </c:pt>
                <c:pt idx="303">
                  <c:v>132.47999999999999</c:v>
                </c:pt>
                <c:pt idx="304">
                  <c:v>131.30000000000001</c:v>
                </c:pt>
                <c:pt idx="305">
                  <c:v>126.81</c:v>
                </c:pt>
                <c:pt idx="306">
                  <c:v>126.54</c:v>
                </c:pt>
                <c:pt idx="307">
                  <c:v>125.57</c:v>
                </c:pt>
                <c:pt idx="308">
                  <c:v>128.1</c:v>
                </c:pt>
                <c:pt idx="309">
                  <c:v>124.32</c:v>
                </c:pt>
                <c:pt idx="310">
                  <c:v>122.64</c:v>
                </c:pt>
                <c:pt idx="311">
                  <c:v>123.11</c:v>
                </c:pt>
                <c:pt idx="312">
                  <c:v>125.21</c:v>
                </c:pt>
                <c:pt idx="313">
                  <c:v>121.89</c:v>
                </c:pt>
                <c:pt idx="314">
                  <c:v>120.49</c:v>
                </c:pt>
                <c:pt idx="315">
                  <c:v>117.63</c:v>
                </c:pt>
                <c:pt idx="316">
                  <c:v>118.03</c:v>
                </c:pt>
                <c:pt idx="317">
                  <c:v>120.23</c:v>
                </c:pt>
                <c:pt idx="318">
                  <c:v>120</c:v>
                </c:pt>
                <c:pt idx="319">
                  <c:v>121.65</c:v>
                </c:pt>
                <c:pt idx="320">
                  <c:v>121.56</c:v>
                </c:pt>
                <c:pt idx="321">
                  <c:v>125.4</c:v>
                </c:pt>
                <c:pt idx="322">
                  <c:v>125.88</c:v>
                </c:pt>
                <c:pt idx="323">
                  <c:v>124.47</c:v>
                </c:pt>
                <c:pt idx="324">
                  <c:v>126.48</c:v>
                </c:pt>
                <c:pt idx="325">
                  <c:v>124.08</c:v>
                </c:pt>
                <c:pt idx="326">
                  <c:v>123.55</c:v>
                </c:pt>
                <c:pt idx="327">
                  <c:v>127.42</c:v>
                </c:pt>
                <c:pt idx="328">
                  <c:v>129.13999999999999</c:v>
                </c:pt>
                <c:pt idx="329">
                  <c:v>128.9</c:v>
                </c:pt>
                <c:pt idx="330">
                  <c:v>129.91</c:v>
                </c:pt>
                <c:pt idx="331">
                  <c:v>128</c:v>
                </c:pt>
                <c:pt idx="332">
                  <c:v>126.65</c:v>
                </c:pt>
                <c:pt idx="333">
                  <c:v>127.4</c:v>
                </c:pt>
                <c:pt idx="334">
                  <c:v>129.82</c:v>
                </c:pt>
                <c:pt idx="335">
                  <c:v>126.89</c:v>
                </c:pt>
                <c:pt idx="336">
                  <c:v>127.16</c:v>
                </c:pt>
                <c:pt idx="337">
                  <c:v>128.44999999999999</c:v>
                </c:pt>
                <c:pt idx="338">
                  <c:v>129.63</c:v>
                </c:pt>
                <c:pt idx="339">
                  <c:v>128.61000000000001</c:v>
                </c:pt>
                <c:pt idx="340">
                  <c:v>132.13</c:v>
                </c:pt>
                <c:pt idx="341">
                  <c:v>131.05000000000001</c:v>
                </c:pt>
                <c:pt idx="342">
                  <c:v>131.35</c:v>
                </c:pt>
                <c:pt idx="343">
                  <c:v>131.09</c:v>
                </c:pt>
                <c:pt idx="344">
                  <c:v>132.80000000000001</c:v>
                </c:pt>
                <c:pt idx="345">
                  <c:v>133.97</c:v>
                </c:pt>
                <c:pt idx="346">
                  <c:v>134.65</c:v>
                </c:pt>
                <c:pt idx="347">
                  <c:v>133.44999999999999</c:v>
                </c:pt>
                <c:pt idx="348">
                  <c:v>133.13999999999999</c:v>
                </c:pt>
                <c:pt idx="349">
                  <c:v>134.82</c:v>
                </c:pt>
                <c:pt idx="350">
                  <c:v>134.76</c:v>
                </c:pt>
                <c:pt idx="351">
                  <c:v>135.30000000000001</c:v>
                </c:pt>
                <c:pt idx="352">
                  <c:v>134.65</c:v>
                </c:pt>
                <c:pt idx="353">
                  <c:v>133.57</c:v>
                </c:pt>
                <c:pt idx="354">
                  <c:v>131.58000000000001</c:v>
                </c:pt>
                <c:pt idx="355">
                  <c:v>131.28</c:v>
                </c:pt>
                <c:pt idx="356">
                  <c:v>132.46</c:v>
                </c:pt>
                <c:pt idx="357">
                  <c:v>132.35</c:v>
                </c:pt>
                <c:pt idx="358">
                  <c:v>134.44999999999999</c:v>
                </c:pt>
                <c:pt idx="359">
                  <c:v>135.74</c:v>
                </c:pt>
                <c:pt idx="360">
                  <c:v>136.16999999999999</c:v>
                </c:pt>
                <c:pt idx="361">
                  <c:v>135.29</c:v>
                </c:pt>
                <c:pt idx="362">
                  <c:v>134.11000000000001</c:v>
                </c:pt>
                <c:pt idx="363">
                  <c:v>133.41999999999999</c:v>
                </c:pt>
                <c:pt idx="364">
                  <c:v>132.79</c:v>
                </c:pt>
                <c:pt idx="365">
                  <c:v>129.79</c:v>
                </c:pt>
                <c:pt idx="366">
                  <c:v>131.13</c:v>
                </c:pt>
                <c:pt idx="367">
                  <c:v>129.47999999999999</c:v>
                </c:pt>
                <c:pt idx="368">
                  <c:v>131.30000000000001</c:v>
                </c:pt>
                <c:pt idx="369">
                  <c:v>132.99</c:v>
                </c:pt>
                <c:pt idx="370">
                  <c:v>134.87</c:v>
                </c:pt>
                <c:pt idx="371">
                  <c:v>132.52000000000001</c:v>
                </c:pt>
                <c:pt idx="372">
                  <c:v>133.47</c:v>
                </c:pt>
                <c:pt idx="373">
                  <c:v>132.34</c:v>
                </c:pt>
                <c:pt idx="374">
                  <c:v>133.38999999999999</c:v>
                </c:pt>
                <c:pt idx="375">
                  <c:v>130.41999999999999</c:v>
                </c:pt>
                <c:pt idx="376">
                  <c:v>127.22</c:v>
                </c:pt>
                <c:pt idx="377">
                  <c:v>127.92</c:v>
                </c:pt>
                <c:pt idx="378">
                  <c:v>124.61</c:v>
                </c:pt>
                <c:pt idx="379">
                  <c:v>124.69</c:v>
                </c:pt>
                <c:pt idx="380">
                  <c:v>127.02</c:v>
                </c:pt>
                <c:pt idx="381">
                  <c:v>127.41</c:v>
                </c:pt>
                <c:pt idx="382">
                  <c:v>128.18</c:v>
                </c:pt>
                <c:pt idx="383">
                  <c:v>125.1</c:v>
                </c:pt>
                <c:pt idx="384">
                  <c:v>124.07</c:v>
                </c:pt>
                <c:pt idx="385">
                  <c:v>122.68</c:v>
                </c:pt>
                <c:pt idx="386">
                  <c:v>122.39</c:v>
                </c:pt>
                <c:pt idx="387">
                  <c:v>122.31</c:v>
                </c:pt>
                <c:pt idx="388">
                  <c:v>122.77</c:v>
                </c:pt>
                <c:pt idx="389">
                  <c:v>120.83</c:v>
                </c:pt>
                <c:pt idx="390">
                  <c:v>120.73</c:v>
                </c:pt>
                <c:pt idx="391">
                  <c:v>120.32</c:v>
                </c:pt>
                <c:pt idx="392">
                  <c:v>118.91</c:v>
                </c:pt>
                <c:pt idx="393">
                  <c:v>117.31</c:v>
                </c:pt>
                <c:pt idx="394">
                  <c:v>117.08</c:v>
                </c:pt>
                <c:pt idx="395">
                  <c:v>118.12</c:v>
                </c:pt>
                <c:pt idx="396">
                  <c:v>115.49</c:v>
                </c:pt>
                <c:pt idx="397">
                  <c:v>116.71</c:v>
                </c:pt>
                <c:pt idx="398">
                  <c:v>117.29</c:v>
                </c:pt>
                <c:pt idx="399">
                  <c:v>118.27</c:v>
                </c:pt>
                <c:pt idx="400">
                  <c:v>117.25</c:v>
                </c:pt>
                <c:pt idx="401">
                  <c:v>115.05</c:v>
                </c:pt>
                <c:pt idx="402">
                  <c:v>114.32</c:v>
                </c:pt>
                <c:pt idx="403">
                  <c:v>115.57</c:v>
                </c:pt>
                <c:pt idx="404">
                  <c:v>114.17</c:v>
                </c:pt>
                <c:pt idx="405">
                  <c:v>115.53</c:v>
                </c:pt>
                <c:pt idx="406">
                  <c:v>117.4</c:v>
                </c:pt>
                <c:pt idx="407">
                  <c:v>119.16</c:v>
                </c:pt>
                <c:pt idx="408">
                  <c:v>121.07</c:v>
                </c:pt>
                <c:pt idx="409">
                  <c:v>117.98</c:v>
                </c:pt>
                <c:pt idx="410">
                  <c:v>118.26</c:v>
                </c:pt>
                <c:pt idx="411">
                  <c:v>115.66</c:v>
                </c:pt>
                <c:pt idx="412">
                  <c:v>117.42</c:v>
                </c:pt>
                <c:pt idx="413">
                  <c:v>117.64</c:v>
                </c:pt>
                <c:pt idx="414">
                  <c:v>116.36</c:v>
                </c:pt>
                <c:pt idx="415">
                  <c:v>114.19</c:v>
                </c:pt>
                <c:pt idx="416">
                  <c:v>113.4</c:v>
                </c:pt>
                <c:pt idx="417">
                  <c:v>114.94</c:v>
                </c:pt>
                <c:pt idx="418">
                  <c:v>113.7</c:v>
                </c:pt>
                <c:pt idx="419">
                  <c:v>113.16</c:v>
                </c:pt>
                <c:pt idx="420">
                  <c:v>114.62</c:v>
                </c:pt>
                <c:pt idx="421">
                  <c:v>113.91</c:v>
                </c:pt>
                <c:pt idx="422">
                  <c:v>112.79</c:v>
                </c:pt>
                <c:pt idx="423">
                  <c:v>111.91</c:v>
                </c:pt>
                <c:pt idx="424">
                  <c:v>111.33</c:v>
                </c:pt>
                <c:pt idx="425">
                  <c:v>111.49</c:v>
                </c:pt>
                <c:pt idx="426">
                  <c:v>109.54</c:v>
                </c:pt>
                <c:pt idx="427">
                  <c:v>109.93</c:v>
                </c:pt>
                <c:pt idx="428">
                  <c:v>109.44</c:v>
                </c:pt>
                <c:pt idx="429">
                  <c:v>108.06</c:v>
                </c:pt>
                <c:pt idx="430">
                  <c:v>109.96</c:v>
                </c:pt>
                <c:pt idx="431">
                  <c:v>108.85</c:v>
                </c:pt>
                <c:pt idx="432">
                  <c:v>109.25</c:v>
                </c:pt>
                <c:pt idx="433">
                  <c:v>108.53</c:v>
                </c:pt>
                <c:pt idx="434">
                  <c:v>111.28</c:v>
                </c:pt>
                <c:pt idx="435">
                  <c:v>108.95</c:v>
                </c:pt>
                <c:pt idx="436">
                  <c:v>107.49</c:v>
                </c:pt>
                <c:pt idx="437">
                  <c:v>107.41</c:v>
                </c:pt>
                <c:pt idx="438">
                  <c:v>106.21</c:v>
                </c:pt>
                <c:pt idx="439">
                  <c:v>104.6</c:v>
                </c:pt>
                <c:pt idx="440">
                  <c:v>108.35</c:v>
                </c:pt>
                <c:pt idx="441">
                  <c:v>106.22</c:v>
                </c:pt>
                <c:pt idx="442">
                  <c:v>105.53</c:v>
                </c:pt>
                <c:pt idx="443">
                  <c:v>103.1</c:v>
                </c:pt>
                <c:pt idx="444">
                  <c:v>103.61</c:v>
                </c:pt>
                <c:pt idx="445">
                  <c:v>103.47</c:v>
                </c:pt>
                <c:pt idx="446">
                  <c:v>98.71</c:v>
                </c:pt>
                <c:pt idx="447">
                  <c:v>99.06</c:v>
                </c:pt>
                <c:pt idx="448">
                  <c:v>96.7</c:v>
                </c:pt>
                <c:pt idx="449">
                  <c:v>101.63</c:v>
                </c:pt>
                <c:pt idx="450">
                  <c:v>103.39</c:v>
                </c:pt>
                <c:pt idx="451">
                  <c:v>103.09</c:v>
                </c:pt>
                <c:pt idx="452">
                  <c:v>102.8</c:v>
                </c:pt>
                <c:pt idx="453">
                  <c:v>101.55</c:v>
                </c:pt>
                <c:pt idx="454">
                  <c:v>100.69</c:v>
                </c:pt>
                <c:pt idx="455">
                  <c:v>98.88</c:v>
                </c:pt>
                <c:pt idx="456">
                  <c:v>95.68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6-470B-89A1-58ED64156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425520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5520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1185682326621925E-2"/>
          <c:y val="0.81081081081081086"/>
          <c:w val="0.98210290827740487"/>
          <c:h val="0.171171171171171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7-4C81-9BFF-C7E38ECF5220}"/>
            </c:ext>
          </c:extLst>
        </c:ser>
        <c:ser>
          <c:idx val="2"/>
          <c:order val="2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7-4C81-9BFF-C7E38ECF5220}"/>
            </c:ext>
          </c:extLst>
        </c:ser>
        <c:ser>
          <c:idx val="3"/>
          <c:order val="3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7-4C81-9BFF-C7E38ECF5220}"/>
            </c:ext>
          </c:extLst>
        </c:ser>
        <c:ser>
          <c:idx val="4"/>
          <c:order val="4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E7-4C81-9BFF-C7E38ECF5220}"/>
            </c:ext>
          </c:extLst>
        </c:ser>
        <c:ser>
          <c:idx val="5"/>
          <c:order val="5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E7-4C81-9BFF-C7E38ECF5220}"/>
            </c:ext>
          </c:extLst>
        </c:ser>
        <c:ser>
          <c:idx val="6"/>
          <c:order val="6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E7-4C81-9BFF-C7E38ECF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48544"/>
        <c:axId val="1"/>
      </c:lineChart>
      <c:lineChart>
        <c:grouping val="standard"/>
        <c:varyColors val="0"/>
        <c:ser>
          <c:idx val="1"/>
          <c:order val="1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E7-4C81-9BFF-C7E38ECF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424854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4854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d\.mm\.yy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E-42CA-BDCD-83EB88C193C1}"/>
            </c:ext>
          </c:extLst>
        </c:ser>
        <c:ser>
          <c:idx val="1"/>
          <c:order val="1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E-42CA-BDCD-83EB88C1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245632"/>
        <c:axId val="1"/>
      </c:areaChart>
      <c:lineChart>
        <c:grouping val="standard"/>
        <c:varyColors val="0"/>
        <c:ser>
          <c:idx val="2"/>
          <c:order val="2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E-42CA-BDCD-83EB88C193C1}"/>
            </c:ext>
          </c:extLst>
        </c:ser>
        <c:ser>
          <c:idx val="3"/>
          <c:order val="3"/>
          <c:tx>
            <c:strRef>
              <c:f>'1.2.8-график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0E-42CA-BDCD-83EB88C1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45632"/>
        <c:axId val="1"/>
      </c:lineChart>
      <c:dateAx>
        <c:axId val="59424563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594245632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77405857740586E-2"/>
          <c:y val="3.081232492997199E-2"/>
          <c:w val="0.80125610867679198"/>
          <c:h val="0.49299852224354307"/>
        </c:manualLayout>
      </c:layout>
      <c:areaChart>
        <c:grouping val="standard"/>
        <c:varyColors val="0"/>
        <c:ser>
          <c:idx val="0"/>
          <c:order val="0"/>
          <c:tx>
            <c:strRef>
              <c:f>'1.2.8-график '!$C$4</c:f>
              <c:strCache>
                <c:ptCount val="1"/>
                <c:pt idx="0">
                  <c:v>Бағалардың ең жоғ. және ең төм аралығы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'!$C$5:$C$469</c:f>
              <c:numCache>
                <c:formatCode>0.0</c:formatCode>
                <c:ptCount val="465"/>
                <c:pt idx="0">
                  <c:v>24.3</c:v>
                </c:pt>
                <c:pt idx="1">
                  <c:v>24.41</c:v>
                </c:pt>
                <c:pt idx="2">
                  <c:v>23.7</c:v>
                </c:pt>
                <c:pt idx="3">
                  <c:v>23</c:v>
                </c:pt>
                <c:pt idx="4">
                  <c:v>22.65</c:v>
                </c:pt>
                <c:pt idx="5">
                  <c:v>22.45</c:v>
                </c:pt>
                <c:pt idx="6">
                  <c:v>22</c:v>
                </c:pt>
                <c:pt idx="7">
                  <c:v>22.1</c:v>
                </c:pt>
                <c:pt idx="8">
                  <c:v>21.71</c:v>
                </c:pt>
                <c:pt idx="9">
                  <c:v>21.89</c:v>
                </c:pt>
                <c:pt idx="10">
                  <c:v>22.25</c:v>
                </c:pt>
                <c:pt idx="11">
                  <c:v>22</c:v>
                </c:pt>
                <c:pt idx="12">
                  <c:v>22</c:v>
                </c:pt>
                <c:pt idx="13">
                  <c:v>21.98</c:v>
                </c:pt>
                <c:pt idx="14">
                  <c:v>22.55</c:v>
                </c:pt>
                <c:pt idx="15">
                  <c:v>22.5</c:v>
                </c:pt>
                <c:pt idx="16">
                  <c:v>23.43</c:v>
                </c:pt>
                <c:pt idx="17">
                  <c:v>23.75</c:v>
                </c:pt>
                <c:pt idx="18">
                  <c:v>23.5</c:v>
                </c:pt>
                <c:pt idx="19">
                  <c:v>23.7</c:v>
                </c:pt>
                <c:pt idx="20">
                  <c:v>23.6</c:v>
                </c:pt>
                <c:pt idx="21">
                  <c:v>23.8</c:v>
                </c:pt>
                <c:pt idx="22">
                  <c:v>24</c:v>
                </c:pt>
                <c:pt idx="23">
                  <c:v>25.5</c:v>
                </c:pt>
                <c:pt idx="24">
                  <c:v>25.25</c:v>
                </c:pt>
                <c:pt idx="25">
                  <c:v>25.4</c:v>
                </c:pt>
                <c:pt idx="26">
                  <c:v>25</c:v>
                </c:pt>
                <c:pt idx="27">
                  <c:v>24.5</c:v>
                </c:pt>
                <c:pt idx="28">
                  <c:v>24.51</c:v>
                </c:pt>
                <c:pt idx="29">
                  <c:v>24.4</c:v>
                </c:pt>
                <c:pt idx="30">
                  <c:v>25</c:v>
                </c:pt>
                <c:pt idx="31">
                  <c:v>25.1</c:v>
                </c:pt>
                <c:pt idx="32">
                  <c:v>25.05</c:v>
                </c:pt>
                <c:pt idx="33">
                  <c:v>25.5</c:v>
                </c:pt>
                <c:pt idx="34">
                  <c:v>25.9</c:v>
                </c:pt>
                <c:pt idx="35">
                  <c:v>26</c:v>
                </c:pt>
                <c:pt idx="36">
                  <c:v>26.4</c:v>
                </c:pt>
                <c:pt idx="37">
                  <c:v>26.4</c:v>
                </c:pt>
                <c:pt idx="38">
                  <c:v>26.1</c:v>
                </c:pt>
                <c:pt idx="39">
                  <c:v>26</c:v>
                </c:pt>
                <c:pt idx="40">
                  <c:v>24</c:v>
                </c:pt>
                <c:pt idx="41">
                  <c:v>23.25</c:v>
                </c:pt>
                <c:pt idx="42">
                  <c:v>22.5</c:v>
                </c:pt>
                <c:pt idx="43">
                  <c:v>22</c:v>
                </c:pt>
                <c:pt idx="44">
                  <c:v>21.65</c:v>
                </c:pt>
                <c:pt idx="45">
                  <c:v>21.95</c:v>
                </c:pt>
                <c:pt idx="46">
                  <c:v>21.75</c:v>
                </c:pt>
                <c:pt idx="47">
                  <c:v>22.8</c:v>
                </c:pt>
                <c:pt idx="48">
                  <c:v>23.65</c:v>
                </c:pt>
                <c:pt idx="49">
                  <c:v>23.8</c:v>
                </c:pt>
                <c:pt idx="50">
                  <c:v>24.38</c:v>
                </c:pt>
                <c:pt idx="51">
                  <c:v>23.55</c:v>
                </c:pt>
                <c:pt idx="52">
                  <c:v>23.55</c:v>
                </c:pt>
                <c:pt idx="53">
                  <c:v>23.13</c:v>
                </c:pt>
                <c:pt idx="54">
                  <c:v>22.8</c:v>
                </c:pt>
                <c:pt idx="55">
                  <c:v>22.9</c:v>
                </c:pt>
                <c:pt idx="56">
                  <c:v>22.85</c:v>
                </c:pt>
                <c:pt idx="57">
                  <c:v>23.5</c:v>
                </c:pt>
                <c:pt idx="58">
                  <c:v>23.25</c:v>
                </c:pt>
                <c:pt idx="59">
                  <c:v>23.5</c:v>
                </c:pt>
                <c:pt idx="60">
                  <c:v>23.15</c:v>
                </c:pt>
                <c:pt idx="61">
                  <c:v>23</c:v>
                </c:pt>
                <c:pt idx="62">
                  <c:v>23.49</c:v>
                </c:pt>
                <c:pt idx="63">
                  <c:v>24</c:v>
                </c:pt>
                <c:pt idx="64">
                  <c:v>23.45</c:v>
                </c:pt>
                <c:pt idx="65">
                  <c:v>23.4</c:v>
                </c:pt>
                <c:pt idx="66">
                  <c:v>23.35</c:v>
                </c:pt>
                <c:pt idx="67">
                  <c:v>23.2</c:v>
                </c:pt>
                <c:pt idx="68">
                  <c:v>23.6</c:v>
                </c:pt>
                <c:pt idx="69">
                  <c:v>23.68</c:v>
                </c:pt>
                <c:pt idx="70">
                  <c:v>23.6</c:v>
                </c:pt>
                <c:pt idx="71">
                  <c:v>23.55</c:v>
                </c:pt>
                <c:pt idx="72">
                  <c:v>23.95</c:v>
                </c:pt>
                <c:pt idx="73">
                  <c:v>23.9</c:v>
                </c:pt>
                <c:pt idx="74">
                  <c:v>23.93</c:v>
                </c:pt>
                <c:pt idx="75">
                  <c:v>23.9</c:v>
                </c:pt>
                <c:pt idx="76">
                  <c:v>24</c:v>
                </c:pt>
                <c:pt idx="77">
                  <c:v>23.7</c:v>
                </c:pt>
                <c:pt idx="78">
                  <c:v>23.7</c:v>
                </c:pt>
                <c:pt idx="79">
                  <c:v>23.45</c:v>
                </c:pt>
                <c:pt idx="80">
                  <c:v>23.15</c:v>
                </c:pt>
                <c:pt idx="81">
                  <c:v>22.5</c:v>
                </c:pt>
                <c:pt idx="82">
                  <c:v>22.5</c:v>
                </c:pt>
                <c:pt idx="83">
                  <c:v>22.38</c:v>
                </c:pt>
                <c:pt idx="84">
                  <c:v>22.5</c:v>
                </c:pt>
                <c:pt idx="85">
                  <c:v>22.5</c:v>
                </c:pt>
                <c:pt idx="86">
                  <c:v>22.3</c:v>
                </c:pt>
                <c:pt idx="87">
                  <c:v>21.5</c:v>
                </c:pt>
                <c:pt idx="88">
                  <c:v>21.9</c:v>
                </c:pt>
                <c:pt idx="89">
                  <c:v>21.81</c:v>
                </c:pt>
                <c:pt idx="90">
                  <c:v>21.6</c:v>
                </c:pt>
                <c:pt idx="91">
                  <c:v>21.85</c:v>
                </c:pt>
                <c:pt idx="92">
                  <c:v>21.8</c:v>
                </c:pt>
                <c:pt idx="93">
                  <c:v>21.9</c:v>
                </c:pt>
                <c:pt idx="94">
                  <c:v>21.8</c:v>
                </c:pt>
                <c:pt idx="95">
                  <c:v>22.1</c:v>
                </c:pt>
                <c:pt idx="96">
                  <c:v>21.8</c:v>
                </c:pt>
                <c:pt idx="97">
                  <c:v>21.45</c:v>
                </c:pt>
                <c:pt idx="98">
                  <c:v>21.44</c:v>
                </c:pt>
                <c:pt idx="99">
                  <c:v>21.2</c:v>
                </c:pt>
                <c:pt idx="100">
                  <c:v>20.8</c:v>
                </c:pt>
                <c:pt idx="101">
                  <c:v>20.63</c:v>
                </c:pt>
                <c:pt idx="102">
                  <c:v>20.399999999999999</c:v>
                </c:pt>
                <c:pt idx="103">
                  <c:v>21</c:v>
                </c:pt>
                <c:pt idx="104">
                  <c:v>22.1</c:v>
                </c:pt>
                <c:pt idx="105">
                  <c:v>21.9</c:v>
                </c:pt>
                <c:pt idx="106">
                  <c:v>22.1</c:v>
                </c:pt>
                <c:pt idx="107">
                  <c:v>22</c:v>
                </c:pt>
                <c:pt idx="108">
                  <c:v>21.7</c:v>
                </c:pt>
                <c:pt idx="109">
                  <c:v>21</c:v>
                </c:pt>
                <c:pt idx="110">
                  <c:v>21.6</c:v>
                </c:pt>
                <c:pt idx="111">
                  <c:v>21.25</c:v>
                </c:pt>
                <c:pt idx="112">
                  <c:v>21.98</c:v>
                </c:pt>
                <c:pt idx="113">
                  <c:v>22.28</c:v>
                </c:pt>
                <c:pt idx="114">
                  <c:v>22.5</c:v>
                </c:pt>
                <c:pt idx="115">
                  <c:v>22.8</c:v>
                </c:pt>
                <c:pt idx="116">
                  <c:v>22.55</c:v>
                </c:pt>
                <c:pt idx="117">
                  <c:v>22.24</c:v>
                </c:pt>
                <c:pt idx="118">
                  <c:v>22.11</c:v>
                </c:pt>
                <c:pt idx="119">
                  <c:v>22.95</c:v>
                </c:pt>
                <c:pt idx="120">
                  <c:v>22.75</c:v>
                </c:pt>
                <c:pt idx="121">
                  <c:v>22.15</c:v>
                </c:pt>
                <c:pt idx="122">
                  <c:v>22</c:v>
                </c:pt>
                <c:pt idx="123">
                  <c:v>22.25</c:v>
                </c:pt>
                <c:pt idx="124">
                  <c:v>22.2</c:v>
                </c:pt>
                <c:pt idx="125">
                  <c:v>22.26</c:v>
                </c:pt>
                <c:pt idx="126">
                  <c:v>22.39</c:v>
                </c:pt>
                <c:pt idx="127">
                  <c:v>22.3</c:v>
                </c:pt>
                <c:pt idx="128">
                  <c:v>22.14</c:v>
                </c:pt>
                <c:pt idx="129">
                  <c:v>22.35</c:v>
                </c:pt>
                <c:pt idx="130">
                  <c:v>22.5</c:v>
                </c:pt>
                <c:pt idx="131">
                  <c:v>22.35</c:v>
                </c:pt>
                <c:pt idx="132">
                  <c:v>22.78</c:v>
                </c:pt>
                <c:pt idx="133">
                  <c:v>24.01</c:v>
                </c:pt>
                <c:pt idx="134">
                  <c:v>24.75</c:v>
                </c:pt>
                <c:pt idx="135">
                  <c:v>25.2</c:v>
                </c:pt>
                <c:pt idx="136">
                  <c:v>25.1</c:v>
                </c:pt>
                <c:pt idx="137">
                  <c:v>24.5</c:v>
                </c:pt>
                <c:pt idx="138">
                  <c:v>25</c:v>
                </c:pt>
                <c:pt idx="139">
                  <c:v>24.8</c:v>
                </c:pt>
                <c:pt idx="140">
                  <c:v>24.6</c:v>
                </c:pt>
                <c:pt idx="141">
                  <c:v>24.36</c:v>
                </c:pt>
                <c:pt idx="142">
                  <c:v>23.65</c:v>
                </c:pt>
                <c:pt idx="143">
                  <c:v>23.2</c:v>
                </c:pt>
                <c:pt idx="144">
                  <c:v>22.9</c:v>
                </c:pt>
                <c:pt idx="145">
                  <c:v>23</c:v>
                </c:pt>
                <c:pt idx="146">
                  <c:v>23.6</c:v>
                </c:pt>
                <c:pt idx="147">
                  <c:v>22.7</c:v>
                </c:pt>
                <c:pt idx="148">
                  <c:v>23</c:v>
                </c:pt>
                <c:pt idx="149">
                  <c:v>23</c:v>
                </c:pt>
                <c:pt idx="150">
                  <c:v>22.61</c:v>
                </c:pt>
                <c:pt idx="151">
                  <c:v>22</c:v>
                </c:pt>
                <c:pt idx="152">
                  <c:v>22.5</c:v>
                </c:pt>
                <c:pt idx="153">
                  <c:v>21.58</c:v>
                </c:pt>
                <c:pt idx="154">
                  <c:v>21.25</c:v>
                </c:pt>
                <c:pt idx="155">
                  <c:v>23.49</c:v>
                </c:pt>
                <c:pt idx="156">
                  <c:v>21.48</c:v>
                </c:pt>
                <c:pt idx="157">
                  <c:v>21</c:v>
                </c:pt>
                <c:pt idx="158">
                  <c:v>19.5</c:v>
                </c:pt>
                <c:pt idx="159">
                  <c:v>20</c:v>
                </c:pt>
                <c:pt idx="160">
                  <c:v>19.95</c:v>
                </c:pt>
                <c:pt idx="161">
                  <c:v>19.510000000000002</c:v>
                </c:pt>
                <c:pt idx="162">
                  <c:v>20.5</c:v>
                </c:pt>
                <c:pt idx="163">
                  <c:v>20.3</c:v>
                </c:pt>
                <c:pt idx="164">
                  <c:v>20.78</c:v>
                </c:pt>
                <c:pt idx="165">
                  <c:v>20.7</c:v>
                </c:pt>
                <c:pt idx="166">
                  <c:v>20.8</c:v>
                </c:pt>
                <c:pt idx="167">
                  <c:v>21.25</c:v>
                </c:pt>
                <c:pt idx="168">
                  <c:v>21.5</c:v>
                </c:pt>
                <c:pt idx="169">
                  <c:v>21.6</c:v>
                </c:pt>
                <c:pt idx="170">
                  <c:v>21.8</c:v>
                </c:pt>
                <c:pt idx="171">
                  <c:v>21.5</c:v>
                </c:pt>
                <c:pt idx="172">
                  <c:v>21.4</c:v>
                </c:pt>
                <c:pt idx="173">
                  <c:v>20.55</c:v>
                </c:pt>
                <c:pt idx="174">
                  <c:v>20.93</c:v>
                </c:pt>
                <c:pt idx="175">
                  <c:v>20.7</c:v>
                </c:pt>
                <c:pt idx="176">
                  <c:v>20.68</c:v>
                </c:pt>
                <c:pt idx="177">
                  <c:v>21.45</c:v>
                </c:pt>
                <c:pt idx="178">
                  <c:v>21.25</c:v>
                </c:pt>
                <c:pt idx="179">
                  <c:v>20.87</c:v>
                </c:pt>
                <c:pt idx="180">
                  <c:v>21.01</c:v>
                </c:pt>
                <c:pt idx="181">
                  <c:v>22.25</c:v>
                </c:pt>
                <c:pt idx="182">
                  <c:v>22.21</c:v>
                </c:pt>
                <c:pt idx="183">
                  <c:v>22.4</c:v>
                </c:pt>
                <c:pt idx="184">
                  <c:v>22.95</c:v>
                </c:pt>
                <c:pt idx="185">
                  <c:v>22.77</c:v>
                </c:pt>
                <c:pt idx="186">
                  <c:v>23</c:v>
                </c:pt>
                <c:pt idx="187">
                  <c:v>23.8</c:v>
                </c:pt>
                <c:pt idx="188">
                  <c:v>23.99</c:v>
                </c:pt>
                <c:pt idx="189">
                  <c:v>24.2</c:v>
                </c:pt>
                <c:pt idx="190">
                  <c:v>23.5</c:v>
                </c:pt>
                <c:pt idx="191">
                  <c:v>22.8</c:v>
                </c:pt>
                <c:pt idx="192">
                  <c:v>23</c:v>
                </c:pt>
                <c:pt idx="193">
                  <c:v>23.35</c:v>
                </c:pt>
                <c:pt idx="194">
                  <c:v>23.82</c:v>
                </c:pt>
                <c:pt idx="195">
                  <c:v>23.95</c:v>
                </c:pt>
                <c:pt idx="196">
                  <c:v>24</c:v>
                </c:pt>
                <c:pt idx="197">
                  <c:v>24.2</c:v>
                </c:pt>
                <c:pt idx="198">
                  <c:v>25</c:v>
                </c:pt>
                <c:pt idx="199">
                  <c:v>25.47</c:v>
                </c:pt>
                <c:pt idx="200">
                  <c:v>25.4</c:v>
                </c:pt>
                <c:pt idx="201">
                  <c:v>25.15</c:v>
                </c:pt>
                <c:pt idx="202">
                  <c:v>25.1</c:v>
                </c:pt>
                <c:pt idx="203">
                  <c:v>26</c:v>
                </c:pt>
                <c:pt idx="204">
                  <c:v>24.95</c:v>
                </c:pt>
                <c:pt idx="205">
                  <c:v>24.6</c:v>
                </c:pt>
                <c:pt idx="206">
                  <c:v>25</c:v>
                </c:pt>
                <c:pt idx="207">
                  <c:v>24.95</c:v>
                </c:pt>
                <c:pt idx="208">
                  <c:v>25.8</c:v>
                </c:pt>
                <c:pt idx="209">
                  <c:v>26.8</c:v>
                </c:pt>
                <c:pt idx="210">
                  <c:v>26.13</c:v>
                </c:pt>
                <c:pt idx="211">
                  <c:v>27</c:v>
                </c:pt>
                <c:pt idx="212">
                  <c:v>26.98</c:v>
                </c:pt>
                <c:pt idx="213">
                  <c:v>27.2</c:v>
                </c:pt>
                <c:pt idx="214">
                  <c:v>26.93</c:v>
                </c:pt>
                <c:pt idx="215">
                  <c:v>28.5</c:v>
                </c:pt>
                <c:pt idx="216">
                  <c:v>29.66</c:v>
                </c:pt>
                <c:pt idx="217">
                  <c:v>29.47</c:v>
                </c:pt>
                <c:pt idx="218">
                  <c:v>28.96</c:v>
                </c:pt>
                <c:pt idx="219">
                  <c:v>28</c:v>
                </c:pt>
                <c:pt idx="220">
                  <c:v>27.7</c:v>
                </c:pt>
                <c:pt idx="221">
                  <c:v>28.25</c:v>
                </c:pt>
                <c:pt idx="222">
                  <c:v>27.2</c:v>
                </c:pt>
                <c:pt idx="223">
                  <c:v>27.42</c:v>
                </c:pt>
                <c:pt idx="224">
                  <c:v>27</c:v>
                </c:pt>
                <c:pt idx="225">
                  <c:v>26.8</c:v>
                </c:pt>
                <c:pt idx="226">
                  <c:v>26.5</c:v>
                </c:pt>
                <c:pt idx="227">
                  <c:v>26.48</c:v>
                </c:pt>
                <c:pt idx="228">
                  <c:v>27</c:v>
                </c:pt>
                <c:pt idx="229">
                  <c:v>28.5</c:v>
                </c:pt>
                <c:pt idx="230">
                  <c:v>27.75</c:v>
                </c:pt>
                <c:pt idx="231">
                  <c:v>27.3</c:v>
                </c:pt>
                <c:pt idx="232">
                  <c:v>28.05</c:v>
                </c:pt>
                <c:pt idx="233">
                  <c:v>27</c:v>
                </c:pt>
                <c:pt idx="234">
                  <c:v>27</c:v>
                </c:pt>
                <c:pt idx="235">
                  <c:v>26.47</c:v>
                </c:pt>
                <c:pt idx="236">
                  <c:v>26.65</c:v>
                </c:pt>
                <c:pt idx="237">
                  <c:v>27.32</c:v>
                </c:pt>
                <c:pt idx="238">
                  <c:v>27.7</c:v>
                </c:pt>
                <c:pt idx="239">
                  <c:v>28</c:v>
                </c:pt>
                <c:pt idx="240">
                  <c:v>28.7</c:v>
                </c:pt>
                <c:pt idx="241">
                  <c:v>28.9</c:v>
                </c:pt>
                <c:pt idx="242">
                  <c:v>29.69</c:v>
                </c:pt>
                <c:pt idx="243">
                  <c:v>30.1</c:v>
                </c:pt>
                <c:pt idx="244">
                  <c:v>30.3</c:v>
                </c:pt>
                <c:pt idx="245">
                  <c:v>30.4</c:v>
                </c:pt>
                <c:pt idx="246">
                  <c:v>31.1</c:v>
                </c:pt>
                <c:pt idx="247">
                  <c:v>31.01</c:v>
                </c:pt>
                <c:pt idx="248">
                  <c:v>30.2</c:v>
                </c:pt>
                <c:pt idx="249">
                  <c:v>29.75</c:v>
                </c:pt>
                <c:pt idx="250">
                  <c:v>30.1</c:v>
                </c:pt>
                <c:pt idx="251">
                  <c:v>30.5</c:v>
                </c:pt>
                <c:pt idx="252">
                  <c:v>31</c:v>
                </c:pt>
                <c:pt idx="253">
                  <c:v>32.5</c:v>
                </c:pt>
                <c:pt idx="254">
                  <c:v>32.99</c:v>
                </c:pt>
                <c:pt idx="255">
                  <c:v>33</c:v>
                </c:pt>
                <c:pt idx="256">
                  <c:v>33.35</c:v>
                </c:pt>
                <c:pt idx="257">
                  <c:v>33</c:v>
                </c:pt>
                <c:pt idx="258">
                  <c:v>33.200000000000003</c:v>
                </c:pt>
                <c:pt idx="259">
                  <c:v>33.75</c:v>
                </c:pt>
                <c:pt idx="260">
                  <c:v>34.4</c:v>
                </c:pt>
                <c:pt idx="261">
                  <c:v>34.1</c:v>
                </c:pt>
                <c:pt idx="262">
                  <c:v>33</c:v>
                </c:pt>
                <c:pt idx="263">
                  <c:v>33</c:v>
                </c:pt>
                <c:pt idx="264">
                  <c:v>32.15</c:v>
                </c:pt>
                <c:pt idx="265">
                  <c:v>29.7</c:v>
                </c:pt>
                <c:pt idx="266">
                  <c:v>29.05</c:v>
                </c:pt>
                <c:pt idx="267">
                  <c:v>27.6</c:v>
                </c:pt>
                <c:pt idx="268">
                  <c:v>28.25</c:v>
                </c:pt>
                <c:pt idx="269">
                  <c:v>28.5</c:v>
                </c:pt>
                <c:pt idx="270">
                  <c:v>28.05</c:v>
                </c:pt>
                <c:pt idx="271">
                  <c:v>26.75</c:v>
                </c:pt>
                <c:pt idx="272">
                  <c:v>25.6</c:v>
                </c:pt>
                <c:pt idx="273">
                  <c:v>26.1</c:v>
                </c:pt>
                <c:pt idx="274">
                  <c:v>26.15</c:v>
                </c:pt>
                <c:pt idx="275">
                  <c:v>25.99</c:v>
                </c:pt>
                <c:pt idx="276">
                  <c:v>25.75</c:v>
                </c:pt>
                <c:pt idx="277">
                  <c:v>25</c:v>
                </c:pt>
                <c:pt idx="278">
                  <c:v>23.5</c:v>
                </c:pt>
                <c:pt idx="279">
                  <c:v>23.3</c:v>
                </c:pt>
                <c:pt idx="280">
                  <c:v>24</c:v>
                </c:pt>
                <c:pt idx="281">
                  <c:v>25</c:v>
                </c:pt>
                <c:pt idx="282">
                  <c:v>24.5</c:v>
                </c:pt>
                <c:pt idx="283">
                  <c:v>24.95</c:v>
                </c:pt>
                <c:pt idx="284">
                  <c:v>24.86</c:v>
                </c:pt>
                <c:pt idx="285">
                  <c:v>24.89</c:v>
                </c:pt>
                <c:pt idx="286">
                  <c:v>25.5</c:v>
                </c:pt>
                <c:pt idx="287">
                  <c:v>25.55</c:v>
                </c:pt>
                <c:pt idx="288">
                  <c:v>25.99</c:v>
                </c:pt>
                <c:pt idx="289">
                  <c:v>25.25</c:v>
                </c:pt>
                <c:pt idx="290">
                  <c:v>25.24</c:v>
                </c:pt>
                <c:pt idx="291">
                  <c:v>25.05</c:v>
                </c:pt>
                <c:pt idx="292">
                  <c:v>24.95</c:v>
                </c:pt>
                <c:pt idx="293">
                  <c:v>24</c:v>
                </c:pt>
                <c:pt idx="294">
                  <c:v>24.7</c:v>
                </c:pt>
                <c:pt idx="295">
                  <c:v>24.9</c:v>
                </c:pt>
                <c:pt idx="296">
                  <c:v>25.47</c:v>
                </c:pt>
                <c:pt idx="297">
                  <c:v>25.4</c:v>
                </c:pt>
                <c:pt idx="298">
                  <c:v>25.7</c:v>
                </c:pt>
                <c:pt idx="299">
                  <c:v>26.4</c:v>
                </c:pt>
                <c:pt idx="300">
                  <c:v>26.6</c:v>
                </c:pt>
                <c:pt idx="301">
                  <c:v>26.9</c:v>
                </c:pt>
                <c:pt idx="302">
                  <c:v>27.31</c:v>
                </c:pt>
                <c:pt idx="303">
                  <c:v>27.15</c:v>
                </c:pt>
                <c:pt idx="304">
                  <c:v>27.35</c:v>
                </c:pt>
                <c:pt idx="305">
                  <c:v>26.4</c:v>
                </c:pt>
                <c:pt idx="306">
                  <c:v>27</c:v>
                </c:pt>
                <c:pt idx="307">
                  <c:v>25.95</c:v>
                </c:pt>
                <c:pt idx="308">
                  <c:v>24.3</c:v>
                </c:pt>
                <c:pt idx="309">
                  <c:v>24.5</c:v>
                </c:pt>
                <c:pt idx="310">
                  <c:v>24.5</c:v>
                </c:pt>
                <c:pt idx="311">
                  <c:v>25.06</c:v>
                </c:pt>
                <c:pt idx="312">
                  <c:v>25.2</c:v>
                </c:pt>
                <c:pt idx="313">
                  <c:v>25.05</c:v>
                </c:pt>
                <c:pt idx="314">
                  <c:v>24.65</c:v>
                </c:pt>
                <c:pt idx="315">
                  <c:v>24.51</c:v>
                </c:pt>
                <c:pt idx="316">
                  <c:v>24.49</c:v>
                </c:pt>
                <c:pt idx="317">
                  <c:v>24.3</c:v>
                </c:pt>
                <c:pt idx="318">
                  <c:v>24.45</c:v>
                </c:pt>
                <c:pt idx="319">
                  <c:v>26.76</c:v>
                </c:pt>
                <c:pt idx="320">
                  <c:v>27.5</c:v>
                </c:pt>
                <c:pt idx="321">
                  <c:v>28.7</c:v>
                </c:pt>
                <c:pt idx="322">
                  <c:v>28.15</c:v>
                </c:pt>
                <c:pt idx="323">
                  <c:v>28.34</c:v>
                </c:pt>
                <c:pt idx="324">
                  <c:v>29.16</c:v>
                </c:pt>
                <c:pt idx="325">
                  <c:v>29.06</c:v>
                </c:pt>
                <c:pt idx="326">
                  <c:v>28.88</c:v>
                </c:pt>
                <c:pt idx="327">
                  <c:v>28.65</c:v>
                </c:pt>
                <c:pt idx="328">
                  <c:v>28.75</c:v>
                </c:pt>
                <c:pt idx="329">
                  <c:v>29.25</c:v>
                </c:pt>
                <c:pt idx="330">
                  <c:v>29.6</c:v>
                </c:pt>
                <c:pt idx="331">
                  <c:v>29.55</c:v>
                </c:pt>
                <c:pt idx="332">
                  <c:v>29.7</c:v>
                </c:pt>
                <c:pt idx="333">
                  <c:v>29.55</c:v>
                </c:pt>
                <c:pt idx="334">
                  <c:v>28.95</c:v>
                </c:pt>
                <c:pt idx="335">
                  <c:v>29.4</c:v>
                </c:pt>
                <c:pt idx="336">
                  <c:v>29.5</c:v>
                </c:pt>
                <c:pt idx="337">
                  <c:v>29.5</c:v>
                </c:pt>
                <c:pt idx="338">
                  <c:v>30.1</c:v>
                </c:pt>
                <c:pt idx="339">
                  <c:v>30.52</c:v>
                </c:pt>
                <c:pt idx="340">
                  <c:v>31</c:v>
                </c:pt>
                <c:pt idx="341">
                  <c:v>31.29</c:v>
                </c:pt>
                <c:pt idx="342">
                  <c:v>32.049999999999997</c:v>
                </c:pt>
                <c:pt idx="343">
                  <c:v>32.979999999999997</c:v>
                </c:pt>
                <c:pt idx="344">
                  <c:v>33.4</c:v>
                </c:pt>
                <c:pt idx="345">
                  <c:v>33.25</c:v>
                </c:pt>
                <c:pt idx="346">
                  <c:v>34</c:v>
                </c:pt>
                <c:pt idx="347">
                  <c:v>34</c:v>
                </c:pt>
                <c:pt idx="348">
                  <c:v>33.5</c:v>
                </c:pt>
                <c:pt idx="349">
                  <c:v>34</c:v>
                </c:pt>
                <c:pt idx="350">
                  <c:v>33.58</c:v>
                </c:pt>
                <c:pt idx="351">
                  <c:v>33.75</c:v>
                </c:pt>
                <c:pt idx="352">
                  <c:v>33</c:v>
                </c:pt>
                <c:pt idx="353">
                  <c:v>31.71</c:v>
                </c:pt>
                <c:pt idx="354">
                  <c:v>32</c:v>
                </c:pt>
                <c:pt idx="355">
                  <c:v>32.450000000000003</c:v>
                </c:pt>
                <c:pt idx="356">
                  <c:v>31.4</c:v>
                </c:pt>
                <c:pt idx="357">
                  <c:v>31.7</c:v>
                </c:pt>
                <c:pt idx="358">
                  <c:v>30.4</c:v>
                </c:pt>
                <c:pt idx="359">
                  <c:v>30.76</c:v>
                </c:pt>
                <c:pt idx="360">
                  <c:v>31.5</c:v>
                </c:pt>
                <c:pt idx="361">
                  <c:v>31.32</c:v>
                </c:pt>
                <c:pt idx="362">
                  <c:v>30.6</c:v>
                </c:pt>
                <c:pt idx="363">
                  <c:v>30.5</c:v>
                </c:pt>
                <c:pt idx="364">
                  <c:v>31.05</c:v>
                </c:pt>
                <c:pt idx="365">
                  <c:v>30.93</c:v>
                </c:pt>
                <c:pt idx="366">
                  <c:v>31</c:v>
                </c:pt>
                <c:pt idx="367">
                  <c:v>30.22</c:v>
                </c:pt>
                <c:pt idx="368">
                  <c:v>30.2</c:v>
                </c:pt>
                <c:pt idx="369">
                  <c:v>29.6</c:v>
                </c:pt>
                <c:pt idx="370">
                  <c:v>29.3</c:v>
                </c:pt>
                <c:pt idx="371">
                  <c:v>29.5</c:v>
                </c:pt>
                <c:pt idx="372">
                  <c:v>28.3</c:v>
                </c:pt>
                <c:pt idx="373">
                  <c:v>28.65</c:v>
                </c:pt>
                <c:pt idx="374">
                  <c:v>28.56</c:v>
                </c:pt>
                <c:pt idx="375">
                  <c:v>29.69</c:v>
                </c:pt>
                <c:pt idx="376">
                  <c:v>31.2</c:v>
                </c:pt>
                <c:pt idx="377">
                  <c:v>29.85</c:v>
                </c:pt>
                <c:pt idx="378">
                  <c:v>29.8</c:v>
                </c:pt>
                <c:pt idx="379">
                  <c:v>29.1</c:v>
                </c:pt>
                <c:pt idx="380">
                  <c:v>29.25</c:v>
                </c:pt>
                <c:pt idx="381">
                  <c:v>28.95</c:v>
                </c:pt>
                <c:pt idx="382">
                  <c:v>27.9</c:v>
                </c:pt>
                <c:pt idx="383">
                  <c:v>28.38</c:v>
                </c:pt>
                <c:pt idx="384">
                  <c:v>28</c:v>
                </c:pt>
                <c:pt idx="385">
                  <c:v>27.7</c:v>
                </c:pt>
                <c:pt idx="386">
                  <c:v>28</c:v>
                </c:pt>
                <c:pt idx="387">
                  <c:v>27.8</c:v>
                </c:pt>
                <c:pt idx="388">
                  <c:v>27.5</c:v>
                </c:pt>
                <c:pt idx="389">
                  <c:v>26.4</c:v>
                </c:pt>
                <c:pt idx="390">
                  <c:v>26.75</c:v>
                </c:pt>
                <c:pt idx="391">
                  <c:v>26.78</c:v>
                </c:pt>
                <c:pt idx="392">
                  <c:v>26.8</c:v>
                </c:pt>
                <c:pt idx="393">
                  <c:v>25.99</c:v>
                </c:pt>
                <c:pt idx="394">
                  <c:v>24.45</c:v>
                </c:pt>
                <c:pt idx="395">
                  <c:v>24.7</c:v>
                </c:pt>
                <c:pt idx="396">
                  <c:v>25</c:v>
                </c:pt>
                <c:pt idx="397">
                  <c:v>24.97</c:v>
                </c:pt>
                <c:pt idx="398">
                  <c:v>25.25</c:v>
                </c:pt>
                <c:pt idx="399">
                  <c:v>25.5</c:v>
                </c:pt>
                <c:pt idx="400">
                  <c:v>25</c:v>
                </c:pt>
                <c:pt idx="401">
                  <c:v>24.78</c:v>
                </c:pt>
                <c:pt idx="402">
                  <c:v>23.15</c:v>
                </c:pt>
                <c:pt idx="403">
                  <c:v>23.6</c:v>
                </c:pt>
                <c:pt idx="404">
                  <c:v>23.83</c:v>
                </c:pt>
                <c:pt idx="405">
                  <c:v>22.5</c:v>
                </c:pt>
                <c:pt idx="406">
                  <c:v>22.55</c:v>
                </c:pt>
                <c:pt idx="407">
                  <c:v>23</c:v>
                </c:pt>
                <c:pt idx="408">
                  <c:v>23</c:v>
                </c:pt>
                <c:pt idx="409">
                  <c:v>23.25</c:v>
                </c:pt>
                <c:pt idx="410">
                  <c:v>23.76</c:v>
                </c:pt>
                <c:pt idx="411">
                  <c:v>23.8</c:v>
                </c:pt>
                <c:pt idx="412">
                  <c:v>23.98</c:v>
                </c:pt>
                <c:pt idx="413">
                  <c:v>23.85</c:v>
                </c:pt>
                <c:pt idx="414">
                  <c:v>23.71</c:v>
                </c:pt>
                <c:pt idx="415">
                  <c:v>24.31</c:v>
                </c:pt>
                <c:pt idx="416">
                  <c:v>23.01</c:v>
                </c:pt>
                <c:pt idx="417">
                  <c:v>22.2</c:v>
                </c:pt>
                <c:pt idx="418">
                  <c:v>22.4</c:v>
                </c:pt>
                <c:pt idx="419">
                  <c:v>23.15</c:v>
                </c:pt>
                <c:pt idx="420">
                  <c:v>22.48</c:v>
                </c:pt>
                <c:pt idx="421">
                  <c:v>22.5</c:v>
                </c:pt>
                <c:pt idx="422">
                  <c:v>20.67</c:v>
                </c:pt>
                <c:pt idx="423">
                  <c:v>19.89</c:v>
                </c:pt>
                <c:pt idx="424">
                  <c:v>18.89</c:v>
                </c:pt>
                <c:pt idx="425">
                  <c:v>18.89</c:v>
                </c:pt>
                <c:pt idx="426">
                  <c:v>18.57</c:v>
                </c:pt>
                <c:pt idx="427">
                  <c:v>17</c:v>
                </c:pt>
                <c:pt idx="428">
                  <c:v>18.670000000000002</c:v>
                </c:pt>
                <c:pt idx="429">
                  <c:v>18.190000000000001</c:v>
                </c:pt>
                <c:pt idx="430">
                  <c:v>17.37</c:v>
                </c:pt>
                <c:pt idx="431">
                  <c:v>17</c:v>
                </c:pt>
                <c:pt idx="432">
                  <c:v>16</c:v>
                </c:pt>
                <c:pt idx="433">
                  <c:v>17.75</c:v>
                </c:pt>
                <c:pt idx="434">
                  <c:v>18.3</c:v>
                </c:pt>
                <c:pt idx="435">
                  <c:v>17.95</c:v>
                </c:pt>
                <c:pt idx="436">
                  <c:v>17.940000000000001</c:v>
                </c:pt>
                <c:pt idx="437">
                  <c:v>17.8</c:v>
                </c:pt>
                <c:pt idx="438">
                  <c:v>17.05</c:v>
                </c:pt>
                <c:pt idx="439">
                  <c:v>15.35</c:v>
                </c:pt>
                <c:pt idx="440">
                  <c:v>15.5</c:v>
                </c:pt>
                <c:pt idx="441">
                  <c:v>15.11</c:v>
                </c:pt>
                <c:pt idx="442">
                  <c:v>15.4</c:v>
                </c:pt>
                <c:pt idx="443">
                  <c:v>15.01</c:v>
                </c:pt>
                <c:pt idx="444">
                  <c:v>13.75</c:v>
                </c:pt>
                <c:pt idx="445">
                  <c:v>13.75</c:v>
                </c:pt>
                <c:pt idx="446">
                  <c:v>11.75</c:v>
                </c:pt>
                <c:pt idx="447">
                  <c:v>13</c:v>
                </c:pt>
                <c:pt idx="448">
                  <c:v>11.75</c:v>
                </c:pt>
                <c:pt idx="449">
                  <c:v>11.86</c:v>
                </c:pt>
                <c:pt idx="450">
                  <c:v>14.01</c:v>
                </c:pt>
                <c:pt idx="451">
                  <c:v>13</c:v>
                </c:pt>
                <c:pt idx="452">
                  <c:v>10.5</c:v>
                </c:pt>
                <c:pt idx="453">
                  <c:v>10.5</c:v>
                </c:pt>
                <c:pt idx="454">
                  <c:v>10.9</c:v>
                </c:pt>
                <c:pt idx="455">
                  <c:v>11.14</c:v>
                </c:pt>
                <c:pt idx="456">
                  <c:v>10.11</c:v>
                </c:pt>
                <c:pt idx="457">
                  <c:v>9.69</c:v>
                </c:pt>
                <c:pt idx="458">
                  <c:v>9.4</c:v>
                </c:pt>
                <c:pt idx="459">
                  <c:v>8.6</c:v>
                </c:pt>
                <c:pt idx="460">
                  <c:v>10</c:v>
                </c:pt>
                <c:pt idx="461">
                  <c:v>10.3</c:v>
                </c:pt>
                <c:pt idx="462">
                  <c:v>13.07</c:v>
                </c:pt>
                <c:pt idx="463">
                  <c:v>14</c:v>
                </c:pt>
                <c:pt idx="46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2-426E-9A23-C7E824FBA927}"/>
            </c:ext>
          </c:extLst>
        </c:ser>
        <c:ser>
          <c:idx val="1"/>
          <c:order val="1"/>
          <c:tx>
            <c:strRef>
              <c:f>'1.2.8-график '!$D$4</c:f>
              <c:strCache>
                <c:ptCount val="1"/>
                <c:pt idx="0">
                  <c:v>Ең төменгі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'!$D$5:$D$469</c:f>
              <c:numCache>
                <c:formatCode>0.0</c:formatCode>
                <c:ptCount val="465"/>
                <c:pt idx="0">
                  <c:v>7.06</c:v>
                </c:pt>
                <c:pt idx="1">
                  <c:v>7.13</c:v>
                </c:pt>
                <c:pt idx="2">
                  <c:v>7.18</c:v>
                </c:pt>
                <c:pt idx="3">
                  <c:v>7.28</c:v>
                </c:pt>
                <c:pt idx="4">
                  <c:v>7.1</c:v>
                </c:pt>
                <c:pt idx="5">
                  <c:v>7.13</c:v>
                </c:pt>
                <c:pt idx="6">
                  <c:v>7.13</c:v>
                </c:pt>
                <c:pt idx="7">
                  <c:v>7.13</c:v>
                </c:pt>
                <c:pt idx="8">
                  <c:v>7.13</c:v>
                </c:pt>
                <c:pt idx="9">
                  <c:v>7.13</c:v>
                </c:pt>
                <c:pt idx="10">
                  <c:v>7.1</c:v>
                </c:pt>
                <c:pt idx="11">
                  <c:v>7.08</c:v>
                </c:pt>
                <c:pt idx="12">
                  <c:v>7.03</c:v>
                </c:pt>
                <c:pt idx="13">
                  <c:v>6.96</c:v>
                </c:pt>
                <c:pt idx="14">
                  <c:v>7.03</c:v>
                </c:pt>
                <c:pt idx="15">
                  <c:v>7.03</c:v>
                </c:pt>
                <c:pt idx="16">
                  <c:v>7</c:v>
                </c:pt>
                <c:pt idx="17">
                  <c:v>6.95</c:v>
                </c:pt>
                <c:pt idx="18">
                  <c:v>6.95</c:v>
                </c:pt>
                <c:pt idx="19">
                  <c:v>6.95</c:v>
                </c:pt>
                <c:pt idx="20">
                  <c:v>6.93</c:v>
                </c:pt>
                <c:pt idx="21">
                  <c:v>6.95</c:v>
                </c:pt>
                <c:pt idx="22">
                  <c:v>6.95</c:v>
                </c:pt>
                <c:pt idx="23">
                  <c:v>6.6</c:v>
                </c:pt>
                <c:pt idx="24">
                  <c:v>6.25</c:v>
                </c:pt>
                <c:pt idx="25">
                  <c:v>6.4</c:v>
                </c:pt>
                <c:pt idx="26">
                  <c:v>6.4</c:v>
                </c:pt>
                <c:pt idx="27">
                  <c:v>6.45</c:v>
                </c:pt>
                <c:pt idx="28">
                  <c:v>6.43</c:v>
                </c:pt>
                <c:pt idx="29">
                  <c:v>6.38</c:v>
                </c:pt>
                <c:pt idx="30">
                  <c:v>6.38</c:v>
                </c:pt>
                <c:pt idx="31">
                  <c:v>6.38</c:v>
                </c:pt>
                <c:pt idx="32">
                  <c:v>6.28</c:v>
                </c:pt>
                <c:pt idx="33">
                  <c:v>6.38</c:v>
                </c:pt>
                <c:pt idx="34">
                  <c:v>6.75</c:v>
                </c:pt>
                <c:pt idx="35">
                  <c:v>6.48</c:v>
                </c:pt>
                <c:pt idx="36">
                  <c:v>6.38</c:v>
                </c:pt>
                <c:pt idx="37">
                  <c:v>6.75</c:v>
                </c:pt>
                <c:pt idx="38">
                  <c:v>6.75</c:v>
                </c:pt>
                <c:pt idx="39">
                  <c:v>6.42</c:v>
                </c:pt>
                <c:pt idx="40">
                  <c:v>6.4</c:v>
                </c:pt>
                <c:pt idx="41">
                  <c:v>6.75</c:v>
                </c:pt>
                <c:pt idx="42">
                  <c:v>6.88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6.35</c:v>
                </c:pt>
                <c:pt idx="49">
                  <c:v>6.35</c:v>
                </c:pt>
                <c:pt idx="50">
                  <c:v>6.5</c:v>
                </c:pt>
                <c:pt idx="51">
                  <c:v>6.5</c:v>
                </c:pt>
                <c:pt idx="52">
                  <c:v>6.5</c:v>
                </c:pt>
                <c:pt idx="53">
                  <c:v>5.8</c:v>
                </c:pt>
                <c:pt idx="54">
                  <c:v>5.75</c:v>
                </c:pt>
                <c:pt idx="55">
                  <c:v>4.8</c:v>
                </c:pt>
                <c:pt idx="56">
                  <c:v>5.5</c:v>
                </c:pt>
                <c:pt idx="57">
                  <c:v>5.8</c:v>
                </c:pt>
                <c:pt idx="58">
                  <c:v>6</c:v>
                </c:pt>
                <c:pt idx="59">
                  <c:v>6.15</c:v>
                </c:pt>
                <c:pt idx="60">
                  <c:v>5.9</c:v>
                </c:pt>
                <c:pt idx="61">
                  <c:v>5.25</c:v>
                </c:pt>
                <c:pt idx="62">
                  <c:v>6</c:v>
                </c:pt>
                <c:pt idx="63">
                  <c:v>6</c:v>
                </c:pt>
                <c:pt idx="64">
                  <c:v>5.5</c:v>
                </c:pt>
                <c:pt idx="65">
                  <c:v>5.5</c:v>
                </c:pt>
                <c:pt idx="66">
                  <c:v>5.73</c:v>
                </c:pt>
                <c:pt idx="67">
                  <c:v>5.71</c:v>
                </c:pt>
                <c:pt idx="68">
                  <c:v>5.93</c:v>
                </c:pt>
                <c:pt idx="69">
                  <c:v>5.93</c:v>
                </c:pt>
                <c:pt idx="70">
                  <c:v>5.9</c:v>
                </c:pt>
                <c:pt idx="71">
                  <c:v>5.9</c:v>
                </c:pt>
                <c:pt idx="72">
                  <c:v>5.93</c:v>
                </c:pt>
                <c:pt idx="73">
                  <c:v>5.95</c:v>
                </c:pt>
                <c:pt idx="74">
                  <c:v>6.5</c:v>
                </c:pt>
                <c:pt idx="75">
                  <c:v>6.48</c:v>
                </c:pt>
                <c:pt idx="76">
                  <c:v>6.3</c:v>
                </c:pt>
                <c:pt idx="77">
                  <c:v>6.6</c:v>
                </c:pt>
                <c:pt idx="78">
                  <c:v>6.7</c:v>
                </c:pt>
                <c:pt idx="79">
                  <c:v>7.2</c:v>
                </c:pt>
                <c:pt idx="80">
                  <c:v>6.85</c:v>
                </c:pt>
                <c:pt idx="81">
                  <c:v>6.38</c:v>
                </c:pt>
                <c:pt idx="82">
                  <c:v>6.21</c:v>
                </c:pt>
                <c:pt idx="83">
                  <c:v>6.2</c:v>
                </c:pt>
                <c:pt idx="84">
                  <c:v>6.38</c:v>
                </c:pt>
                <c:pt idx="85">
                  <c:v>6.25</c:v>
                </c:pt>
                <c:pt idx="86">
                  <c:v>7</c:v>
                </c:pt>
                <c:pt idx="87">
                  <c:v>6.68</c:v>
                </c:pt>
                <c:pt idx="88">
                  <c:v>6.25</c:v>
                </c:pt>
                <c:pt idx="89">
                  <c:v>6.25</c:v>
                </c:pt>
                <c:pt idx="90">
                  <c:v>6.5</c:v>
                </c:pt>
                <c:pt idx="91">
                  <c:v>6.5</c:v>
                </c:pt>
                <c:pt idx="92">
                  <c:v>6.45</c:v>
                </c:pt>
                <c:pt idx="93">
                  <c:v>6.45</c:v>
                </c:pt>
                <c:pt idx="94">
                  <c:v>6.45</c:v>
                </c:pt>
                <c:pt idx="95">
                  <c:v>6.25</c:v>
                </c:pt>
                <c:pt idx="96">
                  <c:v>6.02</c:v>
                </c:pt>
                <c:pt idx="97">
                  <c:v>5.95</c:v>
                </c:pt>
                <c:pt idx="98">
                  <c:v>6</c:v>
                </c:pt>
                <c:pt idx="99">
                  <c:v>6</c:v>
                </c:pt>
                <c:pt idx="100">
                  <c:v>6</c:v>
                </c:pt>
                <c:pt idx="101">
                  <c:v>5.95</c:v>
                </c:pt>
                <c:pt idx="102">
                  <c:v>6.07</c:v>
                </c:pt>
                <c:pt idx="103">
                  <c:v>5.8</c:v>
                </c:pt>
                <c:pt idx="104">
                  <c:v>5.73</c:v>
                </c:pt>
                <c:pt idx="105">
                  <c:v>5.7</c:v>
                </c:pt>
                <c:pt idx="106">
                  <c:v>5.65</c:v>
                </c:pt>
                <c:pt idx="107">
                  <c:v>5.58</c:v>
                </c:pt>
                <c:pt idx="108">
                  <c:v>5.35</c:v>
                </c:pt>
                <c:pt idx="109">
                  <c:v>5.3</c:v>
                </c:pt>
                <c:pt idx="110">
                  <c:v>5.5</c:v>
                </c:pt>
                <c:pt idx="111">
                  <c:v>5.55</c:v>
                </c:pt>
                <c:pt idx="112">
                  <c:v>5.53</c:v>
                </c:pt>
                <c:pt idx="113">
                  <c:v>5.6</c:v>
                </c:pt>
                <c:pt idx="114">
                  <c:v>5.35</c:v>
                </c:pt>
                <c:pt idx="115">
                  <c:v>5.4</c:v>
                </c:pt>
                <c:pt idx="116">
                  <c:v>5.6</c:v>
                </c:pt>
                <c:pt idx="117">
                  <c:v>5.55</c:v>
                </c:pt>
                <c:pt idx="118">
                  <c:v>5.68</c:v>
                </c:pt>
                <c:pt idx="119">
                  <c:v>5.45</c:v>
                </c:pt>
                <c:pt idx="120">
                  <c:v>5.45</c:v>
                </c:pt>
                <c:pt idx="121">
                  <c:v>5.4</c:v>
                </c:pt>
                <c:pt idx="122">
                  <c:v>5.6</c:v>
                </c:pt>
                <c:pt idx="123">
                  <c:v>5.3</c:v>
                </c:pt>
                <c:pt idx="124">
                  <c:v>5.55</c:v>
                </c:pt>
                <c:pt idx="125">
                  <c:v>5.25</c:v>
                </c:pt>
                <c:pt idx="126">
                  <c:v>5.15</c:v>
                </c:pt>
                <c:pt idx="127">
                  <c:v>5.3</c:v>
                </c:pt>
                <c:pt idx="128">
                  <c:v>5.23</c:v>
                </c:pt>
                <c:pt idx="129">
                  <c:v>5.3</c:v>
                </c:pt>
                <c:pt idx="130">
                  <c:v>5.23</c:v>
                </c:pt>
                <c:pt idx="131">
                  <c:v>5.15</c:v>
                </c:pt>
                <c:pt idx="132">
                  <c:v>5.2</c:v>
                </c:pt>
                <c:pt idx="133">
                  <c:v>5.2</c:v>
                </c:pt>
                <c:pt idx="134">
                  <c:v>5.2</c:v>
                </c:pt>
                <c:pt idx="135">
                  <c:v>5.2</c:v>
                </c:pt>
                <c:pt idx="136">
                  <c:v>5.2</c:v>
                </c:pt>
                <c:pt idx="137">
                  <c:v>5</c:v>
                </c:pt>
                <c:pt idx="138">
                  <c:v>5.15</c:v>
                </c:pt>
                <c:pt idx="139">
                  <c:v>5.08</c:v>
                </c:pt>
                <c:pt idx="140">
                  <c:v>5.18</c:v>
                </c:pt>
                <c:pt idx="141">
                  <c:v>4.9749999999999996</c:v>
                </c:pt>
                <c:pt idx="142">
                  <c:v>4.9249999999999998</c:v>
                </c:pt>
                <c:pt idx="143">
                  <c:v>5.0999999999999996</c:v>
                </c:pt>
                <c:pt idx="144">
                  <c:v>4.8</c:v>
                </c:pt>
                <c:pt idx="145">
                  <c:v>4.9000000000000004</c:v>
                </c:pt>
                <c:pt idx="146">
                  <c:v>4.9000000000000004</c:v>
                </c:pt>
                <c:pt idx="147">
                  <c:v>4.75</c:v>
                </c:pt>
                <c:pt idx="148">
                  <c:v>4.9000000000000004</c:v>
                </c:pt>
                <c:pt idx="149">
                  <c:v>4.75</c:v>
                </c:pt>
                <c:pt idx="150">
                  <c:v>4.5</c:v>
                </c:pt>
                <c:pt idx="151">
                  <c:v>4</c:v>
                </c:pt>
                <c:pt idx="152">
                  <c:v>4.8</c:v>
                </c:pt>
                <c:pt idx="153">
                  <c:v>4.75</c:v>
                </c:pt>
                <c:pt idx="154">
                  <c:v>5</c:v>
                </c:pt>
                <c:pt idx="155">
                  <c:v>4.25</c:v>
                </c:pt>
                <c:pt idx="156">
                  <c:v>4.375</c:v>
                </c:pt>
                <c:pt idx="157">
                  <c:v>4.8</c:v>
                </c:pt>
                <c:pt idx="158">
                  <c:v>4.375</c:v>
                </c:pt>
                <c:pt idx="159">
                  <c:v>4.75</c:v>
                </c:pt>
                <c:pt idx="160">
                  <c:v>4.8</c:v>
                </c:pt>
                <c:pt idx="161">
                  <c:v>5</c:v>
                </c:pt>
                <c:pt idx="162">
                  <c:v>5</c:v>
                </c:pt>
                <c:pt idx="163">
                  <c:v>4.75</c:v>
                </c:pt>
                <c:pt idx="164">
                  <c:v>5</c:v>
                </c:pt>
                <c:pt idx="165">
                  <c:v>4.6500000000000004</c:v>
                </c:pt>
                <c:pt idx="166">
                  <c:v>5</c:v>
                </c:pt>
                <c:pt idx="167">
                  <c:v>4.5</c:v>
                </c:pt>
                <c:pt idx="168">
                  <c:v>4.5999999999999996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4.25</c:v>
                </c:pt>
                <c:pt idx="175">
                  <c:v>4.25</c:v>
                </c:pt>
                <c:pt idx="176">
                  <c:v>4.25</c:v>
                </c:pt>
                <c:pt idx="177">
                  <c:v>4.05</c:v>
                </c:pt>
                <c:pt idx="178">
                  <c:v>4.5999999999999996</c:v>
                </c:pt>
                <c:pt idx="179">
                  <c:v>4.25</c:v>
                </c:pt>
                <c:pt idx="180">
                  <c:v>4.25</c:v>
                </c:pt>
                <c:pt idx="181">
                  <c:v>4.25</c:v>
                </c:pt>
                <c:pt idx="182">
                  <c:v>4.18</c:v>
                </c:pt>
                <c:pt idx="183">
                  <c:v>4.18</c:v>
                </c:pt>
                <c:pt idx="184">
                  <c:v>4.25</c:v>
                </c:pt>
                <c:pt idx="185">
                  <c:v>4.25</c:v>
                </c:pt>
                <c:pt idx="186">
                  <c:v>4.63</c:v>
                </c:pt>
                <c:pt idx="187">
                  <c:v>4.63</c:v>
                </c:pt>
                <c:pt idx="188">
                  <c:v>4.63</c:v>
                </c:pt>
                <c:pt idx="189">
                  <c:v>4.6900000000000004</c:v>
                </c:pt>
                <c:pt idx="190">
                  <c:v>4.93</c:v>
                </c:pt>
                <c:pt idx="191">
                  <c:v>4.6500000000000004</c:v>
                </c:pt>
                <c:pt idx="192">
                  <c:v>4.63</c:v>
                </c:pt>
                <c:pt idx="193">
                  <c:v>4.6500000000000004</c:v>
                </c:pt>
                <c:pt idx="194">
                  <c:v>4.5999999999999996</c:v>
                </c:pt>
                <c:pt idx="195">
                  <c:v>3.85</c:v>
                </c:pt>
                <c:pt idx="196">
                  <c:v>4.5</c:v>
                </c:pt>
                <c:pt idx="197">
                  <c:v>4.5</c:v>
                </c:pt>
                <c:pt idx="198">
                  <c:v>4.49</c:v>
                </c:pt>
                <c:pt idx="199">
                  <c:v>4.5</c:v>
                </c:pt>
                <c:pt idx="200">
                  <c:v>4.63</c:v>
                </c:pt>
                <c:pt idx="201">
                  <c:v>4.5</c:v>
                </c:pt>
                <c:pt idx="202">
                  <c:v>4.5</c:v>
                </c:pt>
                <c:pt idx="203">
                  <c:v>4.6399999999999997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</c:v>
                </c:pt>
                <c:pt idx="213">
                  <c:v>4.63</c:v>
                </c:pt>
                <c:pt idx="214">
                  <c:v>4.21</c:v>
                </c:pt>
                <c:pt idx="215">
                  <c:v>5.01</c:v>
                </c:pt>
                <c:pt idx="216">
                  <c:v>5</c:v>
                </c:pt>
                <c:pt idx="217">
                  <c:v>4.75</c:v>
                </c:pt>
                <c:pt idx="218">
                  <c:v>4.75</c:v>
                </c:pt>
                <c:pt idx="219">
                  <c:v>4.5</c:v>
                </c:pt>
                <c:pt idx="220">
                  <c:v>4.75</c:v>
                </c:pt>
                <c:pt idx="221">
                  <c:v>5</c:v>
                </c:pt>
                <c:pt idx="222">
                  <c:v>4.5</c:v>
                </c:pt>
                <c:pt idx="223">
                  <c:v>5</c:v>
                </c:pt>
                <c:pt idx="224">
                  <c:v>5.25</c:v>
                </c:pt>
                <c:pt idx="225">
                  <c:v>4.5</c:v>
                </c:pt>
                <c:pt idx="226">
                  <c:v>5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5</c:v>
                </c:pt>
                <c:pt idx="231">
                  <c:v>5</c:v>
                </c:pt>
                <c:pt idx="232">
                  <c:v>5.2</c:v>
                </c:pt>
                <c:pt idx="233">
                  <c:v>5.2</c:v>
                </c:pt>
                <c:pt idx="234">
                  <c:v>5.13</c:v>
                </c:pt>
                <c:pt idx="235">
                  <c:v>5</c:v>
                </c:pt>
                <c:pt idx="236">
                  <c:v>5.2</c:v>
                </c:pt>
                <c:pt idx="237">
                  <c:v>5.4</c:v>
                </c:pt>
                <c:pt idx="238">
                  <c:v>5.3</c:v>
                </c:pt>
                <c:pt idx="239">
                  <c:v>5.4</c:v>
                </c:pt>
                <c:pt idx="240">
                  <c:v>3.5</c:v>
                </c:pt>
                <c:pt idx="241">
                  <c:v>5</c:v>
                </c:pt>
                <c:pt idx="242">
                  <c:v>5</c:v>
                </c:pt>
                <c:pt idx="243">
                  <c:v>5.03</c:v>
                </c:pt>
                <c:pt idx="244">
                  <c:v>5.15</c:v>
                </c:pt>
                <c:pt idx="245">
                  <c:v>4.75</c:v>
                </c:pt>
                <c:pt idx="246">
                  <c:v>5.08</c:v>
                </c:pt>
                <c:pt idx="247">
                  <c:v>4.93</c:v>
                </c:pt>
                <c:pt idx="248">
                  <c:v>5.13</c:v>
                </c:pt>
                <c:pt idx="249">
                  <c:v>5.01</c:v>
                </c:pt>
                <c:pt idx="250">
                  <c:v>5.01</c:v>
                </c:pt>
                <c:pt idx="251">
                  <c:v>5</c:v>
                </c:pt>
                <c:pt idx="252">
                  <c:v>5.01</c:v>
                </c:pt>
                <c:pt idx="253">
                  <c:v>5.01</c:v>
                </c:pt>
                <c:pt idx="254">
                  <c:v>5.0199999999999996</c:v>
                </c:pt>
                <c:pt idx="255">
                  <c:v>4.41</c:v>
                </c:pt>
                <c:pt idx="256">
                  <c:v>4.58</c:v>
                </c:pt>
                <c:pt idx="257">
                  <c:v>4.4000000000000004</c:v>
                </c:pt>
                <c:pt idx="258">
                  <c:v>4.4000000000000004</c:v>
                </c:pt>
                <c:pt idx="259">
                  <c:v>4.4000000000000004</c:v>
                </c:pt>
                <c:pt idx="260">
                  <c:v>4.4000000000000004</c:v>
                </c:pt>
                <c:pt idx="261">
                  <c:v>4.4000000000000004</c:v>
                </c:pt>
                <c:pt idx="262">
                  <c:v>4.4000000000000004</c:v>
                </c:pt>
                <c:pt idx="263">
                  <c:v>4.41</c:v>
                </c:pt>
                <c:pt idx="264">
                  <c:v>4.4000000000000004</c:v>
                </c:pt>
                <c:pt idx="265">
                  <c:v>4.5</c:v>
                </c:pt>
                <c:pt idx="266">
                  <c:v>4.4000000000000004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5</c:v>
                </c:pt>
                <c:pt idx="275">
                  <c:v>4.8</c:v>
                </c:pt>
                <c:pt idx="276">
                  <c:v>4.8</c:v>
                </c:pt>
                <c:pt idx="277">
                  <c:v>4.8</c:v>
                </c:pt>
                <c:pt idx="278">
                  <c:v>4.8</c:v>
                </c:pt>
                <c:pt idx="279">
                  <c:v>4.8</c:v>
                </c:pt>
                <c:pt idx="280">
                  <c:v>4.8</c:v>
                </c:pt>
                <c:pt idx="281">
                  <c:v>3.95</c:v>
                </c:pt>
                <c:pt idx="282">
                  <c:v>3.95</c:v>
                </c:pt>
                <c:pt idx="283">
                  <c:v>3.95</c:v>
                </c:pt>
                <c:pt idx="284">
                  <c:v>3.98</c:v>
                </c:pt>
                <c:pt idx="285">
                  <c:v>3.88</c:v>
                </c:pt>
                <c:pt idx="286">
                  <c:v>3.88</c:v>
                </c:pt>
                <c:pt idx="287">
                  <c:v>3.83</c:v>
                </c:pt>
                <c:pt idx="288">
                  <c:v>3.76</c:v>
                </c:pt>
                <c:pt idx="289">
                  <c:v>3.38</c:v>
                </c:pt>
                <c:pt idx="290">
                  <c:v>3.4</c:v>
                </c:pt>
                <c:pt idx="291">
                  <c:v>3.33</c:v>
                </c:pt>
                <c:pt idx="292">
                  <c:v>3.34</c:v>
                </c:pt>
                <c:pt idx="293">
                  <c:v>3</c:v>
                </c:pt>
                <c:pt idx="294">
                  <c:v>3.33</c:v>
                </c:pt>
                <c:pt idx="295">
                  <c:v>3.33</c:v>
                </c:pt>
                <c:pt idx="296">
                  <c:v>3.37</c:v>
                </c:pt>
                <c:pt idx="297">
                  <c:v>3.64</c:v>
                </c:pt>
                <c:pt idx="298">
                  <c:v>3.64</c:v>
                </c:pt>
                <c:pt idx="299">
                  <c:v>3.32</c:v>
                </c:pt>
                <c:pt idx="300">
                  <c:v>3.64</c:v>
                </c:pt>
                <c:pt idx="301">
                  <c:v>3.3</c:v>
                </c:pt>
                <c:pt idx="302">
                  <c:v>3</c:v>
                </c:pt>
                <c:pt idx="303">
                  <c:v>2.8</c:v>
                </c:pt>
                <c:pt idx="304">
                  <c:v>2.1</c:v>
                </c:pt>
                <c:pt idx="305">
                  <c:v>2.2000000000000002</c:v>
                </c:pt>
                <c:pt idx="306">
                  <c:v>2.2000000000000002</c:v>
                </c:pt>
                <c:pt idx="307">
                  <c:v>2.4500000000000002</c:v>
                </c:pt>
                <c:pt idx="308">
                  <c:v>2.4500000000000002</c:v>
                </c:pt>
                <c:pt idx="309">
                  <c:v>2.2000000000000002</c:v>
                </c:pt>
                <c:pt idx="310">
                  <c:v>2.25</c:v>
                </c:pt>
                <c:pt idx="311">
                  <c:v>2.75</c:v>
                </c:pt>
                <c:pt idx="312">
                  <c:v>2.4500000000000002</c:v>
                </c:pt>
                <c:pt idx="313">
                  <c:v>3</c:v>
                </c:pt>
                <c:pt idx="314">
                  <c:v>2.5</c:v>
                </c:pt>
                <c:pt idx="315">
                  <c:v>3</c:v>
                </c:pt>
                <c:pt idx="316">
                  <c:v>3</c:v>
                </c:pt>
                <c:pt idx="317">
                  <c:v>3.4</c:v>
                </c:pt>
                <c:pt idx="318">
                  <c:v>3</c:v>
                </c:pt>
                <c:pt idx="319">
                  <c:v>2.5499999999999998</c:v>
                </c:pt>
                <c:pt idx="320">
                  <c:v>3.1</c:v>
                </c:pt>
                <c:pt idx="321">
                  <c:v>3.1</c:v>
                </c:pt>
                <c:pt idx="322">
                  <c:v>3.2</c:v>
                </c:pt>
                <c:pt idx="323">
                  <c:v>2.5</c:v>
                </c:pt>
                <c:pt idx="324">
                  <c:v>2.63</c:v>
                </c:pt>
                <c:pt idx="325">
                  <c:v>2.8</c:v>
                </c:pt>
                <c:pt idx="326">
                  <c:v>2.81</c:v>
                </c:pt>
                <c:pt idx="327">
                  <c:v>3</c:v>
                </c:pt>
                <c:pt idx="328">
                  <c:v>2.6</c:v>
                </c:pt>
                <c:pt idx="329">
                  <c:v>2.4300000000000002</c:v>
                </c:pt>
                <c:pt idx="330">
                  <c:v>2.7</c:v>
                </c:pt>
                <c:pt idx="331">
                  <c:v>2.7</c:v>
                </c:pt>
                <c:pt idx="332">
                  <c:v>2.5</c:v>
                </c:pt>
                <c:pt idx="333">
                  <c:v>2.2000000000000002</c:v>
                </c:pt>
                <c:pt idx="334">
                  <c:v>2.84</c:v>
                </c:pt>
                <c:pt idx="335">
                  <c:v>2.25</c:v>
                </c:pt>
                <c:pt idx="336">
                  <c:v>2.38</c:v>
                </c:pt>
                <c:pt idx="337">
                  <c:v>2.25</c:v>
                </c:pt>
                <c:pt idx="338">
                  <c:v>1.88</c:v>
                </c:pt>
                <c:pt idx="339">
                  <c:v>2.6</c:v>
                </c:pt>
                <c:pt idx="340">
                  <c:v>2.38</c:v>
                </c:pt>
                <c:pt idx="341">
                  <c:v>2.2799999999999998</c:v>
                </c:pt>
                <c:pt idx="342">
                  <c:v>2.35</c:v>
                </c:pt>
                <c:pt idx="343">
                  <c:v>2</c:v>
                </c:pt>
                <c:pt idx="344">
                  <c:v>2.4</c:v>
                </c:pt>
                <c:pt idx="345">
                  <c:v>1.93</c:v>
                </c:pt>
                <c:pt idx="346">
                  <c:v>2.0499999999999998</c:v>
                </c:pt>
                <c:pt idx="347">
                  <c:v>1.88</c:v>
                </c:pt>
                <c:pt idx="348">
                  <c:v>2.13</c:v>
                </c:pt>
                <c:pt idx="349">
                  <c:v>2.2799999999999998</c:v>
                </c:pt>
                <c:pt idx="350">
                  <c:v>2.2799999999999998</c:v>
                </c:pt>
                <c:pt idx="351">
                  <c:v>3.2</c:v>
                </c:pt>
                <c:pt idx="352">
                  <c:v>3.2</c:v>
                </c:pt>
                <c:pt idx="353">
                  <c:v>3</c:v>
                </c:pt>
                <c:pt idx="354">
                  <c:v>3</c:v>
                </c:pt>
                <c:pt idx="355">
                  <c:v>3</c:v>
                </c:pt>
                <c:pt idx="356">
                  <c:v>3.5</c:v>
                </c:pt>
                <c:pt idx="357">
                  <c:v>3.5</c:v>
                </c:pt>
                <c:pt idx="358">
                  <c:v>3.4</c:v>
                </c:pt>
                <c:pt idx="359">
                  <c:v>3.3</c:v>
                </c:pt>
                <c:pt idx="360">
                  <c:v>3.5</c:v>
                </c:pt>
                <c:pt idx="361">
                  <c:v>3.5</c:v>
                </c:pt>
                <c:pt idx="362">
                  <c:v>3.5</c:v>
                </c:pt>
                <c:pt idx="363">
                  <c:v>3</c:v>
                </c:pt>
                <c:pt idx="364">
                  <c:v>3.5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2.95</c:v>
                </c:pt>
                <c:pt idx="371">
                  <c:v>2.9</c:v>
                </c:pt>
                <c:pt idx="372">
                  <c:v>3</c:v>
                </c:pt>
                <c:pt idx="373">
                  <c:v>2.9</c:v>
                </c:pt>
                <c:pt idx="374">
                  <c:v>2.95</c:v>
                </c:pt>
                <c:pt idx="375">
                  <c:v>2.95</c:v>
                </c:pt>
                <c:pt idx="376">
                  <c:v>2.95</c:v>
                </c:pt>
                <c:pt idx="377">
                  <c:v>2.95</c:v>
                </c:pt>
                <c:pt idx="378">
                  <c:v>2.98</c:v>
                </c:pt>
                <c:pt idx="379">
                  <c:v>3</c:v>
                </c:pt>
                <c:pt idx="380">
                  <c:v>3</c:v>
                </c:pt>
                <c:pt idx="381">
                  <c:v>2.2000000000000002</c:v>
                </c:pt>
                <c:pt idx="382">
                  <c:v>2.2999999999999998</c:v>
                </c:pt>
                <c:pt idx="383">
                  <c:v>2.4</c:v>
                </c:pt>
                <c:pt idx="384">
                  <c:v>2.4</c:v>
                </c:pt>
                <c:pt idx="385">
                  <c:v>2.4</c:v>
                </c:pt>
                <c:pt idx="386">
                  <c:v>2.4</c:v>
                </c:pt>
                <c:pt idx="387">
                  <c:v>3</c:v>
                </c:pt>
                <c:pt idx="388">
                  <c:v>1.83</c:v>
                </c:pt>
                <c:pt idx="389">
                  <c:v>2.4</c:v>
                </c:pt>
                <c:pt idx="390">
                  <c:v>2.4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2.4</c:v>
                </c:pt>
                <c:pt idx="395">
                  <c:v>2.4</c:v>
                </c:pt>
                <c:pt idx="396">
                  <c:v>2.4</c:v>
                </c:pt>
                <c:pt idx="397">
                  <c:v>2.4</c:v>
                </c:pt>
                <c:pt idx="398">
                  <c:v>2.75</c:v>
                </c:pt>
                <c:pt idx="399">
                  <c:v>2.4</c:v>
                </c:pt>
                <c:pt idx="400">
                  <c:v>2.4</c:v>
                </c:pt>
                <c:pt idx="401">
                  <c:v>2.4</c:v>
                </c:pt>
                <c:pt idx="402">
                  <c:v>2.85</c:v>
                </c:pt>
                <c:pt idx="403">
                  <c:v>2.4</c:v>
                </c:pt>
                <c:pt idx="404">
                  <c:v>2.65</c:v>
                </c:pt>
                <c:pt idx="405">
                  <c:v>2.65</c:v>
                </c:pt>
                <c:pt idx="406">
                  <c:v>2.6</c:v>
                </c:pt>
                <c:pt idx="407">
                  <c:v>2.5</c:v>
                </c:pt>
                <c:pt idx="408">
                  <c:v>2.2999999999999998</c:v>
                </c:pt>
                <c:pt idx="409">
                  <c:v>2.35</c:v>
                </c:pt>
                <c:pt idx="410">
                  <c:v>2.2999999999999998</c:v>
                </c:pt>
                <c:pt idx="411">
                  <c:v>2.4</c:v>
                </c:pt>
                <c:pt idx="412">
                  <c:v>2.4</c:v>
                </c:pt>
                <c:pt idx="413">
                  <c:v>2.13</c:v>
                </c:pt>
                <c:pt idx="414">
                  <c:v>1.75</c:v>
                </c:pt>
                <c:pt idx="415">
                  <c:v>2.4</c:v>
                </c:pt>
                <c:pt idx="416">
                  <c:v>1.75</c:v>
                </c:pt>
                <c:pt idx="417">
                  <c:v>1.5</c:v>
                </c:pt>
                <c:pt idx="418">
                  <c:v>2</c:v>
                </c:pt>
                <c:pt idx="419">
                  <c:v>2</c:v>
                </c:pt>
                <c:pt idx="420">
                  <c:v>2.2000000000000002</c:v>
                </c:pt>
                <c:pt idx="421">
                  <c:v>1.5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1.5</c:v>
                </c:pt>
                <c:pt idx="426">
                  <c:v>1.5</c:v>
                </c:pt>
                <c:pt idx="427">
                  <c:v>2</c:v>
                </c:pt>
                <c:pt idx="428">
                  <c:v>2</c:v>
                </c:pt>
                <c:pt idx="429">
                  <c:v>1.25</c:v>
                </c:pt>
                <c:pt idx="430">
                  <c:v>1.21</c:v>
                </c:pt>
                <c:pt idx="431">
                  <c:v>1.1000000000000001</c:v>
                </c:pt>
                <c:pt idx="432">
                  <c:v>1.25</c:v>
                </c:pt>
                <c:pt idx="433">
                  <c:v>1.84</c:v>
                </c:pt>
                <c:pt idx="434">
                  <c:v>0.75</c:v>
                </c:pt>
                <c:pt idx="435">
                  <c:v>0.875</c:v>
                </c:pt>
                <c:pt idx="436">
                  <c:v>0.7</c:v>
                </c:pt>
                <c:pt idx="437">
                  <c:v>1</c:v>
                </c:pt>
                <c:pt idx="438">
                  <c:v>0.64500000000000002</c:v>
                </c:pt>
                <c:pt idx="439">
                  <c:v>0.55000000000000004</c:v>
                </c:pt>
                <c:pt idx="440">
                  <c:v>0.65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0.875</c:v>
                </c:pt>
                <c:pt idx="451">
                  <c:v>0.7</c:v>
                </c:pt>
                <c:pt idx="452">
                  <c:v>0.6</c:v>
                </c:pt>
                <c:pt idx="453">
                  <c:v>0.4</c:v>
                </c:pt>
                <c:pt idx="454">
                  <c:v>0.4</c:v>
                </c:pt>
                <c:pt idx="455">
                  <c:v>0.32500000000000001</c:v>
                </c:pt>
                <c:pt idx="456">
                  <c:v>0.35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1</c:v>
                </c:pt>
                <c:pt idx="461">
                  <c:v>0.35499999999999998</c:v>
                </c:pt>
                <c:pt idx="462">
                  <c:v>0.49</c:v>
                </c:pt>
                <c:pt idx="463">
                  <c:v>0.35</c:v>
                </c:pt>
                <c:pt idx="464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2-426E-9A23-C7E824FBA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258528"/>
        <c:axId val="1"/>
      </c:areaChart>
      <c:lineChart>
        <c:grouping val="standard"/>
        <c:varyColors val="0"/>
        <c:ser>
          <c:idx val="2"/>
          <c:order val="2"/>
          <c:tx>
            <c:strRef>
              <c:f>'1.2.8-график '!$E$4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'!$E$5:$E$469</c:f>
              <c:numCache>
                <c:formatCode>0.0</c:formatCode>
                <c:ptCount val="465"/>
                <c:pt idx="0">
                  <c:v>22</c:v>
                </c:pt>
                <c:pt idx="1">
                  <c:v>22.15</c:v>
                </c:pt>
                <c:pt idx="2">
                  <c:v>23</c:v>
                </c:pt>
                <c:pt idx="3">
                  <c:v>22.35</c:v>
                </c:pt>
                <c:pt idx="4">
                  <c:v>21.31</c:v>
                </c:pt>
                <c:pt idx="5">
                  <c:v>21.03</c:v>
                </c:pt>
                <c:pt idx="6">
                  <c:v>20.5</c:v>
                </c:pt>
                <c:pt idx="7">
                  <c:v>20.63</c:v>
                </c:pt>
                <c:pt idx="8">
                  <c:v>20.75</c:v>
                </c:pt>
                <c:pt idx="9">
                  <c:v>21.27</c:v>
                </c:pt>
                <c:pt idx="10">
                  <c:v>21.5</c:v>
                </c:pt>
                <c:pt idx="11">
                  <c:v>21.4</c:v>
                </c:pt>
                <c:pt idx="12">
                  <c:v>21.3</c:v>
                </c:pt>
                <c:pt idx="13">
                  <c:v>21.4</c:v>
                </c:pt>
                <c:pt idx="14">
                  <c:v>21.75</c:v>
                </c:pt>
                <c:pt idx="15">
                  <c:v>21.65</c:v>
                </c:pt>
                <c:pt idx="16">
                  <c:v>21.65</c:v>
                </c:pt>
                <c:pt idx="17">
                  <c:v>21.7</c:v>
                </c:pt>
                <c:pt idx="18">
                  <c:v>21.75</c:v>
                </c:pt>
                <c:pt idx="19">
                  <c:v>21.75</c:v>
                </c:pt>
                <c:pt idx="20">
                  <c:v>21.9</c:v>
                </c:pt>
                <c:pt idx="21">
                  <c:v>22.3</c:v>
                </c:pt>
                <c:pt idx="22">
                  <c:v>23.65</c:v>
                </c:pt>
                <c:pt idx="23">
                  <c:v>23.5</c:v>
                </c:pt>
                <c:pt idx="24">
                  <c:v>23.39</c:v>
                </c:pt>
                <c:pt idx="25">
                  <c:v>22.98</c:v>
                </c:pt>
                <c:pt idx="26">
                  <c:v>22.5</c:v>
                </c:pt>
                <c:pt idx="27">
                  <c:v>22</c:v>
                </c:pt>
                <c:pt idx="28">
                  <c:v>21.52</c:v>
                </c:pt>
                <c:pt idx="29">
                  <c:v>21.25</c:v>
                </c:pt>
                <c:pt idx="30">
                  <c:v>21.55</c:v>
                </c:pt>
                <c:pt idx="31">
                  <c:v>21.75</c:v>
                </c:pt>
                <c:pt idx="32">
                  <c:v>22</c:v>
                </c:pt>
                <c:pt idx="33">
                  <c:v>21.8</c:v>
                </c:pt>
                <c:pt idx="34">
                  <c:v>22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21.77</c:v>
                </c:pt>
                <c:pt idx="39">
                  <c:v>22.1</c:v>
                </c:pt>
                <c:pt idx="40">
                  <c:v>21.24</c:v>
                </c:pt>
                <c:pt idx="41">
                  <c:v>20.149999999999999</c:v>
                </c:pt>
                <c:pt idx="42">
                  <c:v>19.7</c:v>
                </c:pt>
                <c:pt idx="43">
                  <c:v>19.149999999999999</c:v>
                </c:pt>
                <c:pt idx="44">
                  <c:v>18.55</c:v>
                </c:pt>
                <c:pt idx="45">
                  <c:v>18.88</c:v>
                </c:pt>
                <c:pt idx="46">
                  <c:v>19.02</c:v>
                </c:pt>
                <c:pt idx="47">
                  <c:v>19.8</c:v>
                </c:pt>
                <c:pt idx="48">
                  <c:v>20</c:v>
                </c:pt>
                <c:pt idx="49">
                  <c:v>20.55</c:v>
                </c:pt>
                <c:pt idx="50">
                  <c:v>20.58</c:v>
                </c:pt>
                <c:pt idx="51">
                  <c:v>20</c:v>
                </c:pt>
                <c:pt idx="52">
                  <c:v>20</c:v>
                </c:pt>
                <c:pt idx="53">
                  <c:v>19.45</c:v>
                </c:pt>
                <c:pt idx="54">
                  <c:v>19.8</c:v>
                </c:pt>
                <c:pt idx="55">
                  <c:v>19.420000000000002</c:v>
                </c:pt>
                <c:pt idx="56">
                  <c:v>19.53</c:v>
                </c:pt>
                <c:pt idx="57">
                  <c:v>19.850000000000001</c:v>
                </c:pt>
                <c:pt idx="58">
                  <c:v>19.77</c:v>
                </c:pt>
                <c:pt idx="59">
                  <c:v>19.8</c:v>
                </c:pt>
                <c:pt idx="60">
                  <c:v>20</c:v>
                </c:pt>
                <c:pt idx="61">
                  <c:v>20.149999999999999</c:v>
                </c:pt>
                <c:pt idx="62">
                  <c:v>20.73</c:v>
                </c:pt>
                <c:pt idx="63">
                  <c:v>21.03</c:v>
                </c:pt>
                <c:pt idx="64">
                  <c:v>21</c:v>
                </c:pt>
                <c:pt idx="65">
                  <c:v>21.39</c:v>
                </c:pt>
                <c:pt idx="66">
                  <c:v>21.28</c:v>
                </c:pt>
                <c:pt idx="67">
                  <c:v>22.1</c:v>
                </c:pt>
                <c:pt idx="68">
                  <c:v>23</c:v>
                </c:pt>
                <c:pt idx="69">
                  <c:v>22.7</c:v>
                </c:pt>
                <c:pt idx="70">
                  <c:v>22</c:v>
                </c:pt>
                <c:pt idx="71">
                  <c:v>22.4</c:v>
                </c:pt>
                <c:pt idx="72">
                  <c:v>22.3</c:v>
                </c:pt>
                <c:pt idx="73">
                  <c:v>22</c:v>
                </c:pt>
                <c:pt idx="74">
                  <c:v>21.75</c:v>
                </c:pt>
                <c:pt idx="75">
                  <c:v>21.25</c:v>
                </c:pt>
                <c:pt idx="76">
                  <c:v>22</c:v>
                </c:pt>
                <c:pt idx="77">
                  <c:v>22</c:v>
                </c:pt>
                <c:pt idx="78">
                  <c:v>21.8</c:v>
                </c:pt>
                <c:pt idx="79">
                  <c:v>21</c:v>
                </c:pt>
                <c:pt idx="80">
                  <c:v>21</c:v>
                </c:pt>
                <c:pt idx="81">
                  <c:v>21.15</c:v>
                </c:pt>
                <c:pt idx="82">
                  <c:v>21</c:v>
                </c:pt>
                <c:pt idx="83">
                  <c:v>21.08</c:v>
                </c:pt>
                <c:pt idx="84">
                  <c:v>21</c:v>
                </c:pt>
                <c:pt idx="85">
                  <c:v>21.1</c:v>
                </c:pt>
                <c:pt idx="86">
                  <c:v>21.03</c:v>
                </c:pt>
                <c:pt idx="87">
                  <c:v>20.36</c:v>
                </c:pt>
                <c:pt idx="88">
                  <c:v>20.75</c:v>
                </c:pt>
                <c:pt idx="89">
                  <c:v>20.41</c:v>
                </c:pt>
                <c:pt idx="90">
                  <c:v>20.149999999999999</c:v>
                </c:pt>
                <c:pt idx="91">
                  <c:v>20</c:v>
                </c:pt>
                <c:pt idx="92">
                  <c:v>19.62</c:v>
                </c:pt>
                <c:pt idx="93">
                  <c:v>19.8</c:v>
                </c:pt>
                <c:pt idx="94">
                  <c:v>20</c:v>
                </c:pt>
                <c:pt idx="95">
                  <c:v>20</c:v>
                </c:pt>
                <c:pt idx="96">
                  <c:v>20.2</c:v>
                </c:pt>
                <c:pt idx="97">
                  <c:v>20.149999999999999</c:v>
                </c:pt>
                <c:pt idx="98">
                  <c:v>20.41</c:v>
                </c:pt>
                <c:pt idx="99">
                  <c:v>20.100000000000001</c:v>
                </c:pt>
                <c:pt idx="100">
                  <c:v>20.350000000000001</c:v>
                </c:pt>
                <c:pt idx="101">
                  <c:v>19.7</c:v>
                </c:pt>
                <c:pt idx="102">
                  <c:v>20</c:v>
                </c:pt>
                <c:pt idx="103">
                  <c:v>19.8</c:v>
                </c:pt>
                <c:pt idx="104">
                  <c:v>20</c:v>
                </c:pt>
                <c:pt idx="105">
                  <c:v>20</c:v>
                </c:pt>
                <c:pt idx="106">
                  <c:v>20.2</c:v>
                </c:pt>
                <c:pt idx="107">
                  <c:v>20.149999999999999</c:v>
                </c:pt>
                <c:pt idx="108">
                  <c:v>19.649999999999999</c:v>
                </c:pt>
                <c:pt idx="109">
                  <c:v>19.649999999999999</c:v>
                </c:pt>
                <c:pt idx="110">
                  <c:v>19.829999999999998</c:v>
                </c:pt>
                <c:pt idx="111">
                  <c:v>20</c:v>
                </c:pt>
                <c:pt idx="112">
                  <c:v>20</c:v>
                </c:pt>
                <c:pt idx="113">
                  <c:v>20.6</c:v>
                </c:pt>
                <c:pt idx="114">
                  <c:v>21.11</c:v>
                </c:pt>
                <c:pt idx="115">
                  <c:v>21</c:v>
                </c:pt>
                <c:pt idx="116">
                  <c:v>21.5</c:v>
                </c:pt>
                <c:pt idx="117">
                  <c:v>21.55</c:v>
                </c:pt>
                <c:pt idx="118">
                  <c:v>21.28</c:v>
                </c:pt>
                <c:pt idx="119">
                  <c:v>22.03</c:v>
                </c:pt>
                <c:pt idx="120">
                  <c:v>21.8</c:v>
                </c:pt>
                <c:pt idx="121">
                  <c:v>21.94</c:v>
                </c:pt>
                <c:pt idx="122">
                  <c:v>21.82</c:v>
                </c:pt>
                <c:pt idx="123">
                  <c:v>21.82</c:v>
                </c:pt>
                <c:pt idx="124">
                  <c:v>21.84</c:v>
                </c:pt>
                <c:pt idx="125">
                  <c:v>21.73</c:v>
                </c:pt>
                <c:pt idx="126">
                  <c:v>21.71</c:v>
                </c:pt>
                <c:pt idx="127">
                  <c:v>21.4</c:v>
                </c:pt>
                <c:pt idx="128">
                  <c:v>21.23</c:v>
                </c:pt>
                <c:pt idx="129">
                  <c:v>21.09</c:v>
                </c:pt>
                <c:pt idx="130">
                  <c:v>21.2</c:v>
                </c:pt>
                <c:pt idx="131">
                  <c:v>21.3</c:v>
                </c:pt>
                <c:pt idx="132">
                  <c:v>21.3</c:v>
                </c:pt>
                <c:pt idx="133">
                  <c:v>21.25</c:v>
                </c:pt>
                <c:pt idx="134">
                  <c:v>21.25</c:v>
                </c:pt>
                <c:pt idx="135">
                  <c:v>20.75</c:v>
                </c:pt>
                <c:pt idx="136">
                  <c:v>20.245000000000001</c:v>
                </c:pt>
                <c:pt idx="137">
                  <c:v>19.309999999999999</c:v>
                </c:pt>
                <c:pt idx="138">
                  <c:v>20.02</c:v>
                </c:pt>
                <c:pt idx="139">
                  <c:v>20.7</c:v>
                </c:pt>
                <c:pt idx="140">
                  <c:v>20.5</c:v>
                </c:pt>
                <c:pt idx="141">
                  <c:v>19.5</c:v>
                </c:pt>
                <c:pt idx="142">
                  <c:v>20</c:v>
                </c:pt>
                <c:pt idx="143">
                  <c:v>19.350000000000001</c:v>
                </c:pt>
                <c:pt idx="144">
                  <c:v>18.3</c:v>
                </c:pt>
                <c:pt idx="145">
                  <c:v>17.850000000000001</c:v>
                </c:pt>
                <c:pt idx="146">
                  <c:v>18.010000000000002</c:v>
                </c:pt>
                <c:pt idx="147">
                  <c:v>17.7</c:v>
                </c:pt>
                <c:pt idx="148">
                  <c:v>17.600000000000001</c:v>
                </c:pt>
                <c:pt idx="149">
                  <c:v>17.52</c:v>
                </c:pt>
                <c:pt idx="150">
                  <c:v>16.5</c:v>
                </c:pt>
                <c:pt idx="151">
                  <c:v>16.100000000000001</c:v>
                </c:pt>
                <c:pt idx="152">
                  <c:v>16.71</c:v>
                </c:pt>
                <c:pt idx="153">
                  <c:v>16.2</c:v>
                </c:pt>
                <c:pt idx="154">
                  <c:v>15.8</c:v>
                </c:pt>
                <c:pt idx="155">
                  <c:v>16.2</c:v>
                </c:pt>
                <c:pt idx="156">
                  <c:v>15.95</c:v>
                </c:pt>
                <c:pt idx="157">
                  <c:v>15.4</c:v>
                </c:pt>
                <c:pt idx="158">
                  <c:v>13.8</c:v>
                </c:pt>
                <c:pt idx="159">
                  <c:v>13.55</c:v>
                </c:pt>
                <c:pt idx="160">
                  <c:v>14.35</c:v>
                </c:pt>
                <c:pt idx="161">
                  <c:v>14.3</c:v>
                </c:pt>
                <c:pt idx="162">
                  <c:v>16</c:v>
                </c:pt>
                <c:pt idx="163">
                  <c:v>16.010000000000002</c:v>
                </c:pt>
                <c:pt idx="164">
                  <c:v>15.67</c:v>
                </c:pt>
                <c:pt idx="165">
                  <c:v>15.4</c:v>
                </c:pt>
                <c:pt idx="166">
                  <c:v>15.75</c:v>
                </c:pt>
                <c:pt idx="167">
                  <c:v>15.75</c:v>
                </c:pt>
                <c:pt idx="168">
                  <c:v>15.75</c:v>
                </c:pt>
                <c:pt idx="169">
                  <c:v>16.170000000000002</c:v>
                </c:pt>
                <c:pt idx="170">
                  <c:v>15.9</c:v>
                </c:pt>
                <c:pt idx="171">
                  <c:v>15.5</c:v>
                </c:pt>
                <c:pt idx="172">
                  <c:v>15.4</c:v>
                </c:pt>
                <c:pt idx="173">
                  <c:v>14.9</c:v>
                </c:pt>
                <c:pt idx="174">
                  <c:v>14.35</c:v>
                </c:pt>
                <c:pt idx="175">
                  <c:v>14.22</c:v>
                </c:pt>
                <c:pt idx="176">
                  <c:v>14.3</c:v>
                </c:pt>
                <c:pt idx="177">
                  <c:v>14.4</c:v>
                </c:pt>
                <c:pt idx="178">
                  <c:v>13.98</c:v>
                </c:pt>
                <c:pt idx="179">
                  <c:v>13.4</c:v>
                </c:pt>
                <c:pt idx="180">
                  <c:v>14.01</c:v>
                </c:pt>
                <c:pt idx="181">
                  <c:v>15.1</c:v>
                </c:pt>
                <c:pt idx="182">
                  <c:v>15.05</c:v>
                </c:pt>
                <c:pt idx="183">
                  <c:v>15.6</c:v>
                </c:pt>
                <c:pt idx="184">
                  <c:v>15.5</c:v>
                </c:pt>
                <c:pt idx="185">
                  <c:v>15.29</c:v>
                </c:pt>
                <c:pt idx="186">
                  <c:v>15.05</c:v>
                </c:pt>
                <c:pt idx="187">
                  <c:v>14.8</c:v>
                </c:pt>
                <c:pt idx="188">
                  <c:v>13.71</c:v>
                </c:pt>
                <c:pt idx="189">
                  <c:v>13.58</c:v>
                </c:pt>
                <c:pt idx="190">
                  <c:v>13.6</c:v>
                </c:pt>
                <c:pt idx="191">
                  <c:v>12.05</c:v>
                </c:pt>
                <c:pt idx="192">
                  <c:v>12.25</c:v>
                </c:pt>
                <c:pt idx="193">
                  <c:v>12.2</c:v>
                </c:pt>
                <c:pt idx="194">
                  <c:v>13.1</c:v>
                </c:pt>
                <c:pt idx="195">
                  <c:v>14.02</c:v>
                </c:pt>
                <c:pt idx="196">
                  <c:v>13.7</c:v>
                </c:pt>
                <c:pt idx="197">
                  <c:v>14.7</c:v>
                </c:pt>
                <c:pt idx="198">
                  <c:v>15.5</c:v>
                </c:pt>
                <c:pt idx="199">
                  <c:v>15.3</c:v>
                </c:pt>
                <c:pt idx="200">
                  <c:v>14.45</c:v>
                </c:pt>
                <c:pt idx="201">
                  <c:v>14.35</c:v>
                </c:pt>
                <c:pt idx="202">
                  <c:v>13.9</c:v>
                </c:pt>
                <c:pt idx="203">
                  <c:v>13.85</c:v>
                </c:pt>
                <c:pt idx="204">
                  <c:v>13.15</c:v>
                </c:pt>
                <c:pt idx="205">
                  <c:v>13.15</c:v>
                </c:pt>
                <c:pt idx="206">
                  <c:v>12.78</c:v>
                </c:pt>
                <c:pt idx="207">
                  <c:v>12.85</c:v>
                </c:pt>
                <c:pt idx="208">
                  <c:v>13</c:v>
                </c:pt>
                <c:pt idx="209">
                  <c:v>12.9</c:v>
                </c:pt>
                <c:pt idx="210">
                  <c:v>12.7</c:v>
                </c:pt>
                <c:pt idx="211">
                  <c:v>12.23</c:v>
                </c:pt>
                <c:pt idx="212">
                  <c:v>11.79</c:v>
                </c:pt>
                <c:pt idx="213">
                  <c:v>11.65</c:v>
                </c:pt>
                <c:pt idx="214">
                  <c:v>11.65</c:v>
                </c:pt>
                <c:pt idx="215">
                  <c:v>11.88</c:v>
                </c:pt>
                <c:pt idx="216">
                  <c:v>11.89</c:v>
                </c:pt>
                <c:pt idx="217">
                  <c:v>11.55</c:v>
                </c:pt>
                <c:pt idx="218">
                  <c:v>11.16</c:v>
                </c:pt>
                <c:pt idx="219">
                  <c:v>11.1</c:v>
                </c:pt>
                <c:pt idx="220">
                  <c:v>11.2</c:v>
                </c:pt>
                <c:pt idx="221">
                  <c:v>11.44</c:v>
                </c:pt>
                <c:pt idx="222">
                  <c:v>11.25</c:v>
                </c:pt>
                <c:pt idx="223">
                  <c:v>10.9</c:v>
                </c:pt>
                <c:pt idx="224">
                  <c:v>10.8</c:v>
                </c:pt>
                <c:pt idx="225">
                  <c:v>10.65</c:v>
                </c:pt>
                <c:pt idx="226">
                  <c:v>10.37</c:v>
                </c:pt>
                <c:pt idx="227">
                  <c:v>10.3</c:v>
                </c:pt>
                <c:pt idx="228">
                  <c:v>10.6</c:v>
                </c:pt>
                <c:pt idx="229">
                  <c:v>10.9</c:v>
                </c:pt>
                <c:pt idx="230">
                  <c:v>10.7</c:v>
                </c:pt>
                <c:pt idx="231">
                  <c:v>11.2</c:v>
                </c:pt>
                <c:pt idx="232">
                  <c:v>11.75</c:v>
                </c:pt>
                <c:pt idx="233">
                  <c:v>12.31</c:v>
                </c:pt>
                <c:pt idx="234">
                  <c:v>11.86</c:v>
                </c:pt>
                <c:pt idx="235">
                  <c:v>11.33</c:v>
                </c:pt>
                <c:pt idx="236">
                  <c:v>11.35</c:v>
                </c:pt>
                <c:pt idx="237">
                  <c:v>11.5</c:v>
                </c:pt>
                <c:pt idx="238">
                  <c:v>12.3</c:v>
                </c:pt>
                <c:pt idx="239">
                  <c:v>12.15</c:v>
                </c:pt>
                <c:pt idx="240">
                  <c:v>12.39</c:v>
                </c:pt>
                <c:pt idx="241">
                  <c:v>12.1</c:v>
                </c:pt>
                <c:pt idx="242">
                  <c:v>11.56</c:v>
                </c:pt>
                <c:pt idx="243">
                  <c:v>12.07</c:v>
                </c:pt>
                <c:pt idx="244">
                  <c:v>12.69</c:v>
                </c:pt>
                <c:pt idx="245">
                  <c:v>12.9</c:v>
                </c:pt>
                <c:pt idx="246">
                  <c:v>13</c:v>
                </c:pt>
                <c:pt idx="247">
                  <c:v>13.25</c:v>
                </c:pt>
                <c:pt idx="248">
                  <c:v>12.76</c:v>
                </c:pt>
                <c:pt idx="249">
                  <c:v>13.21</c:v>
                </c:pt>
                <c:pt idx="250">
                  <c:v>13.37</c:v>
                </c:pt>
                <c:pt idx="251">
                  <c:v>14</c:v>
                </c:pt>
                <c:pt idx="252">
                  <c:v>13.5</c:v>
                </c:pt>
                <c:pt idx="253">
                  <c:v>13.15</c:v>
                </c:pt>
                <c:pt idx="254">
                  <c:v>13</c:v>
                </c:pt>
                <c:pt idx="255">
                  <c:v>13.03</c:v>
                </c:pt>
                <c:pt idx="256">
                  <c:v>12.9</c:v>
                </c:pt>
                <c:pt idx="257">
                  <c:v>13.3</c:v>
                </c:pt>
                <c:pt idx="258">
                  <c:v>13.65</c:v>
                </c:pt>
                <c:pt idx="259">
                  <c:v>13.2</c:v>
                </c:pt>
                <c:pt idx="260">
                  <c:v>13.51</c:v>
                </c:pt>
                <c:pt idx="261">
                  <c:v>13.45</c:v>
                </c:pt>
                <c:pt idx="262">
                  <c:v>12.59</c:v>
                </c:pt>
                <c:pt idx="263">
                  <c:v>12.84</c:v>
                </c:pt>
                <c:pt idx="264">
                  <c:v>13.01</c:v>
                </c:pt>
                <c:pt idx="265">
                  <c:v>12.8</c:v>
                </c:pt>
                <c:pt idx="266">
                  <c:v>13.33</c:v>
                </c:pt>
                <c:pt idx="267">
                  <c:v>13.72</c:v>
                </c:pt>
                <c:pt idx="268">
                  <c:v>14.12</c:v>
                </c:pt>
                <c:pt idx="269">
                  <c:v>14.2</c:v>
                </c:pt>
                <c:pt idx="270">
                  <c:v>13.99</c:v>
                </c:pt>
                <c:pt idx="271">
                  <c:v>14.5</c:v>
                </c:pt>
                <c:pt idx="272">
                  <c:v>14.9</c:v>
                </c:pt>
                <c:pt idx="273">
                  <c:v>15.15</c:v>
                </c:pt>
                <c:pt idx="274">
                  <c:v>15.37</c:v>
                </c:pt>
                <c:pt idx="275">
                  <c:v>15.35</c:v>
                </c:pt>
                <c:pt idx="276">
                  <c:v>15.31</c:v>
                </c:pt>
                <c:pt idx="277">
                  <c:v>15.55</c:v>
                </c:pt>
                <c:pt idx="278">
                  <c:v>15.55</c:v>
                </c:pt>
                <c:pt idx="279">
                  <c:v>15.55</c:v>
                </c:pt>
                <c:pt idx="280">
                  <c:v>16</c:v>
                </c:pt>
                <c:pt idx="281">
                  <c:v>15.99</c:v>
                </c:pt>
                <c:pt idx="282">
                  <c:v>16.48</c:v>
                </c:pt>
                <c:pt idx="283">
                  <c:v>15.9</c:v>
                </c:pt>
                <c:pt idx="284">
                  <c:v>16.600000000000001</c:v>
                </c:pt>
                <c:pt idx="285">
                  <c:v>18.25</c:v>
                </c:pt>
                <c:pt idx="286">
                  <c:v>18.78</c:v>
                </c:pt>
                <c:pt idx="287">
                  <c:v>18.5</c:v>
                </c:pt>
                <c:pt idx="288">
                  <c:v>18.399999999999999</c:v>
                </c:pt>
                <c:pt idx="289">
                  <c:v>17.5</c:v>
                </c:pt>
                <c:pt idx="290">
                  <c:v>17.850000000000001</c:v>
                </c:pt>
                <c:pt idx="291">
                  <c:v>17.399999999999999</c:v>
                </c:pt>
                <c:pt idx="292">
                  <c:v>17.13</c:v>
                </c:pt>
                <c:pt idx="293">
                  <c:v>17.25</c:v>
                </c:pt>
                <c:pt idx="294">
                  <c:v>17.75</c:v>
                </c:pt>
                <c:pt idx="295">
                  <c:v>17.18</c:v>
                </c:pt>
                <c:pt idx="296">
                  <c:v>17.7</c:v>
                </c:pt>
                <c:pt idx="297">
                  <c:v>17.600000000000001</c:v>
                </c:pt>
                <c:pt idx="298">
                  <c:v>17.25</c:v>
                </c:pt>
                <c:pt idx="299">
                  <c:v>16.75</c:v>
                </c:pt>
                <c:pt idx="300">
                  <c:v>16.5</c:v>
                </c:pt>
                <c:pt idx="301">
                  <c:v>16.55</c:v>
                </c:pt>
                <c:pt idx="302">
                  <c:v>16.3</c:v>
                </c:pt>
                <c:pt idx="303">
                  <c:v>16.149999999999999</c:v>
                </c:pt>
                <c:pt idx="304">
                  <c:v>16.5</c:v>
                </c:pt>
                <c:pt idx="305">
                  <c:v>15.4</c:v>
                </c:pt>
                <c:pt idx="306">
                  <c:v>15.5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16</c:v>
                </c:pt>
                <c:pt idx="311">
                  <c:v>16</c:v>
                </c:pt>
                <c:pt idx="312">
                  <c:v>16.3</c:v>
                </c:pt>
                <c:pt idx="313">
                  <c:v>16.5</c:v>
                </c:pt>
                <c:pt idx="314">
                  <c:v>16.579999999999998</c:v>
                </c:pt>
                <c:pt idx="315">
                  <c:v>16.649999999999999</c:v>
                </c:pt>
                <c:pt idx="316">
                  <c:v>16.12</c:v>
                </c:pt>
                <c:pt idx="317">
                  <c:v>15.9</c:v>
                </c:pt>
                <c:pt idx="318">
                  <c:v>15.78</c:v>
                </c:pt>
                <c:pt idx="319">
                  <c:v>15.7</c:v>
                </c:pt>
                <c:pt idx="320">
                  <c:v>15.88</c:v>
                </c:pt>
                <c:pt idx="321">
                  <c:v>15.83</c:v>
                </c:pt>
                <c:pt idx="322">
                  <c:v>15.95</c:v>
                </c:pt>
                <c:pt idx="323">
                  <c:v>15.85</c:v>
                </c:pt>
                <c:pt idx="324">
                  <c:v>16.079999999999998</c:v>
                </c:pt>
                <c:pt idx="325">
                  <c:v>16.010000000000002</c:v>
                </c:pt>
                <c:pt idx="326">
                  <c:v>16.2</c:v>
                </c:pt>
                <c:pt idx="327">
                  <c:v>16.29</c:v>
                </c:pt>
                <c:pt idx="328">
                  <c:v>16.399999999999999</c:v>
                </c:pt>
                <c:pt idx="329">
                  <c:v>16.3</c:v>
                </c:pt>
                <c:pt idx="330">
                  <c:v>16.39</c:v>
                </c:pt>
                <c:pt idx="331">
                  <c:v>16.579999999999998</c:v>
                </c:pt>
                <c:pt idx="332">
                  <c:v>16.5</c:v>
                </c:pt>
                <c:pt idx="333">
                  <c:v>16.75</c:v>
                </c:pt>
                <c:pt idx="334">
                  <c:v>16.43</c:v>
                </c:pt>
                <c:pt idx="335">
                  <c:v>16.100000000000001</c:v>
                </c:pt>
                <c:pt idx="336">
                  <c:v>16.600000000000001</c:v>
                </c:pt>
                <c:pt idx="337">
                  <c:v>16.2</c:v>
                </c:pt>
                <c:pt idx="338">
                  <c:v>16.440000000000001</c:v>
                </c:pt>
                <c:pt idx="339">
                  <c:v>16.45</c:v>
                </c:pt>
                <c:pt idx="340">
                  <c:v>16.649999999999999</c:v>
                </c:pt>
                <c:pt idx="341">
                  <c:v>16.5</c:v>
                </c:pt>
                <c:pt idx="342">
                  <c:v>16.600000000000001</c:v>
                </c:pt>
                <c:pt idx="343">
                  <c:v>16.7</c:v>
                </c:pt>
                <c:pt idx="344">
                  <c:v>16.55</c:v>
                </c:pt>
                <c:pt idx="345">
                  <c:v>16.399999999999999</c:v>
                </c:pt>
                <c:pt idx="346">
                  <c:v>16.38</c:v>
                </c:pt>
                <c:pt idx="347">
                  <c:v>16.600000000000001</c:v>
                </c:pt>
                <c:pt idx="348">
                  <c:v>16.600000000000001</c:v>
                </c:pt>
                <c:pt idx="349">
                  <c:v>16.059999999999999</c:v>
                </c:pt>
                <c:pt idx="350">
                  <c:v>16.5</c:v>
                </c:pt>
                <c:pt idx="351">
                  <c:v>16.43</c:v>
                </c:pt>
                <c:pt idx="352">
                  <c:v>16.29</c:v>
                </c:pt>
                <c:pt idx="353">
                  <c:v>16.239999999999998</c:v>
                </c:pt>
                <c:pt idx="354">
                  <c:v>15.73</c:v>
                </c:pt>
                <c:pt idx="355">
                  <c:v>16.5</c:v>
                </c:pt>
                <c:pt idx="356">
                  <c:v>16.3</c:v>
                </c:pt>
                <c:pt idx="357">
                  <c:v>16.13</c:v>
                </c:pt>
                <c:pt idx="358">
                  <c:v>16</c:v>
                </c:pt>
                <c:pt idx="359">
                  <c:v>15.71</c:v>
                </c:pt>
                <c:pt idx="360">
                  <c:v>15.5</c:v>
                </c:pt>
                <c:pt idx="361">
                  <c:v>15.3</c:v>
                </c:pt>
                <c:pt idx="362">
                  <c:v>15.28</c:v>
                </c:pt>
                <c:pt idx="363">
                  <c:v>15</c:v>
                </c:pt>
                <c:pt idx="364">
                  <c:v>14.85</c:v>
                </c:pt>
                <c:pt idx="365">
                  <c:v>14.9</c:v>
                </c:pt>
                <c:pt idx="366">
                  <c:v>14.65</c:v>
                </c:pt>
                <c:pt idx="367">
                  <c:v>14.85</c:v>
                </c:pt>
                <c:pt idx="368">
                  <c:v>14.55</c:v>
                </c:pt>
                <c:pt idx="369">
                  <c:v>14.8</c:v>
                </c:pt>
                <c:pt idx="370">
                  <c:v>16.190000000000001</c:v>
                </c:pt>
                <c:pt idx="371">
                  <c:v>16.14</c:v>
                </c:pt>
                <c:pt idx="372">
                  <c:v>15.6</c:v>
                </c:pt>
                <c:pt idx="373">
                  <c:v>15.51</c:v>
                </c:pt>
                <c:pt idx="374">
                  <c:v>15.7</c:v>
                </c:pt>
                <c:pt idx="375">
                  <c:v>15.25</c:v>
                </c:pt>
                <c:pt idx="376">
                  <c:v>15.43</c:v>
                </c:pt>
                <c:pt idx="377">
                  <c:v>14.8</c:v>
                </c:pt>
                <c:pt idx="378">
                  <c:v>14.5</c:v>
                </c:pt>
                <c:pt idx="379">
                  <c:v>14</c:v>
                </c:pt>
                <c:pt idx="380">
                  <c:v>14</c:v>
                </c:pt>
                <c:pt idx="381">
                  <c:v>14.05</c:v>
                </c:pt>
                <c:pt idx="382">
                  <c:v>13.62</c:v>
                </c:pt>
                <c:pt idx="383">
                  <c:v>13.39</c:v>
                </c:pt>
                <c:pt idx="384">
                  <c:v>13.65</c:v>
                </c:pt>
                <c:pt idx="385">
                  <c:v>13.25</c:v>
                </c:pt>
                <c:pt idx="386">
                  <c:v>12.8</c:v>
                </c:pt>
                <c:pt idx="387">
                  <c:v>12.75</c:v>
                </c:pt>
                <c:pt idx="388">
                  <c:v>12.8</c:v>
                </c:pt>
                <c:pt idx="389">
                  <c:v>13</c:v>
                </c:pt>
                <c:pt idx="390">
                  <c:v>13</c:v>
                </c:pt>
                <c:pt idx="391">
                  <c:v>12.8</c:v>
                </c:pt>
                <c:pt idx="392">
                  <c:v>12.95</c:v>
                </c:pt>
                <c:pt idx="393">
                  <c:v>13</c:v>
                </c:pt>
                <c:pt idx="394">
                  <c:v>13</c:v>
                </c:pt>
                <c:pt idx="395">
                  <c:v>12.93</c:v>
                </c:pt>
                <c:pt idx="396">
                  <c:v>12.45</c:v>
                </c:pt>
                <c:pt idx="397">
                  <c:v>12.9</c:v>
                </c:pt>
                <c:pt idx="398">
                  <c:v>12.65</c:v>
                </c:pt>
                <c:pt idx="399">
                  <c:v>12.07</c:v>
                </c:pt>
                <c:pt idx="400">
                  <c:v>12.6</c:v>
                </c:pt>
                <c:pt idx="401">
                  <c:v>12.15</c:v>
                </c:pt>
                <c:pt idx="402">
                  <c:v>12</c:v>
                </c:pt>
                <c:pt idx="403">
                  <c:v>11.66</c:v>
                </c:pt>
                <c:pt idx="404">
                  <c:v>12</c:v>
                </c:pt>
                <c:pt idx="405">
                  <c:v>11.95</c:v>
                </c:pt>
                <c:pt idx="406">
                  <c:v>11</c:v>
                </c:pt>
                <c:pt idx="407">
                  <c:v>11.19</c:v>
                </c:pt>
                <c:pt idx="408">
                  <c:v>10.98</c:v>
                </c:pt>
                <c:pt idx="409">
                  <c:v>10.9</c:v>
                </c:pt>
                <c:pt idx="410">
                  <c:v>10.88</c:v>
                </c:pt>
                <c:pt idx="411">
                  <c:v>10.75</c:v>
                </c:pt>
                <c:pt idx="412">
                  <c:v>10.47</c:v>
                </c:pt>
                <c:pt idx="413">
                  <c:v>10.39</c:v>
                </c:pt>
                <c:pt idx="414">
                  <c:v>10.24</c:v>
                </c:pt>
                <c:pt idx="415">
                  <c:v>10.01</c:v>
                </c:pt>
                <c:pt idx="416">
                  <c:v>9.99</c:v>
                </c:pt>
                <c:pt idx="417">
                  <c:v>10.1</c:v>
                </c:pt>
                <c:pt idx="418">
                  <c:v>10.25</c:v>
                </c:pt>
                <c:pt idx="419">
                  <c:v>10</c:v>
                </c:pt>
                <c:pt idx="420">
                  <c:v>9.8000000000000007</c:v>
                </c:pt>
                <c:pt idx="421">
                  <c:v>9.99</c:v>
                </c:pt>
                <c:pt idx="422">
                  <c:v>10</c:v>
                </c:pt>
                <c:pt idx="423">
                  <c:v>9.9700000000000006</c:v>
                </c:pt>
                <c:pt idx="424">
                  <c:v>9.74</c:v>
                </c:pt>
                <c:pt idx="425">
                  <c:v>9.74</c:v>
                </c:pt>
                <c:pt idx="426">
                  <c:v>9.64</c:v>
                </c:pt>
                <c:pt idx="427">
                  <c:v>9.7899999999999991</c:v>
                </c:pt>
                <c:pt idx="428">
                  <c:v>9.0299999999999994</c:v>
                </c:pt>
                <c:pt idx="429">
                  <c:v>9</c:v>
                </c:pt>
                <c:pt idx="430">
                  <c:v>8.9700000000000006</c:v>
                </c:pt>
                <c:pt idx="431">
                  <c:v>7.47</c:v>
                </c:pt>
                <c:pt idx="432">
                  <c:v>7.54</c:v>
                </c:pt>
                <c:pt idx="433">
                  <c:v>7.5</c:v>
                </c:pt>
                <c:pt idx="434">
                  <c:v>8</c:v>
                </c:pt>
                <c:pt idx="435">
                  <c:v>7.39</c:v>
                </c:pt>
                <c:pt idx="436">
                  <c:v>7.75</c:v>
                </c:pt>
                <c:pt idx="437">
                  <c:v>7.7</c:v>
                </c:pt>
                <c:pt idx="438">
                  <c:v>7.93</c:v>
                </c:pt>
                <c:pt idx="439">
                  <c:v>7.52</c:v>
                </c:pt>
                <c:pt idx="440">
                  <c:v>6.74</c:v>
                </c:pt>
                <c:pt idx="441">
                  <c:v>6.97</c:v>
                </c:pt>
                <c:pt idx="442">
                  <c:v>6.47</c:v>
                </c:pt>
                <c:pt idx="443">
                  <c:v>6.17</c:v>
                </c:pt>
                <c:pt idx="444">
                  <c:v>5.0999999999999996</c:v>
                </c:pt>
                <c:pt idx="445">
                  <c:v>4.55</c:v>
                </c:pt>
                <c:pt idx="446">
                  <c:v>3.99</c:v>
                </c:pt>
                <c:pt idx="447">
                  <c:v>3.9</c:v>
                </c:pt>
                <c:pt idx="448">
                  <c:v>3.88</c:v>
                </c:pt>
                <c:pt idx="449">
                  <c:v>3.09</c:v>
                </c:pt>
                <c:pt idx="450">
                  <c:v>3.05</c:v>
                </c:pt>
                <c:pt idx="451">
                  <c:v>3.35</c:v>
                </c:pt>
                <c:pt idx="452">
                  <c:v>3</c:v>
                </c:pt>
                <c:pt idx="453">
                  <c:v>2.9</c:v>
                </c:pt>
                <c:pt idx="454">
                  <c:v>2.86</c:v>
                </c:pt>
                <c:pt idx="455">
                  <c:v>2.99</c:v>
                </c:pt>
                <c:pt idx="456">
                  <c:v>2.85</c:v>
                </c:pt>
                <c:pt idx="457">
                  <c:v>2.7</c:v>
                </c:pt>
                <c:pt idx="458">
                  <c:v>2.7</c:v>
                </c:pt>
                <c:pt idx="459">
                  <c:v>2.75</c:v>
                </c:pt>
                <c:pt idx="460">
                  <c:v>2.35</c:v>
                </c:pt>
                <c:pt idx="461">
                  <c:v>2.7</c:v>
                </c:pt>
                <c:pt idx="462">
                  <c:v>3.5</c:v>
                </c:pt>
                <c:pt idx="463">
                  <c:v>4.1100000000000003</c:v>
                </c:pt>
                <c:pt idx="464">
                  <c:v>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2-426E-9A23-C7E824FBA927}"/>
            </c:ext>
          </c:extLst>
        </c:ser>
        <c:ser>
          <c:idx val="3"/>
          <c:order val="3"/>
          <c:tx>
            <c:strRef>
              <c:f>'1.2.8-график '!$F$4</c:f>
              <c:strCache>
                <c:ptCount val="1"/>
                <c:pt idx="0">
                  <c:v>Орта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'1.2.8-график '!$B$5:$B$469</c:f>
              <c:numCache>
                <c:formatCode>dd\.mm\.yyyy;@</c:formatCode>
                <c:ptCount val="465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39267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39328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39408</c:v>
                </c:pt>
                <c:pt idx="228">
                  <c:v>39409</c:v>
                </c:pt>
                <c:pt idx="229">
                  <c:v>39412</c:v>
                </c:pt>
                <c:pt idx="230">
                  <c:v>39413</c:v>
                </c:pt>
                <c:pt idx="231">
                  <c:v>39414</c:v>
                </c:pt>
                <c:pt idx="232">
                  <c:v>39415</c:v>
                </c:pt>
                <c:pt idx="233">
                  <c:v>39416</c:v>
                </c:pt>
                <c:pt idx="234">
                  <c:v>39419</c:v>
                </c:pt>
                <c:pt idx="235">
                  <c:v>39420</c:v>
                </c:pt>
                <c:pt idx="236">
                  <c:v>39421</c:v>
                </c:pt>
                <c:pt idx="237">
                  <c:v>39422</c:v>
                </c:pt>
                <c:pt idx="238">
                  <c:v>39423</c:v>
                </c:pt>
                <c:pt idx="239">
                  <c:v>39426</c:v>
                </c:pt>
                <c:pt idx="240">
                  <c:v>39427</c:v>
                </c:pt>
                <c:pt idx="241">
                  <c:v>39428</c:v>
                </c:pt>
                <c:pt idx="242">
                  <c:v>39429</c:v>
                </c:pt>
                <c:pt idx="243">
                  <c:v>39430</c:v>
                </c:pt>
                <c:pt idx="244">
                  <c:v>39433</c:v>
                </c:pt>
                <c:pt idx="245">
                  <c:v>39434</c:v>
                </c:pt>
                <c:pt idx="246">
                  <c:v>39435</c:v>
                </c:pt>
                <c:pt idx="247">
                  <c:v>39436</c:v>
                </c:pt>
                <c:pt idx="248">
                  <c:v>39437</c:v>
                </c:pt>
                <c:pt idx="249">
                  <c:v>39440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39450</c:v>
                </c:pt>
                <c:pt idx="254">
                  <c:v>39451</c:v>
                </c:pt>
                <c:pt idx="255">
                  <c:v>39454</c:v>
                </c:pt>
                <c:pt idx="256">
                  <c:v>39455</c:v>
                </c:pt>
                <c:pt idx="257">
                  <c:v>39456</c:v>
                </c:pt>
                <c:pt idx="258">
                  <c:v>39457</c:v>
                </c:pt>
                <c:pt idx="259">
                  <c:v>39458</c:v>
                </c:pt>
                <c:pt idx="260">
                  <c:v>39461</c:v>
                </c:pt>
                <c:pt idx="261">
                  <c:v>39462</c:v>
                </c:pt>
                <c:pt idx="262">
                  <c:v>39463</c:v>
                </c:pt>
                <c:pt idx="263">
                  <c:v>39464</c:v>
                </c:pt>
                <c:pt idx="264">
                  <c:v>39465</c:v>
                </c:pt>
                <c:pt idx="265">
                  <c:v>39468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39496</c:v>
                </c:pt>
                <c:pt idx="286">
                  <c:v>39497</c:v>
                </c:pt>
                <c:pt idx="287">
                  <c:v>39498</c:v>
                </c:pt>
                <c:pt idx="288">
                  <c:v>39499</c:v>
                </c:pt>
                <c:pt idx="289">
                  <c:v>39500</c:v>
                </c:pt>
                <c:pt idx="290">
                  <c:v>39503</c:v>
                </c:pt>
                <c:pt idx="291">
                  <c:v>39504</c:v>
                </c:pt>
                <c:pt idx="292">
                  <c:v>39505</c:v>
                </c:pt>
                <c:pt idx="293">
                  <c:v>39506</c:v>
                </c:pt>
                <c:pt idx="294">
                  <c:v>39507</c:v>
                </c:pt>
                <c:pt idx="295">
                  <c:v>39510</c:v>
                </c:pt>
                <c:pt idx="296">
                  <c:v>39511</c:v>
                </c:pt>
                <c:pt idx="297">
                  <c:v>39512</c:v>
                </c:pt>
                <c:pt idx="298">
                  <c:v>39513</c:v>
                </c:pt>
                <c:pt idx="299">
                  <c:v>39514</c:v>
                </c:pt>
                <c:pt idx="300">
                  <c:v>39517</c:v>
                </c:pt>
                <c:pt idx="301">
                  <c:v>39518</c:v>
                </c:pt>
                <c:pt idx="302">
                  <c:v>39519</c:v>
                </c:pt>
                <c:pt idx="303">
                  <c:v>39520</c:v>
                </c:pt>
                <c:pt idx="304">
                  <c:v>39521</c:v>
                </c:pt>
                <c:pt idx="305">
                  <c:v>39524</c:v>
                </c:pt>
                <c:pt idx="306">
                  <c:v>39525</c:v>
                </c:pt>
                <c:pt idx="307">
                  <c:v>39526</c:v>
                </c:pt>
                <c:pt idx="308">
                  <c:v>39527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39574</c:v>
                </c:pt>
                <c:pt idx="339">
                  <c:v>39575</c:v>
                </c:pt>
                <c:pt idx="340">
                  <c:v>39576</c:v>
                </c:pt>
                <c:pt idx="341">
                  <c:v>39577</c:v>
                </c:pt>
                <c:pt idx="342">
                  <c:v>39580</c:v>
                </c:pt>
                <c:pt idx="343">
                  <c:v>39581</c:v>
                </c:pt>
                <c:pt idx="344">
                  <c:v>39582</c:v>
                </c:pt>
                <c:pt idx="345">
                  <c:v>39583</c:v>
                </c:pt>
                <c:pt idx="346">
                  <c:v>39584</c:v>
                </c:pt>
                <c:pt idx="347">
                  <c:v>39587</c:v>
                </c:pt>
                <c:pt idx="348">
                  <c:v>39588</c:v>
                </c:pt>
                <c:pt idx="349">
                  <c:v>39589</c:v>
                </c:pt>
                <c:pt idx="350">
                  <c:v>39590</c:v>
                </c:pt>
                <c:pt idx="351">
                  <c:v>39591</c:v>
                </c:pt>
                <c:pt idx="352">
                  <c:v>39595</c:v>
                </c:pt>
                <c:pt idx="353">
                  <c:v>39596</c:v>
                </c:pt>
                <c:pt idx="354">
                  <c:v>39597</c:v>
                </c:pt>
                <c:pt idx="355">
                  <c:v>39598</c:v>
                </c:pt>
                <c:pt idx="356">
                  <c:v>39601</c:v>
                </c:pt>
                <c:pt idx="357">
                  <c:v>39602</c:v>
                </c:pt>
                <c:pt idx="358">
                  <c:v>39603</c:v>
                </c:pt>
                <c:pt idx="359">
                  <c:v>39604</c:v>
                </c:pt>
                <c:pt idx="360">
                  <c:v>39605</c:v>
                </c:pt>
                <c:pt idx="361">
                  <c:v>39608</c:v>
                </c:pt>
                <c:pt idx="362">
                  <c:v>39609</c:v>
                </c:pt>
                <c:pt idx="363">
                  <c:v>39610</c:v>
                </c:pt>
                <c:pt idx="364">
                  <c:v>39611</c:v>
                </c:pt>
                <c:pt idx="365">
                  <c:v>39612</c:v>
                </c:pt>
                <c:pt idx="366">
                  <c:v>39615</c:v>
                </c:pt>
                <c:pt idx="367">
                  <c:v>39616</c:v>
                </c:pt>
                <c:pt idx="368">
                  <c:v>39617</c:v>
                </c:pt>
                <c:pt idx="369">
                  <c:v>39618</c:v>
                </c:pt>
                <c:pt idx="370">
                  <c:v>39619</c:v>
                </c:pt>
                <c:pt idx="371">
                  <c:v>39622</c:v>
                </c:pt>
                <c:pt idx="372">
                  <c:v>39623</c:v>
                </c:pt>
                <c:pt idx="373">
                  <c:v>39624</c:v>
                </c:pt>
                <c:pt idx="374">
                  <c:v>39625</c:v>
                </c:pt>
                <c:pt idx="375">
                  <c:v>39626</c:v>
                </c:pt>
                <c:pt idx="376">
                  <c:v>39629</c:v>
                </c:pt>
                <c:pt idx="377">
                  <c:v>39630</c:v>
                </c:pt>
                <c:pt idx="378">
                  <c:v>39631</c:v>
                </c:pt>
                <c:pt idx="379">
                  <c:v>39632</c:v>
                </c:pt>
                <c:pt idx="380">
                  <c:v>39633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39686</c:v>
                </c:pt>
                <c:pt idx="417">
                  <c:v>39687</c:v>
                </c:pt>
                <c:pt idx="418">
                  <c:v>39688</c:v>
                </c:pt>
                <c:pt idx="419">
                  <c:v>39689</c:v>
                </c:pt>
                <c:pt idx="420">
                  <c:v>39692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</c:numCache>
            </c:numRef>
          </c:cat>
          <c:val>
            <c:numRef>
              <c:f>'1.2.8-график '!$F$5:$F$469</c:f>
              <c:numCache>
                <c:formatCode>0.0</c:formatCode>
                <c:ptCount val="465"/>
                <c:pt idx="0">
                  <c:v>19.411999999999999</c:v>
                </c:pt>
                <c:pt idx="1">
                  <c:v>19.607999999999997</c:v>
                </c:pt>
                <c:pt idx="2">
                  <c:v>19.386000000000003</c:v>
                </c:pt>
                <c:pt idx="3">
                  <c:v>19.071999999999996</c:v>
                </c:pt>
                <c:pt idx="4">
                  <c:v>18.712</c:v>
                </c:pt>
                <c:pt idx="5">
                  <c:v>18.491999999999997</c:v>
                </c:pt>
                <c:pt idx="6">
                  <c:v>18.326000000000001</c:v>
                </c:pt>
                <c:pt idx="7">
                  <c:v>18.407999999999998</c:v>
                </c:pt>
                <c:pt idx="8">
                  <c:v>18.187999999999999</c:v>
                </c:pt>
                <c:pt idx="9">
                  <c:v>18.377999999999997</c:v>
                </c:pt>
                <c:pt idx="10">
                  <c:v>18.462</c:v>
                </c:pt>
                <c:pt idx="11">
                  <c:v>18.321999999999999</c:v>
                </c:pt>
                <c:pt idx="12">
                  <c:v>18.246000000000002</c:v>
                </c:pt>
                <c:pt idx="13">
                  <c:v>18.25</c:v>
                </c:pt>
                <c:pt idx="14">
                  <c:v>18.536000000000001</c:v>
                </c:pt>
                <c:pt idx="15">
                  <c:v>18.501999999999999</c:v>
                </c:pt>
                <c:pt idx="16">
                  <c:v>18.765999999999998</c:v>
                </c:pt>
                <c:pt idx="17">
                  <c:v>18.86</c:v>
                </c:pt>
                <c:pt idx="18">
                  <c:v>18.809999999999999</c:v>
                </c:pt>
                <c:pt idx="19">
                  <c:v>18.86</c:v>
                </c:pt>
                <c:pt idx="20">
                  <c:v>18.916000000000004</c:v>
                </c:pt>
                <c:pt idx="21">
                  <c:v>19.3</c:v>
                </c:pt>
                <c:pt idx="22">
                  <c:v>19.986000000000001</c:v>
                </c:pt>
                <c:pt idx="23">
                  <c:v>20.149999999999999</c:v>
                </c:pt>
                <c:pt idx="24">
                  <c:v>20.007999999999999</c:v>
                </c:pt>
                <c:pt idx="25">
                  <c:v>19.956</c:v>
                </c:pt>
                <c:pt idx="26">
                  <c:v>19.808</c:v>
                </c:pt>
                <c:pt idx="27">
                  <c:v>19.59</c:v>
                </c:pt>
                <c:pt idx="28">
                  <c:v>19.492000000000001</c:v>
                </c:pt>
                <c:pt idx="29">
                  <c:v>19.285999999999998</c:v>
                </c:pt>
                <c:pt idx="30">
                  <c:v>19.675999999999995</c:v>
                </c:pt>
                <c:pt idx="31">
                  <c:v>19.594000000000001</c:v>
                </c:pt>
                <c:pt idx="32">
                  <c:v>19.368000000000002</c:v>
                </c:pt>
                <c:pt idx="33">
                  <c:v>19.355999999999998</c:v>
                </c:pt>
                <c:pt idx="34">
                  <c:v>19.670000000000002</c:v>
                </c:pt>
                <c:pt idx="35">
                  <c:v>19.626000000000001</c:v>
                </c:pt>
                <c:pt idx="36">
                  <c:v>19.756</c:v>
                </c:pt>
                <c:pt idx="37">
                  <c:v>19.850000000000001</c:v>
                </c:pt>
                <c:pt idx="38">
                  <c:v>19.804000000000002</c:v>
                </c:pt>
                <c:pt idx="39">
                  <c:v>19.783999999999999</c:v>
                </c:pt>
                <c:pt idx="40">
                  <c:v>18.917999999999999</c:v>
                </c:pt>
                <c:pt idx="41">
                  <c:v>18.23</c:v>
                </c:pt>
                <c:pt idx="42">
                  <c:v>17.666</c:v>
                </c:pt>
                <c:pt idx="43">
                  <c:v>17.34</c:v>
                </c:pt>
                <c:pt idx="44">
                  <c:v>16.706</c:v>
                </c:pt>
                <c:pt idx="45">
                  <c:v>17.015999999999998</c:v>
                </c:pt>
                <c:pt idx="46">
                  <c:v>17.054000000000002</c:v>
                </c:pt>
                <c:pt idx="47">
                  <c:v>17.642000000000003</c:v>
                </c:pt>
                <c:pt idx="48">
                  <c:v>18.03</c:v>
                </c:pt>
                <c:pt idx="49">
                  <c:v>18.142000000000003</c:v>
                </c:pt>
                <c:pt idx="50">
                  <c:v>18.473999999999997</c:v>
                </c:pt>
                <c:pt idx="51">
                  <c:v>17.844000000000001</c:v>
                </c:pt>
                <c:pt idx="52">
                  <c:v>18.05</c:v>
                </c:pt>
                <c:pt idx="53">
                  <c:v>17.686</c:v>
                </c:pt>
                <c:pt idx="54">
                  <c:v>17.8</c:v>
                </c:pt>
                <c:pt idx="55">
                  <c:v>17.502000000000002</c:v>
                </c:pt>
                <c:pt idx="56">
                  <c:v>17.902000000000001</c:v>
                </c:pt>
                <c:pt idx="57">
                  <c:v>18.36</c:v>
                </c:pt>
                <c:pt idx="58">
                  <c:v>18.353999999999999</c:v>
                </c:pt>
                <c:pt idx="59">
                  <c:v>18.486000000000001</c:v>
                </c:pt>
                <c:pt idx="60">
                  <c:v>18.256</c:v>
                </c:pt>
                <c:pt idx="61">
                  <c:v>18.12</c:v>
                </c:pt>
                <c:pt idx="62">
                  <c:v>18.489999999999998</c:v>
                </c:pt>
                <c:pt idx="63">
                  <c:v>18.806000000000001</c:v>
                </c:pt>
                <c:pt idx="64">
                  <c:v>18.53</c:v>
                </c:pt>
                <c:pt idx="65">
                  <c:v>18.608000000000001</c:v>
                </c:pt>
                <c:pt idx="66">
                  <c:v>18.414000000000001</c:v>
                </c:pt>
                <c:pt idx="67">
                  <c:v>18.521999999999998</c:v>
                </c:pt>
                <c:pt idx="68">
                  <c:v>19.066000000000003</c:v>
                </c:pt>
                <c:pt idx="69">
                  <c:v>19.054000000000002</c:v>
                </c:pt>
                <c:pt idx="70">
                  <c:v>18.777999999999999</c:v>
                </c:pt>
                <c:pt idx="71">
                  <c:v>18.862000000000002</c:v>
                </c:pt>
                <c:pt idx="72">
                  <c:v>18.936</c:v>
                </c:pt>
                <c:pt idx="73">
                  <c:v>18.714000000000002</c:v>
                </c:pt>
                <c:pt idx="74">
                  <c:v>18.771999999999998</c:v>
                </c:pt>
                <c:pt idx="75">
                  <c:v>18.672000000000001</c:v>
                </c:pt>
                <c:pt idx="76">
                  <c:v>19.010000000000002</c:v>
                </c:pt>
                <c:pt idx="77">
                  <c:v>19.095999999999997</c:v>
                </c:pt>
                <c:pt idx="78">
                  <c:v>19.059999999999999</c:v>
                </c:pt>
                <c:pt idx="79">
                  <c:v>19.09</c:v>
                </c:pt>
                <c:pt idx="80">
                  <c:v>18.940000000000001</c:v>
                </c:pt>
                <c:pt idx="81">
                  <c:v>18.683999999999997</c:v>
                </c:pt>
                <c:pt idx="82">
                  <c:v>18.582000000000001</c:v>
                </c:pt>
                <c:pt idx="83">
                  <c:v>18.45</c:v>
                </c:pt>
                <c:pt idx="84">
                  <c:v>18.565999999999995</c:v>
                </c:pt>
                <c:pt idx="85">
                  <c:v>18.54</c:v>
                </c:pt>
                <c:pt idx="86">
                  <c:v>18.516000000000002</c:v>
                </c:pt>
                <c:pt idx="87">
                  <c:v>17.848000000000003</c:v>
                </c:pt>
                <c:pt idx="88">
                  <c:v>17.885999999999999</c:v>
                </c:pt>
                <c:pt idx="89">
                  <c:v>17.670000000000002</c:v>
                </c:pt>
                <c:pt idx="90">
                  <c:v>17.5</c:v>
                </c:pt>
                <c:pt idx="91">
                  <c:v>17.532</c:v>
                </c:pt>
                <c:pt idx="92">
                  <c:v>17.474</c:v>
                </c:pt>
                <c:pt idx="93">
                  <c:v>17.55</c:v>
                </c:pt>
                <c:pt idx="94">
                  <c:v>17.579999999999998</c:v>
                </c:pt>
                <c:pt idx="95">
                  <c:v>17.71</c:v>
                </c:pt>
                <c:pt idx="96">
                  <c:v>17.722000000000001</c:v>
                </c:pt>
                <c:pt idx="97">
                  <c:v>17.59</c:v>
                </c:pt>
                <c:pt idx="98">
                  <c:v>17.63</c:v>
                </c:pt>
                <c:pt idx="99">
                  <c:v>17.54</c:v>
                </c:pt>
                <c:pt idx="100">
                  <c:v>17.57</c:v>
                </c:pt>
                <c:pt idx="101">
                  <c:v>17.208000000000002</c:v>
                </c:pt>
                <c:pt idx="102">
                  <c:v>17.173999999999999</c:v>
                </c:pt>
                <c:pt idx="103">
                  <c:v>17.357999999999997</c:v>
                </c:pt>
                <c:pt idx="104">
                  <c:v>17.866</c:v>
                </c:pt>
                <c:pt idx="105">
                  <c:v>17.77</c:v>
                </c:pt>
                <c:pt idx="106">
                  <c:v>17.91</c:v>
                </c:pt>
                <c:pt idx="107">
                  <c:v>17.705999999999996</c:v>
                </c:pt>
                <c:pt idx="108">
                  <c:v>17.41</c:v>
                </c:pt>
                <c:pt idx="109">
                  <c:v>17.021999999999998</c:v>
                </c:pt>
                <c:pt idx="110">
                  <c:v>17.466000000000001</c:v>
                </c:pt>
                <c:pt idx="111">
                  <c:v>17.440000000000001</c:v>
                </c:pt>
                <c:pt idx="112">
                  <c:v>17.532</c:v>
                </c:pt>
                <c:pt idx="113">
                  <c:v>17.895999999999997</c:v>
                </c:pt>
                <c:pt idx="114">
                  <c:v>17.954000000000001</c:v>
                </c:pt>
                <c:pt idx="115">
                  <c:v>18.04</c:v>
                </c:pt>
                <c:pt idx="116">
                  <c:v>18.187999999999999</c:v>
                </c:pt>
                <c:pt idx="117">
                  <c:v>18.187999999999999</c:v>
                </c:pt>
                <c:pt idx="118">
                  <c:v>18.128000000000004</c:v>
                </c:pt>
                <c:pt idx="119">
                  <c:v>18.545999999999999</c:v>
                </c:pt>
                <c:pt idx="120">
                  <c:v>18.276</c:v>
                </c:pt>
                <c:pt idx="121">
                  <c:v>18.258000000000003</c:v>
                </c:pt>
                <c:pt idx="122">
                  <c:v>18.193999999999999</c:v>
                </c:pt>
                <c:pt idx="123">
                  <c:v>18.173999999999999</c:v>
                </c:pt>
                <c:pt idx="124">
                  <c:v>18.228000000000002</c:v>
                </c:pt>
                <c:pt idx="125">
                  <c:v>18.137999999999998</c:v>
                </c:pt>
                <c:pt idx="126">
                  <c:v>18.058</c:v>
                </c:pt>
                <c:pt idx="127">
                  <c:v>18.026</c:v>
                </c:pt>
                <c:pt idx="128">
                  <c:v>17.923999999999999</c:v>
                </c:pt>
                <c:pt idx="129">
                  <c:v>18.008000000000003</c:v>
                </c:pt>
                <c:pt idx="130">
                  <c:v>18.045999999999999</c:v>
                </c:pt>
                <c:pt idx="131">
                  <c:v>17.978000000000002</c:v>
                </c:pt>
                <c:pt idx="132">
                  <c:v>18.124000000000002</c:v>
                </c:pt>
                <c:pt idx="133">
                  <c:v>18.571999999999999</c:v>
                </c:pt>
                <c:pt idx="134">
                  <c:v>18.68</c:v>
                </c:pt>
                <c:pt idx="135">
                  <c:v>17.783333333333335</c:v>
                </c:pt>
                <c:pt idx="136">
                  <c:v>17.38</c:v>
                </c:pt>
                <c:pt idx="137">
                  <c:v>15.435714285714285</c:v>
                </c:pt>
                <c:pt idx="138">
                  <c:v>15.724285714285715</c:v>
                </c:pt>
                <c:pt idx="139">
                  <c:v>15.854285714285712</c:v>
                </c:pt>
                <c:pt idx="140">
                  <c:v>15.74</c:v>
                </c:pt>
                <c:pt idx="141">
                  <c:v>15.305</c:v>
                </c:pt>
                <c:pt idx="142">
                  <c:v>15.349285714285715</c:v>
                </c:pt>
                <c:pt idx="143">
                  <c:v>15.157142857142858</c:v>
                </c:pt>
                <c:pt idx="144">
                  <c:v>14.822857142857144</c:v>
                </c:pt>
                <c:pt idx="145">
                  <c:v>14.911428571428575</c:v>
                </c:pt>
                <c:pt idx="146">
                  <c:v>15.08714285714286</c:v>
                </c:pt>
                <c:pt idx="147">
                  <c:v>14.711428571428572</c:v>
                </c:pt>
                <c:pt idx="148">
                  <c:v>14.714285714285717</c:v>
                </c:pt>
                <c:pt idx="149">
                  <c:v>14.531428571428572</c:v>
                </c:pt>
                <c:pt idx="150">
                  <c:v>14.065714285714284</c:v>
                </c:pt>
                <c:pt idx="151">
                  <c:v>13.868571428571428</c:v>
                </c:pt>
                <c:pt idx="152">
                  <c:v>14.14</c:v>
                </c:pt>
                <c:pt idx="153">
                  <c:v>13.744285714285713</c:v>
                </c:pt>
                <c:pt idx="154">
                  <c:v>13.614285714285714</c:v>
                </c:pt>
                <c:pt idx="155">
                  <c:v>14.177142857142856</c:v>
                </c:pt>
                <c:pt idx="156">
                  <c:v>13.657857142857143</c:v>
                </c:pt>
                <c:pt idx="157">
                  <c:v>13.254285714285713</c:v>
                </c:pt>
                <c:pt idx="158">
                  <c:v>12.560714285714285</c:v>
                </c:pt>
                <c:pt idx="159">
                  <c:v>12.592857142857142</c:v>
                </c:pt>
                <c:pt idx="160">
                  <c:v>12.68857142857143</c:v>
                </c:pt>
                <c:pt idx="161">
                  <c:v>12.617142857142856</c:v>
                </c:pt>
                <c:pt idx="162">
                  <c:v>13.021428571428572</c:v>
                </c:pt>
                <c:pt idx="163">
                  <c:v>12.997142857142856</c:v>
                </c:pt>
                <c:pt idx="164">
                  <c:v>13.175714285714287</c:v>
                </c:pt>
                <c:pt idx="165">
                  <c:v>13.11857142857143</c:v>
                </c:pt>
                <c:pt idx="166">
                  <c:v>13.318571428571429</c:v>
                </c:pt>
                <c:pt idx="167">
                  <c:v>13.32</c:v>
                </c:pt>
                <c:pt idx="168">
                  <c:v>13.577142857142857</c:v>
                </c:pt>
                <c:pt idx="169">
                  <c:v>13.611428571428572</c:v>
                </c:pt>
                <c:pt idx="170">
                  <c:v>13.614285714285714</c:v>
                </c:pt>
                <c:pt idx="171">
                  <c:v>13.562857142857142</c:v>
                </c:pt>
                <c:pt idx="172">
                  <c:v>13.478571428571428</c:v>
                </c:pt>
                <c:pt idx="173">
                  <c:v>13.29</c:v>
                </c:pt>
                <c:pt idx="174">
                  <c:v>13.365714285714287</c:v>
                </c:pt>
                <c:pt idx="175">
                  <c:v>13.328571428571427</c:v>
                </c:pt>
                <c:pt idx="176">
                  <c:v>13.415714285714285</c:v>
                </c:pt>
                <c:pt idx="177">
                  <c:v>13.351428571428572</c:v>
                </c:pt>
                <c:pt idx="178">
                  <c:v>13.412857142857144</c:v>
                </c:pt>
                <c:pt idx="179">
                  <c:v>13.044285714285717</c:v>
                </c:pt>
                <c:pt idx="180">
                  <c:v>13.288571428571428</c:v>
                </c:pt>
                <c:pt idx="181">
                  <c:v>13.728571428571428</c:v>
                </c:pt>
                <c:pt idx="182">
                  <c:v>13.70142857142857</c:v>
                </c:pt>
                <c:pt idx="183">
                  <c:v>13.797142857142859</c:v>
                </c:pt>
                <c:pt idx="184">
                  <c:v>13.922857142857143</c:v>
                </c:pt>
                <c:pt idx="185">
                  <c:v>13.841428571428571</c:v>
                </c:pt>
                <c:pt idx="186">
                  <c:v>13.782857142857141</c:v>
                </c:pt>
                <c:pt idx="187">
                  <c:v>13.94</c:v>
                </c:pt>
                <c:pt idx="188">
                  <c:v>13.728571428571428</c:v>
                </c:pt>
                <c:pt idx="189">
                  <c:v>13.724285714285715</c:v>
                </c:pt>
                <c:pt idx="190">
                  <c:v>13.707142857142856</c:v>
                </c:pt>
                <c:pt idx="191">
                  <c:v>13.161428571428573</c:v>
                </c:pt>
                <c:pt idx="192">
                  <c:v>12.972857142857142</c:v>
                </c:pt>
                <c:pt idx="193">
                  <c:v>13.355714285714287</c:v>
                </c:pt>
                <c:pt idx="194">
                  <c:v>13.355714285714287</c:v>
                </c:pt>
                <c:pt idx="195">
                  <c:v>13.814285714285715</c:v>
                </c:pt>
                <c:pt idx="196">
                  <c:v>13.704285714285714</c:v>
                </c:pt>
                <c:pt idx="197">
                  <c:v>14.28</c:v>
                </c:pt>
                <c:pt idx="198">
                  <c:v>14.731428571428571</c:v>
                </c:pt>
                <c:pt idx="199">
                  <c:v>14.618571428571428</c:v>
                </c:pt>
                <c:pt idx="200">
                  <c:v>14.511428571428569</c:v>
                </c:pt>
                <c:pt idx="201">
                  <c:v>14.281428571428572</c:v>
                </c:pt>
                <c:pt idx="202">
                  <c:v>13.935714285714287</c:v>
                </c:pt>
                <c:pt idx="203">
                  <c:v>14.222857142857142</c:v>
                </c:pt>
                <c:pt idx="204">
                  <c:v>13.994285714285715</c:v>
                </c:pt>
                <c:pt idx="205">
                  <c:v>13.888571428571428</c:v>
                </c:pt>
                <c:pt idx="206">
                  <c:v>13.88</c:v>
                </c:pt>
                <c:pt idx="207">
                  <c:v>13.932857142857143</c:v>
                </c:pt>
                <c:pt idx="208">
                  <c:v>14.051428571428572</c:v>
                </c:pt>
                <c:pt idx="209">
                  <c:v>14.111428571428572</c:v>
                </c:pt>
                <c:pt idx="210">
                  <c:v>13.857142857142856</c:v>
                </c:pt>
                <c:pt idx="211">
                  <c:v>13.755714285714285</c:v>
                </c:pt>
                <c:pt idx="212">
                  <c:v>13.647142857142857</c:v>
                </c:pt>
                <c:pt idx="213">
                  <c:v>14.094285714285714</c:v>
                </c:pt>
                <c:pt idx="214">
                  <c:v>14.001428571428573</c:v>
                </c:pt>
                <c:pt idx="215">
                  <c:v>14.542857142857144</c:v>
                </c:pt>
                <c:pt idx="216">
                  <c:v>14.901428571428571</c:v>
                </c:pt>
                <c:pt idx="217">
                  <c:v>14.81</c:v>
                </c:pt>
                <c:pt idx="218">
                  <c:v>14.58285714285714</c:v>
                </c:pt>
                <c:pt idx="219">
                  <c:v>14.3</c:v>
                </c:pt>
                <c:pt idx="220">
                  <c:v>14.307142857142859</c:v>
                </c:pt>
                <c:pt idx="221">
                  <c:v>14.502857142857144</c:v>
                </c:pt>
                <c:pt idx="222">
                  <c:v>14.15</c:v>
                </c:pt>
                <c:pt idx="223">
                  <c:v>14.097142857142858</c:v>
                </c:pt>
                <c:pt idx="224">
                  <c:v>13.862857142857141</c:v>
                </c:pt>
                <c:pt idx="225">
                  <c:v>13.632857142857143</c:v>
                </c:pt>
                <c:pt idx="226">
                  <c:v>13.43</c:v>
                </c:pt>
                <c:pt idx="227">
                  <c:v>13.497142857142858</c:v>
                </c:pt>
                <c:pt idx="228">
                  <c:v>13.565714285714288</c:v>
                </c:pt>
                <c:pt idx="229">
                  <c:v>14.07</c:v>
                </c:pt>
                <c:pt idx="230">
                  <c:v>13.981428571428571</c:v>
                </c:pt>
                <c:pt idx="231">
                  <c:v>14.101428571428571</c:v>
                </c:pt>
                <c:pt idx="232">
                  <c:v>14.45</c:v>
                </c:pt>
                <c:pt idx="233">
                  <c:v>14.531428571428572</c:v>
                </c:pt>
                <c:pt idx="234">
                  <c:v>14.247142857142856</c:v>
                </c:pt>
                <c:pt idx="235">
                  <c:v>13.972857142857142</c:v>
                </c:pt>
                <c:pt idx="236">
                  <c:v>14.054285714285713</c:v>
                </c:pt>
                <c:pt idx="237">
                  <c:v>13.948571428571427</c:v>
                </c:pt>
                <c:pt idx="238">
                  <c:v>14.128571428571428</c:v>
                </c:pt>
                <c:pt idx="239">
                  <c:v>14.124285714285715</c:v>
                </c:pt>
                <c:pt idx="240">
                  <c:v>13.891428571428573</c:v>
                </c:pt>
                <c:pt idx="241">
                  <c:v>14.151428571428571</c:v>
                </c:pt>
                <c:pt idx="242">
                  <c:v>13.87857142857143</c:v>
                </c:pt>
                <c:pt idx="243">
                  <c:v>13.957142857142857</c:v>
                </c:pt>
                <c:pt idx="244">
                  <c:v>13.984285714285715</c:v>
                </c:pt>
                <c:pt idx="245">
                  <c:v>13.885714285714284</c:v>
                </c:pt>
                <c:pt idx="246">
                  <c:v>14.07</c:v>
                </c:pt>
                <c:pt idx="247">
                  <c:v>14.178571428571429</c:v>
                </c:pt>
                <c:pt idx="248">
                  <c:v>14.152857142857144</c:v>
                </c:pt>
                <c:pt idx="249">
                  <c:v>14.342857142857143</c:v>
                </c:pt>
                <c:pt idx="250">
                  <c:v>14.272857142857145</c:v>
                </c:pt>
                <c:pt idx="251">
                  <c:v>14.29857142857143</c:v>
                </c:pt>
                <c:pt idx="252">
                  <c:v>14.472857142857142</c:v>
                </c:pt>
                <c:pt idx="253">
                  <c:v>14.838571428571429</c:v>
                </c:pt>
                <c:pt idx="254">
                  <c:v>14.944285714285714</c:v>
                </c:pt>
                <c:pt idx="255">
                  <c:v>14.785714285714286</c:v>
                </c:pt>
                <c:pt idx="256">
                  <c:v>15.065714285714284</c:v>
                </c:pt>
                <c:pt idx="257">
                  <c:v>15.021428571428572</c:v>
                </c:pt>
                <c:pt idx="258">
                  <c:v>15.03</c:v>
                </c:pt>
                <c:pt idx="259">
                  <c:v>15.262857142857143</c:v>
                </c:pt>
                <c:pt idx="260">
                  <c:v>15.447142857142856</c:v>
                </c:pt>
                <c:pt idx="261">
                  <c:v>15.322857142857146</c:v>
                </c:pt>
                <c:pt idx="262">
                  <c:v>14.822857142857144</c:v>
                </c:pt>
                <c:pt idx="263">
                  <c:v>14.804285714285713</c:v>
                </c:pt>
                <c:pt idx="264">
                  <c:v>14.794285714285715</c:v>
                </c:pt>
                <c:pt idx="265">
                  <c:v>14.074285714285713</c:v>
                </c:pt>
                <c:pt idx="266">
                  <c:v>13.882857142857144</c:v>
                </c:pt>
                <c:pt idx="267">
                  <c:v>13.707142857142857</c:v>
                </c:pt>
                <c:pt idx="268">
                  <c:v>13.985714285714286</c:v>
                </c:pt>
                <c:pt idx="269">
                  <c:v>14.047142857142857</c:v>
                </c:pt>
                <c:pt idx="270">
                  <c:v>13.87</c:v>
                </c:pt>
                <c:pt idx="271">
                  <c:v>13.928571428571429</c:v>
                </c:pt>
                <c:pt idx="272">
                  <c:v>13.891428571428573</c:v>
                </c:pt>
                <c:pt idx="273">
                  <c:v>13.714285714285714</c:v>
                </c:pt>
                <c:pt idx="274">
                  <c:v>14.174285714285714</c:v>
                </c:pt>
                <c:pt idx="275">
                  <c:v>13.888571428571426</c:v>
                </c:pt>
                <c:pt idx="276">
                  <c:v>13.802857142857141</c:v>
                </c:pt>
                <c:pt idx="277">
                  <c:v>13.678571428571429</c:v>
                </c:pt>
                <c:pt idx="278">
                  <c:v>13.261428571428571</c:v>
                </c:pt>
                <c:pt idx="279">
                  <c:v>13.394285714285715</c:v>
                </c:pt>
                <c:pt idx="280">
                  <c:v>13.631428571428572</c:v>
                </c:pt>
                <c:pt idx="281">
                  <c:v>13.627142857142857</c:v>
                </c:pt>
                <c:pt idx="282">
                  <c:v>13.565714285714288</c:v>
                </c:pt>
                <c:pt idx="283">
                  <c:v>13.475714285714286</c:v>
                </c:pt>
                <c:pt idx="284">
                  <c:v>13.86857142857143</c:v>
                </c:pt>
                <c:pt idx="285">
                  <c:v>14.28</c:v>
                </c:pt>
                <c:pt idx="286">
                  <c:v>14.678571428571429</c:v>
                </c:pt>
                <c:pt idx="287">
                  <c:v>14.785714285714288</c:v>
                </c:pt>
                <c:pt idx="288">
                  <c:v>14.978571428571428</c:v>
                </c:pt>
                <c:pt idx="289">
                  <c:v>14.29142857142857</c:v>
                </c:pt>
                <c:pt idx="290">
                  <c:v>14.41</c:v>
                </c:pt>
                <c:pt idx="291">
                  <c:v>14.218571428571428</c:v>
                </c:pt>
                <c:pt idx="292">
                  <c:v>14.14</c:v>
                </c:pt>
                <c:pt idx="293">
                  <c:v>13.955714285714285</c:v>
                </c:pt>
                <c:pt idx="294">
                  <c:v>14.147142857142857</c:v>
                </c:pt>
                <c:pt idx="295">
                  <c:v>13.894285714285715</c:v>
                </c:pt>
                <c:pt idx="296">
                  <c:v>14.15</c:v>
                </c:pt>
                <c:pt idx="297">
                  <c:v>14.234285714285715</c:v>
                </c:pt>
                <c:pt idx="298">
                  <c:v>14.241428571428571</c:v>
                </c:pt>
                <c:pt idx="299">
                  <c:v>14.15</c:v>
                </c:pt>
                <c:pt idx="300">
                  <c:v>14.417142857142858</c:v>
                </c:pt>
                <c:pt idx="301">
                  <c:v>14.3</c:v>
                </c:pt>
                <c:pt idx="302">
                  <c:v>14.244285714285713</c:v>
                </c:pt>
                <c:pt idx="303">
                  <c:v>14.121428571428572</c:v>
                </c:pt>
                <c:pt idx="304">
                  <c:v>14.144285714285713</c:v>
                </c:pt>
                <c:pt idx="305">
                  <c:v>13.657142857142858</c:v>
                </c:pt>
                <c:pt idx="306">
                  <c:v>13.857142857142858</c:v>
                </c:pt>
                <c:pt idx="307">
                  <c:v>13.685714285714285</c:v>
                </c:pt>
                <c:pt idx="308">
                  <c:v>13.358571428571429</c:v>
                </c:pt>
                <c:pt idx="309">
                  <c:v>13.292857142857143</c:v>
                </c:pt>
                <c:pt idx="310">
                  <c:v>13.185714285714285</c:v>
                </c:pt>
                <c:pt idx="311">
                  <c:v>13.572857142857142</c:v>
                </c:pt>
                <c:pt idx="312">
                  <c:v>13.624285714285715</c:v>
                </c:pt>
                <c:pt idx="313">
                  <c:v>13.565714285714284</c:v>
                </c:pt>
                <c:pt idx="314">
                  <c:v>13.46142857142857</c:v>
                </c:pt>
                <c:pt idx="315">
                  <c:v>13.494285714285713</c:v>
                </c:pt>
                <c:pt idx="316">
                  <c:v>13.422857142857142</c:v>
                </c:pt>
                <c:pt idx="317">
                  <c:v>13.337142857142856</c:v>
                </c:pt>
                <c:pt idx="318">
                  <c:v>13.267142857142858</c:v>
                </c:pt>
                <c:pt idx="319">
                  <c:v>13.527142857142858</c:v>
                </c:pt>
                <c:pt idx="320">
                  <c:v>13.782857142857141</c:v>
                </c:pt>
                <c:pt idx="321">
                  <c:v>13.767142857142856</c:v>
                </c:pt>
                <c:pt idx="322">
                  <c:v>13.761428571428571</c:v>
                </c:pt>
                <c:pt idx="323">
                  <c:v>13.627142857142857</c:v>
                </c:pt>
                <c:pt idx="324">
                  <c:v>13.742857142857142</c:v>
                </c:pt>
                <c:pt idx="325">
                  <c:v>13.754285714285714</c:v>
                </c:pt>
                <c:pt idx="326">
                  <c:v>13.724285714285713</c:v>
                </c:pt>
                <c:pt idx="327">
                  <c:v>13.552857142857141</c:v>
                </c:pt>
                <c:pt idx="328">
                  <c:v>13.367142857142856</c:v>
                </c:pt>
                <c:pt idx="329">
                  <c:v>13.45142857142857</c:v>
                </c:pt>
                <c:pt idx="330">
                  <c:v>13.63</c:v>
                </c:pt>
                <c:pt idx="331">
                  <c:v>13.634285714285713</c:v>
                </c:pt>
                <c:pt idx="332">
                  <c:v>13.62</c:v>
                </c:pt>
                <c:pt idx="333">
                  <c:v>13.574285714285713</c:v>
                </c:pt>
                <c:pt idx="334">
                  <c:v>13.452857142857143</c:v>
                </c:pt>
                <c:pt idx="335">
                  <c:v>13.642857142857142</c:v>
                </c:pt>
                <c:pt idx="336">
                  <c:v>13.654285714285715</c:v>
                </c:pt>
                <c:pt idx="337">
                  <c:v>13.517142857142858</c:v>
                </c:pt>
                <c:pt idx="338">
                  <c:v>13.598571428571429</c:v>
                </c:pt>
                <c:pt idx="339">
                  <c:v>13.704285714285714</c:v>
                </c:pt>
                <c:pt idx="340">
                  <c:v>13.778571428571427</c:v>
                </c:pt>
                <c:pt idx="341">
                  <c:v>13.745714285714286</c:v>
                </c:pt>
                <c:pt idx="342">
                  <c:v>13.957142857142856</c:v>
                </c:pt>
                <c:pt idx="343">
                  <c:v>13.997142857142856</c:v>
                </c:pt>
                <c:pt idx="344">
                  <c:v>14.137142857142859</c:v>
                </c:pt>
                <c:pt idx="345">
                  <c:v>13.994285714285715</c:v>
                </c:pt>
                <c:pt idx="346">
                  <c:v>14.227142857142855</c:v>
                </c:pt>
                <c:pt idx="347">
                  <c:v>14.224285714285713</c:v>
                </c:pt>
                <c:pt idx="348">
                  <c:v>14.202857142857143</c:v>
                </c:pt>
                <c:pt idx="349">
                  <c:v>14.21</c:v>
                </c:pt>
                <c:pt idx="350">
                  <c:v>14.28</c:v>
                </c:pt>
                <c:pt idx="351">
                  <c:v>14.48</c:v>
                </c:pt>
                <c:pt idx="352">
                  <c:v>14.497142857142858</c:v>
                </c:pt>
                <c:pt idx="353">
                  <c:v>14.21142857142857</c:v>
                </c:pt>
                <c:pt idx="354">
                  <c:v>14.172857142857142</c:v>
                </c:pt>
                <c:pt idx="355">
                  <c:v>14.388571428571428</c:v>
                </c:pt>
                <c:pt idx="356">
                  <c:v>14.297142857142859</c:v>
                </c:pt>
                <c:pt idx="357">
                  <c:v>14.102857142857143</c:v>
                </c:pt>
                <c:pt idx="358">
                  <c:v>13.762857142857143</c:v>
                </c:pt>
                <c:pt idx="359">
                  <c:v>13.761428571428571</c:v>
                </c:pt>
                <c:pt idx="360">
                  <c:v>13.864285714285714</c:v>
                </c:pt>
                <c:pt idx="361">
                  <c:v>13.771428571428572</c:v>
                </c:pt>
                <c:pt idx="362">
                  <c:v>13.668571428571429</c:v>
                </c:pt>
                <c:pt idx="363">
                  <c:v>13.432857142857143</c:v>
                </c:pt>
                <c:pt idx="364">
                  <c:v>13.528571428571428</c:v>
                </c:pt>
                <c:pt idx="365">
                  <c:v>13.512857142857143</c:v>
                </c:pt>
                <c:pt idx="366">
                  <c:v>13.511428571428571</c:v>
                </c:pt>
                <c:pt idx="367">
                  <c:v>13.507142857142858</c:v>
                </c:pt>
                <c:pt idx="368">
                  <c:v>13.401428571428571</c:v>
                </c:pt>
                <c:pt idx="369">
                  <c:v>13.375714285714285</c:v>
                </c:pt>
                <c:pt idx="370">
                  <c:v>13.617142857142857</c:v>
                </c:pt>
                <c:pt idx="371">
                  <c:v>13.512857142857143</c:v>
                </c:pt>
                <c:pt idx="372">
                  <c:v>13.228571428571428</c:v>
                </c:pt>
                <c:pt idx="373">
                  <c:v>13.255714285714287</c:v>
                </c:pt>
                <c:pt idx="374">
                  <c:v>13.224285714285715</c:v>
                </c:pt>
                <c:pt idx="375">
                  <c:v>13.372857142857145</c:v>
                </c:pt>
                <c:pt idx="376">
                  <c:v>13.845714285714285</c:v>
                </c:pt>
                <c:pt idx="377">
                  <c:v>13.361428571428572</c:v>
                </c:pt>
                <c:pt idx="378">
                  <c:v>13.182857142857143</c:v>
                </c:pt>
                <c:pt idx="379">
                  <c:v>12.912857142857144</c:v>
                </c:pt>
                <c:pt idx="380">
                  <c:v>12.942857142857141</c:v>
                </c:pt>
                <c:pt idx="381">
                  <c:v>12.765714285714285</c:v>
                </c:pt>
                <c:pt idx="382">
                  <c:v>12.46</c:v>
                </c:pt>
                <c:pt idx="383">
                  <c:v>12.51</c:v>
                </c:pt>
                <c:pt idx="384">
                  <c:v>12.445714285714287</c:v>
                </c:pt>
                <c:pt idx="385">
                  <c:v>12.168571428571429</c:v>
                </c:pt>
                <c:pt idx="386">
                  <c:v>11.992857142857144</c:v>
                </c:pt>
                <c:pt idx="387">
                  <c:v>11.95</c:v>
                </c:pt>
                <c:pt idx="388">
                  <c:v>11.604285714285714</c:v>
                </c:pt>
                <c:pt idx="389">
                  <c:v>11.57</c:v>
                </c:pt>
                <c:pt idx="390">
                  <c:v>11.747142857142858</c:v>
                </c:pt>
                <c:pt idx="391">
                  <c:v>11.741428571428573</c:v>
                </c:pt>
                <c:pt idx="392">
                  <c:v>11.778571428571428</c:v>
                </c:pt>
                <c:pt idx="393">
                  <c:v>11.521428571428572</c:v>
                </c:pt>
                <c:pt idx="394">
                  <c:v>11.277142857142859</c:v>
                </c:pt>
                <c:pt idx="395">
                  <c:v>11.154285714285717</c:v>
                </c:pt>
                <c:pt idx="396">
                  <c:v>11.457142857142857</c:v>
                </c:pt>
                <c:pt idx="397">
                  <c:v>11.3</c:v>
                </c:pt>
                <c:pt idx="398">
                  <c:v>11.41</c:v>
                </c:pt>
                <c:pt idx="399">
                  <c:v>11.292857142857144</c:v>
                </c:pt>
                <c:pt idx="400">
                  <c:v>11.275714285714287</c:v>
                </c:pt>
                <c:pt idx="401">
                  <c:v>11.125714285714285</c:v>
                </c:pt>
                <c:pt idx="402">
                  <c:v>10.811428571428573</c:v>
                </c:pt>
                <c:pt idx="403">
                  <c:v>10.664285714285715</c:v>
                </c:pt>
                <c:pt idx="404">
                  <c:v>10.764285714285714</c:v>
                </c:pt>
                <c:pt idx="405">
                  <c:v>10.384285714285713</c:v>
                </c:pt>
                <c:pt idx="406">
                  <c:v>10.014285714285716</c:v>
                </c:pt>
                <c:pt idx="407">
                  <c:v>10.122857142857143</c:v>
                </c:pt>
                <c:pt idx="408">
                  <c:v>10.085714285714285</c:v>
                </c:pt>
                <c:pt idx="409">
                  <c:v>10.23</c:v>
                </c:pt>
                <c:pt idx="410">
                  <c:v>10.184285714285716</c:v>
                </c:pt>
                <c:pt idx="411">
                  <c:v>10.127142857142857</c:v>
                </c:pt>
                <c:pt idx="412">
                  <c:v>10.007142857142858</c:v>
                </c:pt>
                <c:pt idx="413">
                  <c:v>9.9528571428571428</c:v>
                </c:pt>
                <c:pt idx="414">
                  <c:v>9.8957142857142859</c:v>
                </c:pt>
                <c:pt idx="415">
                  <c:v>9.9971428571428582</c:v>
                </c:pt>
                <c:pt idx="416">
                  <c:v>9.675714285714287</c:v>
                </c:pt>
                <c:pt idx="417">
                  <c:v>9.3371428571428563</c:v>
                </c:pt>
                <c:pt idx="418">
                  <c:v>9.5828571428571419</c:v>
                </c:pt>
                <c:pt idx="419">
                  <c:v>9.6214285714285701</c:v>
                </c:pt>
                <c:pt idx="420">
                  <c:v>9.4942857142857147</c:v>
                </c:pt>
                <c:pt idx="421">
                  <c:v>9.45857142857143</c:v>
                </c:pt>
                <c:pt idx="422">
                  <c:v>9.23</c:v>
                </c:pt>
                <c:pt idx="423">
                  <c:v>9.0657142857142858</c:v>
                </c:pt>
                <c:pt idx="424">
                  <c:v>8.5942857142857143</c:v>
                </c:pt>
                <c:pt idx="425">
                  <c:v>8.0928571428571434</c:v>
                </c:pt>
                <c:pt idx="426">
                  <c:v>8.0342857142857138</c:v>
                </c:pt>
                <c:pt idx="427">
                  <c:v>7.96</c:v>
                </c:pt>
                <c:pt idx="428">
                  <c:v>7.8185714285714285</c:v>
                </c:pt>
                <c:pt idx="429">
                  <c:v>7.5914285714285716</c:v>
                </c:pt>
                <c:pt idx="430">
                  <c:v>7.4</c:v>
                </c:pt>
                <c:pt idx="431">
                  <c:v>6.9285714285714288</c:v>
                </c:pt>
                <c:pt idx="432">
                  <c:v>6.6728571428571426</c:v>
                </c:pt>
                <c:pt idx="433">
                  <c:v>7.0042857142857144</c:v>
                </c:pt>
                <c:pt idx="434">
                  <c:v>7.2585714285714289</c:v>
                </c:pt>
                <c:pt idx="435">
                  <c:v>7.0378571428571428</c:v>
                </c:pt>
                <c:pt idx="436">
                  <c:v>7.201428571428572</c:v>
                </c:pt>
                <c:pt idx="437">
                  <c:v>7.0771428571428583</c:v>
                </c:pt>
                <c:pt idx="438">
                  <c:v>7.0221428571428577</c:v>
                </c:pt>
                <c:pt idx="439">
                  <c:v>6.88</c:v>
                </c:pt>
                <c:pt idx="440">
                  <c:v>6.3414285714285707</c:v>
                </c:pt>
                <c:pt idx="441">
                  <c:v>6.4014285714285721</c:v>
                </c:pt>
                <c:pt idx="442">
                  <c:v>6.1842857142857142</c:v>
                </c:pt>
                <c:pt idx="443">
                  <c:v>6.104285714285715</c:v>
                </c:pt>
                <c:pt idx="444">
                  <c:v>5.1985714285714284</c:v>
                </c:pt>
                <c:pt idx="445">
                  <c:v>4.8142857142857149</c:v>
                </c:pt>
                <c:pt idx="446">
                  <c:v>4.3014285714285716</c:v>
                </c:pt>
                <c:pt idx="447">
                  <c:v>4.3142857142857141</c:v>
                </c:pt>
                <c:pt idx="448">
                  <c:v>3.984285714285714</c:v>
                </c:pt>
                <c:pt idx="449">
                  <c:v>3.6985714285714288</c:v>
                </c:pt>
                <c:pt idx="450">
                  <c:v>3.9707142857142856</c:v>
                </c:pt>
                <c:pt idx="451">
                  <c:v>3.8157142857142858</c:v>
                </c:pt>
                <c:pt idx="452">
                  <c:v>3.5728571428571425</c:v>
                </c:pt>
                <c:pt idx="453">
                  <c:v>3.4614285714285713</c:v>
                </c:pt>
                <c:pt idx="454">
                  <c:v>3.5328571428571429</c:v>
                </c:pt>
                <c:pt idx="455">
                  <c:v>3.7064285714285714</c:v>
                </c:pt>
                <c:pt idx="456">
                  <c:v>3.6371428571428575</c:v>
                </c:pt>
                <c:pt idx="457">
                  <c:v>3.4171428571428573</c:v>
                </c:pt>
                <c:pt idx="458">
                  <c:v>3.29</c:v>
                </c:pt>
                <c:pt idx="459">
                  <c:v>3.0214285714285714</c:v>
                </c:pt>
                <c:pt idx="460">
                  <c:v>3.5857142857142854</c:v>
                </c:pt>
                <c:pt idx="461">
                  <c:v>3.6021428571428573</c:v>
                </c:pt>
                <c:pt idx="462">
                  <c:v>4.512142857142857</c:v>
                </c:pt>
                <c:pt idx="463">
                  <c:v>5.0566666666666666</c:v>
                </c:pt>
                <c:pt idx="464">
                  <c:v>5.0441666666666665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2-426E-9A23-C7E824FBA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58528"/>
        <c:axId val="1"/>
      </c:lineChart>
      <c:dateAx>
        <c:axId val="594258528"/>
        <c:scaling>
          <c:orientation val="minMax"/>
        </c:scaling>
        <c:delete val="0"/>
        <c:axPos val="b"/>
        <c:numFmt formatCode="dd\.mm\.yyyy;@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АҚШ долл. </a:t>
                </a:r>
              </a:p>
            </c:rich>
          </c:tx>
          <c:layout>
            <c:manualLayout>
              <c:xMode val="edge"/>
              <c:yMode val="edge"/>
              <c:x val="0.92468712244302798"/>
              <c:y val="0.226891269738823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58528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7.7380952380952384E-2"/>
          <c:y val="0.87295081967213117"/>
          <c:w val="0.75992063492063489"/>
          <c:h val="8.19672131147540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7933884297521"/>
          <c:y val="5.5336075176157934E-2"/>
          <c:w val="0.80661157024793384"/>
          <c:h val="0.6284597109292222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'2.1.1-график'!$B$6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'2.1.1-график'!$C$6:$K$6</c:f>
              <c:numCache>
                <c:formatCode>General</c:formatCode>
                <c:ptCount val="7"/>
                <c:pt idx="0">
                  <c:v>4.8</c:v>
                </c:pt>
                <c:pt idx="1">
                  <c:v>7.3</c:v>
                </c:pt>
                <c:pt idx="2">
                  <c:v>5</c:v>
                </c:pt>
                <c:pt idx="3">
                  <c:v>4.8</c:v>
                </c:pt>
                <c:pt idx="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88-4962-8C3B-B641C6EA0CE9}"/>
            </c:ext>
          </c:extLst>
        </c:ser>
        <c:ser>
          <c:idx val="2"/>
          <c:order val="2"/>
          <c:tx>
            <c:strRef>
              <c:f>'2.1.1-график'!$B$7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'2.1.1-график'!$C$7:$K$7</c:f>
              <c:numCache>
                <c:formatCode>General</c:formatCode>
                <c:ptCount val="7"/>
                <c:pt idx="0">
                  <c:v>7.1</c:v>
                </c:pt>
                <c:pt idx="1">
                  <c:v>6</c:v>
                </c:pt>
                <c:pt idx="2">
                  <c:v>8.9</c:v>
                </c:pt>
                <c:pt idx="3">
                  <c:v>8.1</c:v>
                </c:pt>
                <c:pt idx="4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8-4962-8C3B-B641C6EA0CE9}"/>
            </c:ext>
          </c:extLst>
        </c:ser>
        <c:ser>
          <c:idx val="3"/>
          <c:order val="3"/>
          <c:tx>
            <c:strRef>
              <c:f>'2.1.1-график'!$B$8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'2.1.1-график'!$C$8:$K$8</c:f>
              <c:numCache>
                <c:formatCode>General</c:formatCode>
                <c:ptCount val="7"/>
                <c:pt idx="0">
                  <c:v>39.5</c:v>
                </c:pt>
                <c:pt idx="1">
                  <c:v>36.4</c:v>
                </c:pt>
                <c:pt idx="2">
                  <c:v>16.899999999999999</c:v>
                </c:pt>
                <c:pt idx="3">
                  <c:v>30.4</c:v>
                </c:pt>
                <c:pt idx="4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8-4962-8C3B-B641C6EA0CE9}"/>
            </c:ext>
          </c:extLst>
        </c:ser>
        <c:ser>
          <c:idx val="4"/>
          <c:order val="4"/>
          <c:tx>
            <c:strRef>
              <c:f>'2.1.1-график'!$B$9</c:f>
              <c:strCache>
                <c:ptCount val="1"/>
                <c:pt idx="0">
                  <c:v>Қызмет көрсету секторы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'2.1.1-график'!$C$9:$K$9</c:f>
              <c:numCache>
                <c:formatCode>General</c:formatCode>
                <c:ptCount val="7"/>
                <c:pt idx="0">
                  <c:v>10.4</c:v>
                </c:pt>
                <c:pt idx="1">
                  <c:v>10.9</c:v>
                </c:pt>
                <c:pt idx="2">
                  <c:v>13.2</c:v>
                </c:pt>
                <c:pt idx="3">
                  <c:v>12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88-4962-8C3B-B641C6EA0CE9}"/>
            </c:ext>
          </c:extLst>
        </c:ser>
        <c:ser>
          <c:idx val="5"/>
          <c:order val="5"/>
          <c:tx>
            <c:strRef>
              <c:f>'2.1.1-график'!$B$10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'2.1.1-график'!$C$10:$K$10</c:f>
              <c:numCache>
                <c:formatCode>General</c:formatCode>
                <c:ptCount val="7"/>
                <c:pt idx="0">
                  <c:v>9.3000000000000007</c:v>
                </c:pt>
                <c:pt idx="1">
                  <c:v>9.8000000000000007</c:v>
                </c:pt>
                <c:pt idx="2">
                  <c:v>12.8</c:v>
                </c:pt>
                <c:pt idx="3">
                  <c:v>10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88-4962-8C3B-B641C6EA0CE9}"/>
            </c:ext>
          </c:extLst>
        </c:ser>
        <c:ser>
          <c:idx val="7"/>
          <c:order val="6"/>
          <c:tx>
            <c:strRef>
              <c:f>'2.1.1-график'!$B$11</c:f>
              <c:strCache>
                <c:ptCount val="1"/>
                <c:pt idx="0">
                  <c:v>Қаржылық қызмет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'2.1.1-график'!$C$11:$K$11</c:f>
              <c:numCache>
                <c:formatCode>General</c:formatCode>
                <c:ptCount val="7"/>
                <c:pt idx="0">
                  <c:v>34.9</c:v>
                </c:pt>
                <c:pt idx="1">
                  <c:v>42.1</c:v>
                </c:pt>
                <c:pt idx="2">
                  <c:v>52.1</c:v>
                </c:pt>
                <c:pt idx="3">
                  <c:v>47.1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88-4962-8C3B-B641C6EA0CE9}"/>
            </c:ext>
          </c:extLst>
        </c:ser>
        <c:ser>
          <c:idx val="8"/>
          <c:order val="7"/>
          <c:tx>
            <c:strRef>
              <c:f>'2.1.1-график'!$B$12</c:f>
              <c:strCache>
                <c:ptCount val="1"/>
                <c:pt idx="0">
                  <c:v>Жылжымайтыын мүлікпен операциялар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'2.1.1-график'!$C$12:$K$12</c:f>
              <c:numCache>
                <c:formatCode>General</c:formatCode>
                <c:ptCount val="7"/>
                <c:pt idx="0">
                  <c:v>9.1</c:v>
                </c:pt>
                <c:pt idx="1">
                  <c:v>8.6999999999999993</c:v>
                </c:pt>
                <c:pt idx="2">
                  <c:v>5.9</c:v>
                </c:pt>
                <c:pt idx="3">
                  <c:v>7.9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88-4962-8C3B-B641C6EA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260192"/>
        <c:axId val="1"/>
      </c:barChart>
      <c:lineChart>
        <c:grouping val="standard"/>
        <c:varyColors val="0"/>
        <c:ser>
          <c:idx val="0"/>
          <c:order val="0"/>
          <c:tx>
            <c:strRef>
              <c:f>'2.1.1-график'!$B$5</c:f>
              <c:strCache>
                <c:ptCount val="1"/>
                <c:pt idx="0">
                  <c:v>Нақты ЖІӨ өсімі (сол жақ ось)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9.5237847335199206E-3"/>
                  <c:y val="-4.5915533568961699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88-4962-8C3B-B641C6EA0C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'2.1.1-график'!$C$4:$K$4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2007-9 айы</c:v>
                </c:pt>
                <c:pt idx="4">
                  <c:v>2008-9 айы</c:v>
                </c:pt>
                <c:pt idx="5">
                  <c:v>2008*</c:v>
                </c:pt>
                <c:pt idx="6">
                  <c:v>2009*</c:v>
                </c:pt>
              </c:strCache>
            </c:strRef>
          </c:cat>
          <c:val>
            <c:numRef>
              <c:f>'2.1.1-график'!$C$5:$K$5</c:f>
              <c:numCache>
                <c:formatCode>General</c:formatCode>
                <c:ptCount val="7"/>
                <c:pt idx="0">
                  <c:v>9.6999999999999993</c:v>
                </c:pt>
                <c:pt idx="1">
                  <c:v>10.7</c:v>
                </c:pt>
                <c:pt idx="2">
                  <c:v>8.9</c:v>
                </c:pt>
                <c:pt idx="3">
                  <c:v>9.6</c:v>
                </c:pt>
                <c:pt idx="4">
                  <c:v>3.9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88-4962-8C3B-B641C6EA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26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206611570247934"/>
              <c:y val="0.339921778552384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60192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6363636363636362E-2"/>
              <c:y val="0.339921778552384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09917355371901E-2"/>
          <c:y val="0.7351778656126482"/>
          <c:w val="0.94545454545454544"/>
          <c:h val="0.252964426877470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6"/>
      <c:hPercent val="45"/>
      <c:rotY val="44"/>
      <c:depthPercent val="14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623686625685958"/>
          <c:y val="1.4598566161336254E-2"/>
          <c:w val="0.84516306527861496"/>
          <c:h val="0.64598655263912919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'2.1.2-график'!$B$5</c:f>
              <c:strCache>
                <c:ptCount val="1"/>
                <c:pt idx="0">
                  <c:v>Үй шаруашылықтарын тұтыну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'2.1.2-график'!$C$5:$M$5</c:f>
              <c:numCache>
                <c:formatCode>General</c:formatCode>
                <c:ptCount val="11"/>
                <c:pt idx="0" formatCode="#\ ##0.0">
                  <c:v>52.02023912808945</c:v>
                </c:pt>
                <c:pt idx="2" formatCode="#\ ##0.0">
                  <c:v>48.556984378099024</c:v>
                </c:pt>
                <c:pt idx="4" formatCode="#\ ##0.0">
                  <c:v>44.521775744401801</c:v>
                </c:pt>
                <c:pt idx="6" formatCode="#\ ##0.0">
                  <c:v>43.901411182155925</c:v>
                </c:pt>
                <c:pt idx="8" formatCode="#\ ##0.0">
                  <c:v>43.3</c:v>
                </c:pt>
                <c:pt idx="10" formatCode="#\ ##0.0">
                  <c:v>39.799999999999997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D-4CC5-81D3-DA3FFE8BA0BB}"/>
            </c:ext>
          </c:extLst>
        </c:ser>
        <c:ser>
          <c:idx val="1"/>
          <c:order val="1"/>
          <c:tx>
            <c:strRef>
              <c:f>'2.1.2-график'!$B$6</c:f>
              <c:strCache>
                <c:ptCount val="1"/>
                <c:pt idx="0">
                  <c:v>Мемлекеттік басқаруды тұтыну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'2.1.2-график'!$C$6:$M$6</c:f>
              <c:numCache>
                <c:formatCode>General</c:formatCode>
                <c:ptCount val="11"/>
                <c:pt idx="0" formatCode="#\ ##0.0">
                  <c:v>11.614502584719398</c:v>
                </c:pt>
                <c:pt idx="2" formatCode="#\ ##0.0">
                  <c:v>11.248528853507963</c:v>
                </c:pt>
                <c:pt idx="4" formatCode="#\ ##0.0">
                  <c:v>10.180862210276299</c:v>
                </c:pt>
                <c:pt idx="6" formatCode="#\ ##0.0">
                  <c:v>11.053922732146525</c:v>
                </c:pt>
                <c:pt idx="8" formatCode="#\ ##0.0">
                  <c:v>11.9</c:v>
                </c:pt>
                <c:pt idx="10" formatCode="#\ ##0.0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D-4CC5-81D3-DA3FFE8BA0BB}"/>
            </c:ext>
          </c:extLst>
        </c:ser>
        <c:ser>
          <c:idx val="2"/>
          <c:order val="2"/>
          <c:tx>
            <c:strRef>
              <c:f>'2.1.2-график'!$B$7</c:f>
              <c:strCache>
                <c:ptCount val="1"/>
                <c:pt idx="0">
                  <c:v>Негізгі капиталдың жалпы жинақталуы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'2.1.2-график'!$C$7:$M$7</c:f>
              <c:numCache>
                <c:formatCode>General</c:formatCode>
                <c:ptCount val="11"/>
                <c:pt idx="0" formatCode="#\ ##0.0">
                  <c:v>26.311089679839185</c:v>
                </c:pt>
                <c:pt idx="2" formatCode="#\ ##0.0">
                  <c:v>30.96976804251209</c:v>
                </c:pt>
                <c:pt idx="4" formatCode="#\ ##0.0">
                  <c:v>33.900791319043137</c:v>
                </c:pt>
                <c:pt idx="6" formatCode="#\ ##0.0">
                  <c:v>35.526699494170884</c:v>
                </c:pt>
                <c:pt idx="8" formatCode="#\ ##0.0">
                  <c:v>35.200000000000003</c:v>
                </c:pt>
                <c:pt idx="10" formatCode="#\ ##0.0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ED-4CC5-81D3-DA3FFE8BA0BB}"/>
            </c:ext>
          </c:extLst>
        </c:ser>
        <c:ser>
          <c:idx val="3"/>
          <c:order val="3"/>
          <c:tx>
            <c:strRef>
              <c:f>'2.1.2-график'!$B$8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'2.1.2-график'!$C$4:$M$4</c:f>
              <c:strCache>
                <c:ptCount val="11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2007-1-ж/жылдық</c:v>
                </c:pt>
                <c:pt idx="10">
                  <c:v>2008-1-ж/жылдық</c:v>
                </c:pt>
              </c:strCache>
            </c:strRef>
          </c:cat>
          <c:val>
            <c:numRef>
              <c:f>'2.1.2-график'!$C$8:$M$8</c:f>
              <c:numCache>
                <c:formatCode>General</c:formatCode>
                <c:ptCount val="11"/>
                <c:pt idx="0" formatCode="#\ ##0.0">
                  <c:v>8.5916211491106793</c:v>
                </c:pt>
                <c:pt idx="2" formatCode="#\ ##0.0">
                  <c:v>8.8164871429355323</c:v>
                </c:pt>
                <c:pt idx="4" formatCode="#\ ##0.0">
                  <c:v>10.672968366349803</c:v>
                </c:pt>
                <c:pt idx="6" formatCode="#\ ##0.0">
                  <c:v>6.6891142379403163</c:v>
                </c:pt>
                <c:pt idx="8" formatCode="#\ ##0.0">
                  <c:v>8.3000000000000007</c:v>
                </c:pt>
                <c:pt idx="10" formatCode="#\ ##0.0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ED-4CC5-81D3-DA3FFE8BA0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594246880"/>
        <c:axId val="1"/>
        <c:axId val="0"/>
      </c:bar3DChart>
      <c:catAx>
        <c:axId val="59424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5.5914204272852992E-2"/>
              <c:y val="0.3576649999042090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46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3118505348121809E-2"/>
          <c:y val="0.82481905090330854"/>
          <c:w val="0.92903429006858007"/>
          <c:h val="0.967155200490449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9491525423729"/>
          <c:y val="5.0359712230215826E-2"/>
          <c:w val="0.49661016949152542"/>
          <c:h val="0.78776978417266186"/>
        </c:manualLayout>
      </c:layout>
      <c:scatterChart>
        <c:scatterStyle val="lineMarker"/>
        <c:varyColors val="0"/>
        <c:ser>
          <c:idx val="1"/>
          <c:order val="0"/>
          <c:tx>
            <c:strRef>
              <c:f>'2-Бокс _1-график'!$C$5</c:f>
              <c:strCache>
                <c:ptCount val="1"/>
                <c:pt idx="0">
                  <c:v>көмір және лигнит өндіру, торф әзірлеу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'2-Бокс _1-график'!$D$5</c:f>
              <c:numCache>
                <c:formatCode>0.000</c:formatCode>
                <c:ptCount val="1"/>
                <c:pt idx="0">
                  <c:v>3.8811908163031851E-2</c:v>
                </c:pt>
              </c:numCache>
            </c:numRef>
          </c:xVal>
          <c:yVal>
            <c:numRef>
              <c:f>'2-Бокс _1-график'!$E$5</c:f>
              <c:numCache>
                <c:formatCode>0.00</c:formatCode>
                <c:ptCount val="1"/>
                <c:pt idx="0">
                  <c:v>7.15625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D7-41E3-A56C-BEB09B00D81B}"/>
            </c:ext>
          </c:extLst>
        </c:ser>
        <c:ser>
          <c:idx val="2"/>
          <c:order val="1"/>
          <c:tx>
            <c:strRef>
              <c:f>'2-Бокс _1-график'!$C$6</c:f>
              <c:strCache>
                <c:ptCount val="1"/>
                <c:pt idx="0">
                  <c:v>өңделмеген мұнай және табиғи газ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'2-Бокс _1-график'!$D$6</c:f>
              <c:numCache>
                <c:formatCode>0.000</c:formatCode>
                <c:ptCount val="1"/>
                <c:pt idx="0">
                  <c:v>1.7010476815664111</c:v>
                </c:pt>
              </c:numCache>
            </c:numRef>
          </c:xVal>
          <c:yVal>
            <c:numRef>
              <c:f>'2-Бокс _1-график'!$E$6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D7-41E3-A56C-BEB09B00D81B}"/>
            </c:ext>
          </c:extLst>
        </c:ser>
        <c:ser>
          <c:idx val="5"/>
          <c:order val="2"/>
          <c:tx>
            <c:strRef>
              <c:f>'2-Бокс _1-график'!$C$7</c:f>
              <c:strCache>
                <c:ptCount val="1"/>
                <c:pt idx="0">
                  <c:v>табиғи газ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'2-Бокс _1-график'!$D$7</c:f>
              <c:numCache>
                <c:formatCode>0.000</c:formatCode>
                <c:ptCount val="1"/>
                <c:pt idx="0">
                  <c:v>-0.50815019156592467</c:v>
                </c:pt>
              </c:numCache>
            </c:numRef>
          </c:xVal>
          <c:yVal>
            <c:numRef>
              <c:f>'2-Бокс _1-график'!$E$7</c:f>
              <c:numCache>
                <c:formatCode>0.00</c:formatCode>
                <c:ptCount val="1"/>
                <c:pt idx="0">
                  <c:v>12.956250000000001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D7-41E3-A56C-BEB09B00D81B}"/>
            </c:ext>
          </c:extLst>
        </c:ser>
        <c:ser>
          <c:idx val="6"/>
          <c:order val="3"/>
          <c:tx>
            <c:strRef>
              <c:f>'2-Бокс _1-график'!$C$8</c:f>
              <c:strCache>
                <c:ptCount val="1"/>
                <c:pt idx="0">
                  <c:v>темір кенін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'2-Бокс _1-график'!$D$8</c:f>
              <c:numCache>
                <c:formatCode>0.000</c:formatCode>
                <c:ptCount val="1"/>
                <c:pt idx="0">
                  <c:v>0.30194924262707712</c:v>
                </c:pt>
              </c:numCache>
            </c:numRef>
          </c:xVal>
          <c:yVal>
            <c:numRef>
              <c:f>'2-Бокс _1-график'!$E$8</c:f>
              <c:numCache>
                <c:formatCode>0.00</c:formatCode>
                <c:ptCount val="1"/>
                <c:pt idx="0">
                  <c:v>-3.7437500000000057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4D7-41E3-A56C-BEB09B00D81B}"/>
            </c:ext>
          </c:extLst>
        </c:ser>
        <c:ser>
          <c:idx val="7"/>
          <c:order val="4"/>
          <c:tx>
            <c:strRef>
              <c:f>'2-Бокс _1-график'!$C$9</c:f>
              <c:strCache>
                <c:ptCount val="1"/>
                <c:pt idx="0">
                  <c:v>түсті металл кенін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'2-Бокс _1-график'!$D$9</c:f>
              <c:numCache>
                <c:formatCode>0.000</c:formatCode>
                <c:ptCount val="1"/>
                <c:pt idx="0">
                  <c:v>0.4352343902851919</c:v>
                </c:pt>
              </c:numCache>
            </c:numRef>
          </c:xVal>
          <c:yVal>
            <c:numRef>
              <c:f>'2-Бокс _1-график'!$E$9</c:f>
              <c:numCache>
                <c:formatCode>0.00</c:formatCode>
                <c:ptCount val="1"/>
                <c:pt idx="0">
                  <c:v>2.3562500000000002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4D7-41E3-A56C-BEB09B00D81B}"/>
            </c:ext>
          </c:extLst>
        </c:ser>
        <c:ser>
          <c:idx val="8"/>
          <c:order val="5"/>
          <c:tx>
            <c:strRef>
              <c:f>'2-Бокс _1-график'!$C$10</c:f>
              <c:strCache>
                <c:ptCount val="1"/>
                <c:pt idx="0">
                  <c:v>тау-кен өнеркәсібінің басқа салалары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'2-Бокс _1-график'!$D$10</c:f>
              <c:numCache>
                <c:formatCode>0.000</c:formatCode>
                <c:ptCount val="1"/>
                <c:pt idx="0">
                  <c:v>5.8231927717598365E-2</c:v>
                </c:pt>
              </c:numCache>
            </c:numRef>
          </c:xVal>
          <c:yVal>
            <c:numRef>
              <c:f>'2-Бокс _1-график'!$E$10</c:f>
              <c:numCache>
                <c:formatCode>0.00</c:formatCode>
                <c:ptCount val="1"/>
                <c:pt idx="0">
                  <c:v>-11.74375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4D7-41E3-A56C-BEB09B00D81B}"/>
            </c:ext>
          </c:extLst>
        </c:ser>
        <c:ser>
          <c:idx val="9"/>
          <c:order val="6"/>
          <c:tx>
            <c:strRef>
              <c:f>'2-Бокс _1-график'!$C$11</c:f>
              <c:strCache>
                <c:ptCount val="1"/>
                <c:pt idx="0">
                  <c:v>тамақ өнімдерін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xVal>
            <c:numRef>
              <c:f>'2-Бокс _1-график'!$D$11</c:f>
              <c:numCache>
                <c:formatCode>0.000</c:formatCode>
                <c:ptCount val="1"/>
                <c:pt idx="0">
                  <c:v>0.93923497979815784</c:v>
                </c:pt>
              </c:numCache>
            </c:numRef>
          </c:xVal>
          <c:yVal>
            <c:numRef>
              <c:f>'2-Бокс _1-график'!$E$11</c:f>
              <c:numCache>
                <c:formatCode>0.00</c:formatCode>
                <c:ptCount val="1"/>
                <c:pt idx="0">
                  <c:v>-1.9437499999999943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4D7-41E3-A56C-BEB09B00D81B}"/>
            </c:ext>
          </c:extLst>
        </c:ser>
        <c:ser>
          <c:idx val="10"/>
          <c:order val="7"/>
          <c:tx>
            <c:strRef>
              <c:f>'2-Бокс _1-график'!$C$12</c:f>
              <c:strCache>
                <c:ptCount val="1"/>
                <c:pt idx="0">
                  <c:v>тоқыма және тігін өнеркәсібі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'2-Бокс _1-график'!$D$12</c:f>
              <c:numCache>
                <c:formatCode>0.000</c:formatCode>
                <c:ptCount val="1"/>
                <c:pt idx="0">
                  <c:v>-0.61809336371156254</c:v>
                </c:pt>
              </c:numCache>
            </c:numRef>
          </c:xVal>
          <c:yVal>
            <c:numRef>
              <c:f>'2-Бокс _1-график'!$E$12</c:f>
              <c:numCache>
                <c:formatCode>0.00</c:formatCode>
                <c:ptCount val="1"/>
                <c:pt idx="0">
                  <c:v>-0.34375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4D7-41E3-A56C-BEB09B00D81B}"/>
            </c:ext>
          </c:extLst>
        </c:ser>
        <c:ser>
          <c:idx val="11"/>
          <c:order val="8"/>
          <c:tx>
            <c:strRef>
              <c:f>'2-Бокс _1-график'!$C$13</c:f>
              <c:strCache>
                <c:ptCount val="1"/>
                <c:pt idx="0">
                  <c:v>мұнай өнімдерін өндіру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_1-график'!$D$13</c:f>
              <c:numCache>
                <c:formatCode>0.000</c:formatCode>
                <c:ptCount val="1"/>
                <c:pt idx="0">
                  <c:v>0.24583412913107913</c:v>
                </c:pt>
              </c:numCache>
            </c:numRef>
          </c:xVal>
          <c:yVal>
            <c:numRef>
              <c:f>'2-Бокс _1-график'!$E$13</c:f>
              <c:numCache>
                <c:formatCode>0.00</c:formatCode>
                <c:ptCount val="1"/>
                <c:pt idx="0">
                  <c:v>0.35625000000000284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4D7-41E3-A56C-BEB09B00D81B}"/>
            </c:ext>
          </c:extLst>
        </c:ser>
        <c:ser>
          <c:idx val="12"/>
          <c:order val="9"/>
          <c:tx>
            <c:strRef>
              <c:f>'2-Бокс _1-график'!$C$14</c:f>
              <c:strCache>
                <c:ptCount val="1"/>
                <c:pt idx="0">
                  <c:v>химия өнеркәсібі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'2-Бокс _1-график'!$D$14</c:f>
              <c:numCache>
                <c:formatCode>0.000</c:formatCode>
                <c:ptCount val="1"/>
                <c:pt idx="0">
                  <c:v>9.4723629841794957E-2</c:v>
                </c:pt>
              </c:numCache>
            </c:numRef>
          </c:xVal>
          <c:yVal>
            <c:numRef>
              <c:f>'2-Бокс _1-график'!$E$14</c:f>
              <c:numCache>
                <c:formatCode>0.00</c:formatCode>
                <c:ptCount val="1"/>
                <c:pt idx="0">
                  <c:v>8.15625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4D7-41E3-A56C-BEB09B00D81B}"/>
            </c:ext>
          </c:extLst>
        </c:ser>
        <c:ser>
          <c:idx val="13"/>
          <c:order val="10"/>
          <c:tx>
            <c:strRef>
              <c:f>'2-Бокс _1-график'!$C$15</c:f>
              <c:strCache>
                <c:ptCount val="1"/>
                <c:pt idx="0">
                  <c:v>қара металлургия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'2-Бокс _1-график'!$D$15</c:f>
              <c:numCache>
                <c:formatCode>0.000</c:formatCode>
                <c:ptCount val="1"/>
                <c:pt idx="0">
                  <c:v>0.88075932707929916</c:v>
                </c:pt>
              </c:numCache>
            </c:numRef>
          </c:xVal>
          <c:yVal>
            <c:numRef>
              <c:f>'2-Бокс _1-график'!$E$15</c:f>
              <c:numCache>
                <c:formatCode>0.00</c:formatCode>
                <c:ptCount val="1"/>
                <c:pt idx="0">
                  <c:v>-6.4437499999999943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4D7-41E3-A56C-BEB09B00D81B}"/>
            </c:ext>
          </c:extLst>
        </c:ser>
        <c:ser>
          <c:idx val="0"/>
          <c:order val="11"/>
          <c:tx>
            <c:strRef>
              <c:f>'2-Бокс _1-график'!$C$16</c:f>
              <c:strCache>
                <c:ptCount val="1"/>
                <c:pt idx="0">
                  <c:v>түсті металлдар өндіру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'2-Бокс _1-график'!$D$16</c:f>
              <c:numCache>
                <c:formatCode>0.000</c:formatCode>
                <c:ptCount val="1"/>
                <c:pt idx="0">
                  <c:v>0.79451367102913117</c:v>
                </c:pt>
              </c:numCache>
            </c:numRef>
          </c:xVal>
          <c:yVal>
            <c:numRef>
              <c:f>'2-Бокс _1-график'!$E$16</c:f>
              <c:numCache>
                <c:formatCode>0.00</c:formatCode>
                <c:ptCount val="1"/>
                <c:pt idx="0">
                  <c:v>1.35625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4D7-41E3-A56C-BEB09B00D81B}"/>
            </c:ext>
          </c:extLst>
        </c:ser>
        <c:ser>
          <c:idx val="3"/>
          <c:order val="12"/>
          <c:tx>
            <c:strRef>
              <c:f>'2-Бокс _1-график'!$C$17</c:f>
              <c:strCache>
                <c:ptCount val="1"/>
                <c:pt idx="0">
                  <c:v>машина жасау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CCCCFF"/>
              </a:solidFill>
              <a:ln>
                <a:solidFill>
                  <a:srgbClr val="CCCCFF"/>
                </a:solidFill>
                <a:prstDash val="solid"/>
              </a:ln>
            </c:spPr>
          </c:marker>
          <c:xVal>
            <c:numRef>
              <c:f>'2-Бокс _1-график'!$D$17</c:f>
              <c:numCache>
                <c:formatCode>0.000</c:formatCode>
                <c:ptCount val="1"/>
                <c:pt idx="0">
                  <c:v>0.49225303870728387</c:v>
                </c:pt>
              </c:numCache>
            </c:numRef>
          </c:xVal>
          <c:yVal>
            <c:numRef>
              <c:f>'2-Бокс _1-график'!$E$17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4D7-41E3-A56C-BEB09B00D81B}"/>
            </c:ext>
          </c:extLst>
        </c:ser>
        <c:ser>
          <c:idx val="4"/>
          <c:order val="13"/>
          <c:tx>
            <c:strRef>
              <c:f>'2-Бокс _1-график'!$C$18</c:f>
              <c:strCache>
                <c:ptCount val="1"/>
                <c:pt idx="0">
                  <c:v>электр энергиясын өндіру және тарату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xVal>
            <c:numRef>
              <c:f>'2-Бокс _1-график'!$D$18</c:f>
              <c:numCache>
                <c:formatCode>0.000</c:formatCode>
                <c:ptCount val="1"/>
                <c:pt idx="0">
                  <c:v>0.50562451615616699</c:v>
                </c:pt>
              </c:numCache>
            </c:numRef>
          </c:xVal>
          <c:yVal>
            <c:numRef>
              <c:f>'2-Бокс _1-график'!$E$17</c:f>
              <c:numCache>
                <c:formatCode>0.00</c:formatCode>
                <c:ptCount val="1"/>
                <c:pt idx="0">
                  <c:v>-7.84375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4D7-41E3-A56C-BEB09B00D81B}"/>
            </c:ext>
          </c:extLst>
        </c:ser>
        <c:ser>
          <c:idx val="14"/>
          <c:order val="14"/>
          <c:tx>
            <c:strRef>
              <c:f>'2-Бокс _1-график'!$C$19</c:f>
              <c:strCache>
                <c:ptCount val="1"/>
                <c:pt idx="0">
                  <c:v>газ тәрізді отын өндіру және тарату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_1-график'!$D$19</c:f>
              <c:numCache>
                <c:formatCode>0.000</c:formatCode>
                <c:ptCount val="1"/>
                <c:pt idx="0">
                  <c:v>-0.82257324237234997</c:v>
                </c:pt>
              </c:numCache>
            </c:numRef>
          </c:xVal>
          <c:yVal>
            <c:numRef>
              <c:f>'2-Бокс _1-график'!$E$19</c:f>
              <c:numCache>
                <c:formatCode>0.00</c:formatCode>
                <c:ptCount val="1"/>
                <c:pt idx="0">
                  <c:v>1.15625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4D7-41E3-A56C-BEB09B00D81B}"/>
            </c:ext>
          </c:extLst>
        </c:ser>
        <c:ser>
          <c:idx val="15"/>
          <c:order val="15"/>
          <c:tx>
            <c:strRef>
              <c:f>'2-Бокс _1-график'!$C$20</c:f>
              <c:strCache>
                <c:ptCount val="1"/>
                <c:pt idx="0">
                  <c:v>бумен және ыстық сумен қамтамасыз ету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'2-Бокс _1-график'!$D$20</c:f>
              <c:numCache>
                <c:formatCode>0.000</c:formatCode>
                <c:ptCount val="1"/>
                <c:pt idx="0">
                  <c:v>-0.50290651551164989</c:v>
                </c:pt>
              </c:numCache>
            </c:numRef>
          </c:xVal>
          <c:yVal>
            <c:numRef>
              <c:f>'2-Бокс _1-график'!$E$20</c:f>
              <c:numCache>
                <c:formatCode>0.00</c:formatCode>
                <c:ptCount val="1"/>
                <c:pt idx="0">
                  <c:v>3.65625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4D7-41E3-A56C-BEB09B00D81B}"/>
            </c:ext>
          </c:extLst>
        </c:ser>
        <c:ser>
          <c:idx val="16"/>
          <c:order val="16"/>
          <c:tx>
            <c:strRef>
              <c:f>'2-Бокс _1-график'!$C$21</c:f>
              <c:strCache>
                <c:ptCount val="1"/>
                <c:pt idx="0">
                  <c:v>су жинау, тазалау және бөлу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CC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'2-Бокс _1-график'!$D$21</c:f>
              <c:numCache>
                <c:formatCode>0.000</c:formatCode>
                <c:ptCount val="1"/>
                <c:pt idx="0">
                  <c:v>-0.57403800932223648</c:v>
                </c:pt>
              </c:numCache>
            </c:numRef>
          </c:xVal>
          <c:yVal>
            <c:numRef>
              <c:f>'2-Бокс _1-график'!$E$21</c:f>
              <c:numCache>
                <c:formatCode>0.00</c:formatCode>
                <c:ptCount val="1"/>
                <c:pt idx="0">
                  <c:v>8.4562500000000007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4D7-41E3-A56C-BEB09B00D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759696"/>
        <c:axId val="1"/>
      </c:scatterChart>
      <c:valAx>
        <c:axId val="618759696"/>
        <c:scaling>
          <c:orientation val="minMax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өнеркәсіптегі үлесі*</a:t>
                </a:r>
              </a:p>
            </c:rich>
          </c:tx>
          <c:layout>
            <c:manualLayout>
              <c:xMode val="edge"/>
              <c:yMode val="edge"/>
              <c:x val="0.25762711864406779"/>
              <c:y val="0.870503597122302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8759696"/>
        <c:crossesAt val="-1.5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2033898305084745"/>
          <c:y val="2.1582733812949641E-2"/>
          <c:w val="0.37118644067796608"/>
          <c:h val="0.967625899280575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2161275042725"/>
          <c:y val="9.7959183673469383E-2"/>
          <c:w val="0.72008697267079969"/>
          <c:h val="0.7142857142857143"/>
        </c:manualLayout>
      </c:layout>
      <c:lineChart>
        <c:grouping val="standard"/>
        <c:varyColors val="0"/>
        <c:ser>
          <c:idx val="0"/>
          <c:order val="0"/>
          <c:tx>
            <c:strRef>
              <c:f>'2.1.3-график '!$C$4</c:f>
              <c:strCache>
                <c:ptCount val="1"/>
                <c:pt idx="0">
                  <c:v>Нақты ЖІӨ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'2.1.3-график '!$B$5:$B$20</c:f>
              <c:strCache>
                <c:ptCount val="16"/>
                <c:pt idx="0">
                  <c:v>4тоқ.2004</c:v>
                </c:pt>
                <c:pt idx="1">
                  <c:v>1тоқ.2005</c:v>
                </c:pt>
                <c:pt idx="2">
                  <c:v>2тоқ.2005</c:v>
                </c:pt>
                <c:pt idx="3">
                  <c:v>3тоқ.2005</c:v>
                </c:pt>
                <c:pt idx="4">
                  <c:v>4тоқ.2005</c:v>
                </c:pt>
                <c:pt idx="5">
                  <c:v>1тоқ.2006</c:v>
                </c:pt>
                <c:pt idx="6">
                  <c:v>2тоқ.2006</c:v>
                </c:pt>
                <c:pt idx="7">
                  <c:v>3тоқ.2006</c:v>
                </c:pt>
                <c:pt idx="8">
                  <c:v>4тоқ.2006</c:v>
                </c:pt>
                <c:pt idx="9">
                  <c:v>1тоқ.2007</c:v>
                </c:pt>
                <c:pt idx="10">
                  <c:v>2тоқ.2007</c:v>
                </c:pt>
                <c:pt idx="11">
                  <c:v>3тоқ.2007</c:v>
                </c:pt>
                <c:pt idx="12">
                  <c:v>4тоқ.2007</c:v>
                </c:pt>
                <c:pt idx="13">
                  <c:v>1тоқ.2008</c:v>
                </c:pt>
                <c:pt idx="14">
                  <c:v>2тоқ.2008</c:v>
                </c:pt>
                <c:pt idx="15">
                  <c:v>3тоқ.2008</c:v>
                </c:pt>
              </c:strCache>
            </c:strRef>
          </c:cat>
          <c:val>
            <c:numRef>
              <c:f>'2.1.3-график '!$C$5:$C$20</c:f>
              <c:numCache>
                <c:formatCode>0</c:formatCode>
                <c:ptCount val="16"/>
                <c:pt idx="0">
                  <c:v>3770.4234821810387</c:v>
                </c:pt>
                <c:pt idx="1">
                  <c:v>-700.42943017999642</c:v>
                </c:pt>
                <c:pt idx="2">
                  <c:v>-3964.2360381877515</c:v>
                </c:pt>
                <c:pt idx="3">
                  <c:v>-4211.4145018894924</c:v>
                </c:pt>
                <c:pt idx="4">
                  <c:v>-2011.4697437593713</c:v>
                </c:pt>
                <c:pt idx="5">
                  <c:v>-7643.635218599462</c:v>
                </c:pt>
                <c:pt idx="6">
                  <c:v>-6736.5374106401578</c:v>
                </c:pt>
                <c:pt idx="7">
                  <c:v>1710.2913977933349</c:v>
                </c:pt>
                <c:pt idx="8">
                  <c:v>6809.2223169560311</c:v>
                </c:pt>
                <c:pt idx="9">
                  <c:v>7179.9623607204994</c:v>
                </c:pt>
                <c:pt idx="10">
                  <c:v>8813.0672802047338</c:v>
                </c:pt>
                <c:pt idx="11">
                  <c:v>11466.241816293914</c:v>
                </c:pt>
                <c:pt idx="12">
                  <c:v>7490.4624235084048</c:v>
                </c:pt>
                <c:pt idx="13">
                  <c:v>1570.4364728129003</c:v>
                </c:pt>
                <c:pt idx="14">
                  <c:v>-5456.1670756512322</c:v>
                </c:pt>
                <c:pt idx="15">
                  <c:v>-18086.218131552567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B-4B43-B8D4-21ADB84F9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61024"/>
        <c:axId val="1"/>
      </c:lineChart>
      <c:lineChart>
        <c:grouping val="standard"/>
        <c:varyColors val="0"/>
        <c:ser>
          <c:idx val="1"/>
          <c:order val="1"/>
          <c:tx>
            <c:strRef>
              <c:f>'2.1.3-график '!$D$4</c:f>
              <c:strCache>
                <c:ptCount val="1"/>
                <c:pt idx="0">
                  <c:v>Мемлекеттік шығыстар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'2.1.3-график '!$B$5:$B$20</c:f>
              <c:strCache>
                <c:ptCount val="16"/>
                <c:pt idx="0">
                  <c:v>4тоқ.2004</c:v>
                </c:pt>
                <c:pt idx="1">
                  <c:v>1тоқ.2005</c:v>
                </c:pt>
                <c:pt idx="2">
                  <c:v>2тоқ.2005</c:v>
                </c:pt>
                <c:pt idx="3">
                  <c:v>3тоқ.2005</c:v>
                </c:pt>
                <c:pt idx="4">
                  <c:v>4тоқ.2005</c:v>
                </c:pt>
                <c:pt idx="5">
                  <c:v>1тоқ.2006</c:v>
                </c:pt>
                <c:pt idx="6">
                  <c:v>2тоқ.2006</c:v>
                </c:pt>
                <c:pt idx="7">
                  <c:v>3тоқ.2006</c:v>
                </c:pt>
                <c:pt idx="8">
                  <c:v>4тоқ.2006</c:v>
                </c:pt>
                <c:pt idx="9">
                  <c:v>1тоқ.2007</c:v>
                </c:pt>
                <c:pt idx="10">
                  <c:v>2тоқ.2007</c:v>
                </c:pt>
                <c:pt idx="11">
                  <c:v>3тоқ.2007</c:v>
                </c:pt>
                <c:pt idx="12">
                  <c:v>4тоқ.2007</c:v>
                </c:pt>
                <c:pt idx="13">
                  <c:v>1тоқ.2008</c:v>
                </c:pt>
                <c:pt idx="14">
                  <c:v>2тоқ.2008</c:v>
                </c:pt>
                <c:pt idx="15">
                  <c:v>3тоқ.2008</c:v>
                </c:pt>
              </c:strCache>
            </c:strRef>
          </c:cat>
          <c:val>
            <c:numRef>
              <c:f>'2.1.3-график '!$D$5:$D$20</c:f>
              <c:numCache>
                <c:formatCode>0</c:formatCode>
                <c:ptCount val="16"/>
                <c:pt idx="0">
                  <c:v>3224.8029466022272</c:v>
                </c:pt>
                <c:pt idx="1">
                  <c:v>-56533.713803551393</c:v>
                </c:pt>
                <c:pt idx="2">
                  <c:v>-97151.307278739056</c:v>
                </c:pt>
                <c:pt idx="3">
                  <c:v>-122539.61332759052</c:v>
                </c:pt>
                <c:pt idx="4">
                  <c:v>172993.8196625202</c:v>
                </c:pt>
                <c:pt idx="5">
                  <c:v>173500.90123928082</c:v>
                </c:pt>
                <c:pt idx="6">
                  <c:v>308676.18981636642</c:v>
                </c:pt>
                <c:pt idx="7">
                  <c:v>197856.41629498778</c:v>
                </c:pt>
                <c:pt idx="8">
                  <c:v>-202092.12540673185</c:v>
                </c:pt>
                <c:pt idx="9">
                  <c:v>-166323.62572616804</c:v>
                </c:pt>
                <c:pt idx="10">
                  <c:v>-297935.57881756779</c:v>
                </c:pt>
                <c:pt idx="11">
                  <c:v>-185273.55401040707</c:v>
                </c:pt>
                <c:pt idx="12">
                  <c:v>50002.365256321151</c:v>
                </c:pt>
                <c:pt idx="13">
                  <c:v>-50821.350773517042</c:v>
                </c:pt>
                <c:pt idx="14">
                  <c:v>72658.584329396021</c:v>
                </c:pt>
                <c:pt idx="15">
                  <c:v>199757.78959883889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B-4B43-B8D4-21ADB84F9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2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теңге</a:t>
                </a:r>
              </a:p>
            </c:rich>
          </c:tx>
          <c:layout>
            <c:manualLayout>
              <c:xMode val="edge"/>
              <c:yMode val="edge"/>
              <c:x val="0.93162595060232856"/>
              <c:y val="0.330612244897959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61024"/>
        <c:crosses val="max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45299145299146"/>
          <c:y val="0.88571428571428568"/>
          <c:w val="0.51068376068376065"/>
          <c:h val="8.16326530612244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749739496768"/>
          <c:y val="4.6666818576883387E-2"/>
          <c:w val="0.81128887526330207"/>
          <c:h val="0.59666860894729479"/>
        </c:manualLayout>
      </c:layout>
      <c:lineChart>
        <c:grouping val="standard"/>
        <c:varyColors val="0"/>
        <c:ser>
          <c:idx val="3"/>
          <c:order val="3"/>
          <c:tx>
            <c:strRef>
              <c:f>'1.1.3-график '!$F$4</c:f>
              <c:strCache>
                <c:ptCount val="1"/>
                <c:pt idx="0">
                  <c:v>Мыс (метр.тонна/АҚШ долл.), (сол жақ ось)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'!$F$5:$F$461</c:f>
              <c:numCache>
                <c:formatCode>0</c:formatCode>
                <c:ptCount val="457"/>
                <c:pt idx="0">
                  <c:v>6285</c:v>
                </c:pt>
                <c:pt idx="1">
                  <c:v>6200</c:v>
                </c:pt>
                <c:pt idx="2">
                  <c:v>5782.5</c:v>
                </c:pt>
                <c:pt idx="3">
                  <c:v>5601.5</c:v>
                </c:pt>
                <c:pt idx="4">
                  <c:v>5755.25</c:v>
                </c:pt>
                <c:pt idx="5">
                  <c:v>5505.25</c:v>
                </c:pt>
                <c:pt idx="6">
                  <c:v>5540.5</c:v>
                </c:pt>
                <c:pt idx="7">
                  <c:v>5712.5</c:v>
                </c:pt>
                <c:pt idx="8">
                  <c:v>5800.25</c:v>
                </c:pt>
                <c:pt idx="9">
                  <c:v>5805.25</c:v>
                </c:pt>
                <c:pt idx="10">
                  <c:v>5651.5</c:v>
                </c:pt>
                <c:pt idx="11">
                  <c:v>5681.5</c:v>
                </c:pt>
                <c:pt idx="12">
                  <c:v>5547.5</c:v>
                </c:pt>
                <c:pt idx="13">
                  <c:v>5600.5</c:v>
                </c:pt>
                <c:pt idx="14">
                  <c:v>5445</c:v>
                </c:pt>
                <c:pt idx="15">
                  <c:v>5480.5</c:v>
                </c:pt>
                <c:pt idx="16">
                  <c:v>5566.5</c:v>
                </c:pt>
                <c:pt idx="17">
                  <c:v>5671.25</c:v>
                </c:pt>
                <c:pt idx="18">
                  <c:v>5824.75</c:v>
                </c:pt>
                <c:pt idx="19">
                  <c:v>5712.5</c:v>
                </c:pt>
                <c:pt idx="20">
                  <c:v>5580.5</c:v>
                </c:pt>
                <c:pt idx="21">
                  <c:v>5595.5</c:v>
                </c:pt>
                <c:pt idx="22">
                  <c:v>5650.75</c:v>
                </c:pt>
                <c:pt idx="23">
                  <c:v>5605.5</c:v>
                </c:pt>
                <c:pt idx="24">
                  <c:v>5500.5</c:v>
                </c:pt>
                <c:pt idx="25">
                  <c:v>5285</c:v>
                </c:pt>
                <c:pt idx="26">
                  <c:v>5355.5</c:v>
                </c:pt>
                <c:pt idx="27">
                  <c:v>5330.5</c:v>
                </c:pt>
                <c:pt idx="28">
                  <c:v>5225.25</c:v>
                </c:pt>
                <c:pt idx="29">
                  <c:v>5400.5</c:v>
                </c:pt>
                <c:pt idx="30">
                  <c:v>5470.5</c:v>
                </c:pt>
                <c:pt idx="31">
                  <c:v>5571.5</c:v>
                </c:pt>
                <c:pt idx="32">
                  <c:v>5620.5</c:v>
                </c:pt>
                <c:pt idx="33">
                  <c:v>5832.5</c:v>
                </c:pt>
                <c:pt idx="34">
                  <c:v>5778.5</c:v>
                </c:pt>
                <c:pt idx="35">
                  <c:v>5770.25</c:v>
                </c:pt>
                <c:pt idx="36">
                  <c:v>5681.5</c:v>
                </c:pt>
                <c:pt idx="37">
                  <c:v>5612.5</c:v>
                </c:pt>
                <c:pt idx="38">
                  <c:v>5872.5</c:v>
                </c:pt>
                <c:pt idx="39">
                  <c:v>6185.5</c:v>
                </c:pt>
                <c:pt idx="40">
                  <c:v>6250.5</c:v>
                </c:pt>
                <c:pt idx="41">
                  <c:v>6180.5</c:v>
                </c:pt>
                <c:pt idx="42">
                  <c:v>5975</c:v>
                </c:pt>
                <c:pt idx="43">
                  <c:v>6189.5</c:v>
                </c:pt>
                <c:pt idx="44">
                  <c:v>6055.5</c:v>
                </c:pt>
                <c:pt idx="45">
                  <c:v>5810.5</c:v>
                </c:pt>
                <c:pt idx="46">
                  <c:v>5999.5</c:v>
                </c:pt>
                <c:pt idx="47">
                  <c:v>6045.75</c:v>
                </c:pt>
                <c:pt idx="48">
                  <c:v>6275.5</c:v>
                </c:pt>
                <c:pt idx="49">
                  <c:v>6125</c:v>
                </c:pt>
                <c:pt idx="50">
                  <c:v>6172.5</c:v>
                </c:pt>
                <c:pt idx="51">
                  <c:v>6302.5</c:v>
                </c:pt>
                <c:pt idx="52">
                  <c:v>6215</c:v>
                </c:pt>
                <c:pt idx="53">
                  <c:v>6445.5</c:v>
                </c:pt>
                <c:pt idx="54">
                  <c:v>6515</c:v>
                </c:pt>
                <c:pt idx="55">
                  <c:v>6629.5</c:v>
                </c:pt>
                <c:pt idx="56">
                  <c:v>6695.5</c:v>
                </c:pt>
                <c:pt idx="57">
                  <c:v>6685.25</c:v>
                </c:pt>
                <c:pt idx="58">
                  <c:v>6807.5</c:v>
                </c:pt>
                <c:pt idx="59">
                  <c:v>6851.5</c:v>
                </c:pt>
                <c:pt idx="60">
                  <c:v>6859.5</c:v>
                </c:pt>
                <c:pt idx="61">
                  <c:v>6850.5</c:v>
                </c:pt>
                <c:pt idx="62">
                  <c:v>6735</c:v>
                </c:pt>
                <c:pt idx="63">
                  <c:v>6712.5</c:v>
                </c:pt>
                <c:pt idx="64">
                  <c:v>6939.5</c:v>
                </c:pt>
                <c:pt idx="65">
                  <c:v>6915.5</c:v>
                </c:pt>
                <c:pt idx="66">
                  <c:v>7285</c:v>
                </c:pt>
                <c:pt idx="67">
                  <c:v>7304.5</c:v>
                </c:pt>
                <c:pt idx="68">
                  <c:v>7464.5</c:v>
                </c:pt>
                <c:pt idx="69">
                  <c:v>7464.5</c:v>
                </c:pt>
                <c:pt idx="70">
                  <c:v>7464.5</c:v>
                </c:pt>
                <c:pt idx="71">
                  <c:v>7838.5</c:v>
                </c:pt>
                <c:pt idx="72">
                  <c:v>7970.25</c:v>
                </c:pt>
                <c:pt idx="73">
                  <c:v>7889.25</c:v>
                </c:pt>
                <c:pt idx="74">
                  <c:v>7800.25</c:v>
                </c:pt>
                <c:pt idx="75">
                  <c:v>7960</c:v>
                </c:pt>
                <c:pt idx="76">
                  <c:v>7832.5</c:v>
                </c:pt>
                <c:pt idx="77">
                  <c:v>8052.5</c:v>
                </c:pt>
                <c:pt idx="78">
                  <c:v>7941.5</c:v>
                </c:pt>
                <c:pt idx="79">
                  <c:v>8039.25</c:v>
                </c:pt>
                <c:pt idx="80">
                  <c:v>7917.5</c:v>
                </c:pt>
                <c:pt idx="81">
                  <c:v>8099.5</c:v>
                </c:pt>
                <c:pt idx="82">
                  <c:v>7815</c:v>
                </c:pt>
                <c:pt idx="83">
                  <c:v>7847.5</c:v>
                </c:pt>
                <c:pt idx="84">
                  <c:v>7742.5</c:v>
                </c:pt>
                <c:pt idx="85">
                  <c:v>7824.25</c:v>
                </c:pt>
                <c:pt idx="86">
                  <c:v>7919.5</c:v>
                </c:pt>
                <c:pt idx="87">
                  <c:v>7998.5</c:v>
                </c:pt>
                <c:pt idx="88">
                  <c:v>8021.5</c:v>
                </c:pt>
                <c:pt idx="89">
                  <c:v>8224.5</c:v>
                </c:pt>
                <c:pt idx="90">
                  <c:v>8224.5</c:v>
                </c:pt>
                <c:pt idx="91">
                  <c:v>8194.25</c:v>
                </c:pt>
                <c:pt idx="92">
                  <c:v>8202.5</c:v>
                </c:pt>
                <c:pt idx="93">
                  <c:v>8018.5</c:v>
                </c:pt>
                <c:pt idx="94">
                  <c:v>7854.75</c:v>
                </c:pt>
                <c:pt idx="95">
                  <c:v>7905.5</c:v>
                </c:pt>
                <c:pt idx="96">
                  <c:v>7795.25</c:v>
                </c:pt>
                <c:pt idx="97">
                  <c:v>7707.5</c:v>
                </c:pt>
                <c:pt idx="98">
                  <c:v>7452.5</c:v>
                </c:pt>
                <c:pt idx="99">
                  <c:v>7259.5</c:v>
                </c:pt>
                <c:pt idx="100">
                  <c:v>7410.5</c:v>
                </c:pt>
                <c:pt idx="101">
                  <c:v>7557.5</c:v>
                </c:pt>
                <c:pt idx="102">
                  <c:v>7215.25</c:v>
                </c:pt>
                <c:pt idx="103">
                  <c:v>7374.75</c:v>
                </c:pt>
                <c:pt idx="104">
                  <c:v>7141.5</c:v>
                </c:pt>
                <c:pt idx="105">
                  <c:v>7141.5</c:v>
                </c:pt>
                <c:pt idx="106">
                  <c:v>7360.25</c:v>
                </c:pt>
                <c:pt idx="107">
                  <c:v>7252.5</c:v>
                </c:pt>
                <c:pt idx="108">
                  <c:v>7440.25</c:v>
                </c:pt>
                <c:pt idx="109">
                  <c:v>7510.25</c:v>
                </c:pt>
                <c:pt idx="110">
                  <c:v>7540.25</c:v>
                </c:pt>
                <c:pt idx="111">
                  <c:v>7652.5</c:v>
                </c:pt>
                <c:pt idx="112">
                  <c:v>7559.75</c:v>
                </c:pt>
                <c:pt idx="113">
                  <c:v>7447.5</c:v>
                </c:pt>
                <c:pt idx="114">
                  <c:v>7282.5</c:v>
                </c:pt>
                <c:pt idx="115">
                  <c:v>7383.5</c:v>
                </c:pt>
                <c:pt idx="116">
                  <c:v>7290</c:v>
                </c:pt>
                <c:pt idx="117">
                  <c:v>7255</c:v>
                </c:pt>
                <c:pt idx="118">
                  <c:v>7371.5</c:v>
                </c:pt>
                <c:pt idx="119">
                  <c:v>7475</c:v>
                </c:pt>
                <c:pt idx="120">
                  <c:v>7664.75</c:v>
                </c:pt>
                <c:pt idx="121">
                  <c:v>7470.25</c:v>
                </c:pt>
                <c:pt idx="122">
                  <c:v>7625.25</c:v>
                </c:pt>
                <c:pt idx="123">
                  <c:v>7550.25</c:v>
                </c:pt>
                <c:pt idx="124">
                  <c:v>7505</c:v>
                </c:pt>
                <c:pt idx="125">
                  <c:v>7311.5</c:v>
                </c:pt>
                <c:pt idx="126">
                  <c:v>7520.5</c:v>
                </c:pt>
                <c:pt idx="127">
                  <c:v>7359.5</c:v>
                </c:pt>
                <c:pt idx="128">
                  <c:v>7539.75</c:v>
                </c:pt>
                <c:pt idx="129">
                  <c:v>7647.5</c:v>
                </c:pt>
                <c:pt idx="130">
                  <c:v>7730.25</c:v>
                </c:pt>
                <c:pt idx="131">
                  <c:v>7840.5</c:v>
                </c:pt>
                <c:pt idx="132">
                  <c:v>7929.75</c:v>
                </c:pt>
                <c:pt idx="133">
                  <c:v>7892.5</c:v>
                </c:pt>
                <c:pt idx="134">
                  <c:v>7901.5</c:v>
                </c:pt>
                <c:pt idx="135">
                  <c:v>8040.5</c:v>
                </c:pt>
                <c:pt idx="136">
                  <c:v>8029.5</c:v>
                </c:pt>
                <c:pt idx="137">
                  <c:v>8040</c:v>
                </c:pt>
                <c:pt idx="138">
                  <c:v>8090.5</c:v>
                </c:pt>
                <c:pt idx="139">
                  <c:v>7940.25</c:v>
                </c:pt>
                <c:pt idx="140">
                  <c:v>7967.25</c:v>
                </c:pt>
                <c:pt idx="141">
                  <c:v>7835</c:v>
                </c:pt>
                <c:pt idx="142">
                  <c:v>7875</c:v>
                </c:pt>
                <c:pt idx="143">
                  <c:v>8000.5</c:v>
                </c:pt>
                <c:pt idx="144">
                  <c:v>8120.25</c:v>
                </c:pt>
                <c:pt idx="145">
                  <c:v>8205</c:v>
                </c:pt>
                <c:pt idx="146">
                  <c:v>8157.5</c:v>
                </c:pt>
                <c:pt idx="147">
                  <c:v>7974.75</c:v>
                </c:pt>
                <c:pt idx="148">
                  <c:v>7905.5</c:v>
                </c:pt>
                <c:pt idx="149">
                  <c:v>7879.5</c:v>
                </c:pt>
                <c:pt idx="150">
                  <c:v>7882.5</c:v>
                </c:pt>
                <c:pt idx="151">
                  <c:v>8158.5</c:v>
                </c:pt>
                <c:pt idx="152">
                  <c:v>7945</c:v>
                </c:pt>
                <c:pt idx="153">
                  <c:v>8054.75</c:v>
                </c:pt>
                <c:pt idx="154">
                  <c:v>7985</c:v>
                </c:pt>
                <c:pt idx="155">
                  <c:v>7790.25</c:v>
                </c:pt>
                <c:pt idx="156">
                  <c:v>7829.5</c:v>
                </c:pt>
                <c:pt idx="157">
                  <c:v>7718.5</c:v>
                </c:pt>
                <c:pt idx="158">
                  <c:v>7675</c:v>
                </c:pt>
                <c:pt idx="159">
                  <c:v>7452.5</c:v>
                </c:pt>
                <c:pt idx="160">
                  <c:v>7696.25</c:v>
                </c:pt>
                <c:pt idx="161">
                  <c:v>7695</c:v>
                </c:pt>
                <c:pt idx="162">
                  <c:v>7429.75</c:v>
                </c:pt>
                <c:pt idx="163">
                  <c:v>7150</c:v>
                </c:pt>
                <c:pt idx="164">
                  <c:v>6955</c:v>
                </c:pt>
                <c:pt idx="165">
                  <c:v>7195</c:v>
                </c:pt>
                <c:pt idx="166">
                  <c:v>7055</c:v>
                </c:pt>
                <c:pt idx="167">
                  <c:v>7224.75</c:v>
                </c:pt>
                <c:pt idx="168">
                  <c:v>7379.25</c:v>
                </c:pt>
                <c:pt idx="169">
                  <c:v>7307.5</c:v>
                </c:pt>
                <c:pt idx="170">
                  <c:v>7307.5</c:v>
                </c:pt>
                <c:pt idx="171">
                  <c:v>7360.25</c:v>
                </c:pt>
                <c:pt idx="172">
                  <c:v>7375</c:v>
                </c:pt>
                <c:pt idx="173">
                  <c:v>7394.5</c:v>
                </c:pt>
                <c:pt idx="174">
                  <c:v>7577.5</c:v>
                </c:pt>
                <c:pt idx="175">
                  <c:v>7450.5</c:v>
                </c:pt>
                <c:pt idx="176">
                  <c:v>7301.25</c:v>
                </c:pt>
                <c:pt idx="177">
                  <c:v>7417.5</c:v>
                </c:pt>
                <c:pt idx="178">
                  <c:v>7245</c:v>
                </c:pt>
                <c:pt idx="179">
                  <c:v>7360.5</c:v>
                </c:pt>
                <c:pt idx="180">
                  <c:v>7247.75</c:v>
                </c:pt>
                <c:pt idx="181">
                  <c:v>7405.5</c:v>
                </c:pt>
                <c:pt idx="182">
                  <c:v>7395.5</c:v>
                </c:pt>
                <c:pt idx="183">
                  <c:v>7425.5</c:v>
                </c:pt>
                <c:pt idx="184">
                  <c:v>7470.5</c:v>
                </c:pt>
                <c:pt idx="185">
                  <c:v>7599.5</c:v>
                </c:pt>
                <c:pt idx="186">
                  <c:v>7537.5</c:v>
                </c:pt>
                <c:pt idx="187">
                  <c:v>7818.75</c:v>
                </c:pt>
                <c:pt idx="188">
                  <c:v>7851.5</c:v>
                </c:pt>
                <c:pt idx="189">
                  <c:v>7977.5</c:v>
                </c:pt>
                <c:pt idx="190">
                  <c:v>8075.5</c:v>
                </c:pt>
                <c:pt idx="191">
                  <c:v>7985</c:v>
                </c:pt>
                <c:pt idx="192">
                  <c:v>8081.5</c:v>
                </c:pt>
                <c:pt idx="193">
                  <c:v>8144.75</c:v>
                </c:pt>
                <c:pt idx="194">
                  <c:v>8160</c:v>
                </c:pt>
                <c:pt idx="195">
                  <c:v>8130</c:v>
                </c:pt>
                <c:pt idx="196">
                  <c:v>8160.5</c:v>
                </c:pt>
                <c:pt idx="197">
                  <c:v>8300.5</c:v>
                </c:pt>
                <c:pt idx="198">
                  <c:v>8265</c:v>
                </c:pt>
                <c:pt idx="199">
                  <c:v>8225</c:v>
                </c:pt>
                <c:pt idx="200">
                  <c:v>7985</c:v>
                </c:pt>
                <c:pt idx="201">
                  <c:v>7990.5</c:v>
                </c:pt>
                <c:pt idx="202">
                  <c:v>8135.25</c:v>
                </c:pt>
                <c:pt idx="203">
                  <c:v>8225.5</c:v>
                </c:pt>
                <c:pt idx="204">
                  <c:v>8099.75</c:v>
                </c:pt>
                <c:pt idx="205">
                  <c:v>8284.75</c:v>
                </c:pt>
                <c:pt idx="206">
                  <c:v>8080.75</c:v>
                </c:pt>
                <c:pt idx="207">
                  <c:v>7990.5</c:v>
                </c:pt>
                <c:pt idx="208">
                  <c:v>7980.5</c:v>
                </c:pt>
                <c:pt idx="209">
                  <c:v>7909.25</c:v>
                </c:pt>
                <c:pt idx="210">
                  <c:v>7724.5</c:v>
                </c:pt>
                <c:pt idx="211">
                  <c:v>7899.5</c:v>
                </c:pt>
                <c:pt idx="212">
                  <c:v>7735.5</c:v>
                </c:pt>
                <c:pt idx="213">
                  <c:v>7792</c:v>
                </c:pt>
                <c:pt idx="214">
                  <c:v>7860.25</c:v>
                </c:pt>
                <c:pt idx="215">
                  <c:v>7860.25</c:v>
                </c:pt>
                <c:pt idx="216">
                  <c:v>7694.75</c:v>
                </c:pt>
                <c:pt idx="217">
                  <c:v>7760.5</c:v>
                </c:pt>
                <c:pt idx="218">
                  <c:v>7660.5</c:v>
                </c:pt>
                <c:pt idx="219">
                  <c:v>7532.5</c:v>
                </c:pt>
                <c:pt idx="220">
                  <c:v>7411.5</c:v>
                </c:pt>
                <c:pt idx="221">
                  <c:v>7469</c:v>
                </c:pt>
                <c:pt idx="222">
                  <c:v>7450</c:v>
                </c:pt>
                <c:pt idx="223">
                  <c:v>7221.5</c:v>
                </c:pt>
                <c:pt idx="224">
                  <c:v>7020.5</c:v>
                </c:pt>
                <c:pt idx="225">
                  <c:v>6778.75</c:v>
                </c:pt>
                <c:pt idx="226">
                  <c:v>6979.75</c:v>
                </c:pt>
                <c:pt idx="227">
                  <c:v>7020.5</c:v>
                </c:pt>
                <c:pt idx="228">
                  <c:v>7050.5</c:v>
                </c:pt>
                <c:pt idx="229">
                  <c:v>6825.25</c:v>
                </c:pt>
                <c:pt idx="230">
                  <c:v>6882.5</c:v>
                </c:pt>
                <c:pt idx="231">
                  <c:v>6615.25</c:v>
                </c:pt>
                <c:pt idx="232">
                  <c:v>6535.25</c:v>
                </c:pt>
                <c:pt idx="233">
                  <c:v>6491.5</c:v>
                </c:pt>
                <c:pt idx="234">
                  <c:v>6631.5</c:v>
                </c:pt>
                <c:pt idx="235">
                  <c:v>6739.75</c:v>
                </c:pt>
                <c:pt idx="236">
                  <c:v>6619.75</c:v>
                </c:pt>
                <c:pt idx="237">
                  <c:v>6537.5</c:v>
                </c:pt>
                <c:pt idx="238">
                  <c:v>6822.5</c:v>
                </c:pt>
                <c:pt idx="239">
                  <c:v>6955.5</c:v>
                </c:pt>
                <c:pt idx="240">
                  <c:v>6806</c:v>
                </c:pt>
                <c:pt idx="241">
                  <c:v>6500.5</c:v>
                </c:pt>
                <c:pt idx="242">
                  <c:v>6550.5</c:v>
                </c:pt>
                <c:pt idx="243">
                  <c:v>6609.75</c:v>
                </c:pt>
                <c:pt idx="244">
                  <c:v>6811.75</c:v>
                </c:pt>
                <c:pt idx="245">
                  <c:v>6705</c:v>
                </c:pt>
                <c:pt idx="246">
                  <c:v>6635</c:v>
                </c:pt>
                <c:pt idx="247">
                  <c:v>6557.5</c:v>
                </c:pt>
                <c:pt idx="248">
                  <c:v>6495</c:v>
                </c:pt>
                <c:pt idx="249">
                  <c:v>6419.5</c:v>
                </c:pt>
                <c:pt idx="250">
                  <c:v>6364.75</c:v>
                </c:pt>
                <c:pt idx="251">
                  <c:v>6272.25</c:v>
                </c:pt>
                <c:pt idx="252">
                  <c:v>6380.5</c:v>
                </c:pt>
                <c:pt idx="253">
                  <c:v>6561</c:v>
                </c:pt>
                <c:pt idx="254">
                  <c:v>6629.5</c:v>
                </c:pt>
                <c:pt idx="255">
                  <c:v>6629.5</c:v>
                </c:pt>
                <c:pt idx="256">
                  <c:v>6629.5</c:v>
                </c:pt>
                <c:pt idx="257">
                  <c:v>6629.5</c:v>
                </c:pt>
                <c:pt idx="258">
                  <c:v>6870.5</c:v>
                </c:pt>
                <c:pt idx="259">
                  <c:v>6714.5</c:v>
                </c:pt>
                <c:pt idx="260">
                  <c:v>6714.5</c:v>
                </c:pt>
                <c:pt idx="261">
                  <c:v>6714.5</c:v>
                </c:pt>
                <c:pt idx="262">
                  <c:v>6665.75</c:v>
                </c:pt>
                <c:pt idx="263">
                  <c:v>6762.5</c:v>
                </c:pt>
                <c:pt idx="264">
                  <c:v>6990.25</c:v>
                </c:pt>
                <c:pt idx="265">
                  <c:v>6990.25</c:v>
                </c:pt>
                <c:pt idx="266">
                  <c:v>7105.5</c:v>
                </c:pt>
                <c:pt idx="267">
                  <c:v>7350.5</c:v>
                </c:pt>
                <c:pt idx="268">
                  <c:v>7120.25</c:v>
                </c:pt>
                <c:pt idx="269">
                  <c:v>7195</c:v>
                </c:pt>
                <c:pt idx="270">
                  <c:v>7360.5</c:v>
                </c:pt>
                <c:pt idx="271">
                  <c:v>7225.25</c:v>
                </c:pt>
                <c:pt idx="272">
                  <c:v>7019.5</c:v>
                </c:pt>
                <c:pt idx="273">
                  <c:v>7121.25</c:v>
                </c:pt>
                <c:pt idx="274">
                  <c:v>7061.75</c:v>
                </c:pt>
                <c:pt idx="275">
                  <c:v>6905</c:v>
                </c:pt>
                <c:pt idx="276">
                  <c:v>6915</c:v>
                </c:pt>
                <c:pt idx="277">
                  <c:v>7000.25</c:v>
                </c:pt>
                <c:pt idx="278">
                  <c:v>7091.5</c:v>
                </c:pt>
                <c:pt idx="279">
                  <c:v>7119.5</c:v>
                </c:pt>
                <c:pt idx="280">
                  <c:v>6892.5</c:v>
                </c:pt>
                <c:pt idx="281">
                  <c:v>7170.5</c:v>
                </c:pt>
                <c:pt idx="282">
                  <c:v>7164.75</c:v>
                </c:pt>
                <c:pt idx="283">
                  <c:v>7170</c:v>
                </c:pt>
                <c:pt idx="284">
                  <c:v>7344.75</c:v>
                </c:pt>
                <c:pt idx="285">
                  <c:v>7294.5</c:v>
                </c:pt>
                <c:pt idx="286">
                  <c:v>7201.5</c:v>
                </c:pt>
                <c:pt idx="287">
                  <c:v>7180.5</c:v>
                </c:pt>
                <c:pt idx="288">
                  <c:v>7347.5</c:v>
                </c:pt>
                <c:pt idx="289">
                  <c:v>7611.5</c:v>
                </c:pt>
                <c:pt idx="290">
                  <c:v>7820.25</c:v>
                </c:pt>
                <c:pt idx="291">
                  <c:v>7802.5</c:v>
                </c:pt>
                <c:pt idx="292">
                  <c:v>7680</c:v>
                </c:pt>
                <c:pt idx="293">
                  <c:v>7775.5</c:v>
                </c:pt>
                <c:pt idx="294">
                  <c:v>7800.5</c:v>
                </c:pt>
                <c:pt idx="295">
                  <c:v>7944.75</c:v>
                </c:pt>
                <c:pt idx="296">
                  <c:v>8079.5</c:v>
                </c:pt>
                <c:pt idx="297">
                  <c:v>8100.75</c:v>
                </c:pt>
                <c:pt idx="298">
                  <c:v>8280.5</c:v>
                </c:pt>
                <c:pt idx="299">
                  <c:v>8321.5</c:v>
                </c:pt>
                <c:pt idx="300">
                  <c:v>8246.5</c:v>
                </c:pt>
                <c:pt idx="301">
                  <c:v>8270.5</c:v>
                </c:pt>
                <c:pt idx="302">
                  <c:v>8515.5</c:v>
                </c:pt>
                <c:pt idx="303">
                  <c:v>8467.5</c:v>
                </c:pt>
                <c:pt idx="304">
                  <c:v>8540.25</c:v>
                </c:pt>
                <c:pt idx="305">
                  <c:v>8562.5</c:v>
                </c:pt>
                <c:pt idx="306">
                  <c:v>8682.5</c:v>
                </c:pt>
                <c:pt idx="307">
                  <c:v>8415.5</c:v>
                </c:pt>
                <c:pt idx="308">
                  <c:v>8880.5</c:v>
                </c:pt>
                <c:pt idx="309">
                  <c:v>8659.5</c:v>
                </c:pt>
                <c:pt idx="310">
                  <c:v>8400.25</c:v>
                </c:pt>
                <c:pt idx="311">
                  <c:v>8560.25</c:v>
                </c:pt>
                <c:pt idx="312">
                  <c:v>8355.5</c:v>
                </c:pt>
                <c:pt idx="313">
                  <c:v>8547.5</c:v>
                </c:pt>
                <c:pt idx="314">
                  <c:v>8610.5</c:v>
                </c:pt>
                <c:pt idx="315">
                  <c:v>8359.5</c:v>
                </c:pt>
                <c:pt idx="316">
                  <c:v>8282.5</c:v>
                </c:pt>
                <c:pt idx="317">
                  <c:v>8210.25</c:v>
                </c:pt>
                <c:pt idx="318">
                  <c:v>7788.5</c:v>
                </c:pt>
                <c:pt idx="319">
                  <c:v>7788.5</c:v>
                </c:pt>
                <c:pt idx="320">
                  <c:v>7788.5</c:v>
                </c:pt>
                <c:pt idx="321">
                  <c:v>8239.5</c:v>
                </c:pt>
                <c:pt idx="322">
                  <c:v>8257.5</c:v>
                </c:pt>
                <c:pt idx="323">
                  <c:v>8456.5</c:v>
                </c:pt>
                <c:pt idx="324">
                  <c:v>8537.5</c:v>
                </c:pt>
                <c:pt idx="325">
                  <c:v>8519.75</c:v>
                </c:pt>
                <c:pt idx="326">
                  <c:v>8325.25</c:v>
                </c:pt>
                <c:pt idx="327">
                  <c:v>8463.5</c:v>
                </c:pt>
                <c:pt idx="328">
                  <c:v>8590.5</c:v>
                </c:pt>
                <c:pt idx="329">
                  <c:v>8644.5</c:v>
                </c:pt>
                <c:pt idx="330">
                  <c:v>8735</c:v>
                </c:pt>
                <c:pt idx="331">
                  <c:v>8681.5</c:v>
                </c:pt>
                <c:pt idx="332">
                  <c:v>8649.5</c:v>
                </c:pt>
                <c:pt idx="333">
                  <c:v>8884.25</c:v>
                </c:pt>
                <c:pt idx="334">
                  <c:v>8809.5</c:v>
                </c:pt>
                <c:pt idx="335">
                  <c:v>8679.25</c:v>
                </c:pt>
                <c:pt idx="336">
                  <c:v>8719.5</c:v>
                </c:pt>
                <c:pt idx="337">
                  <c:v>8736.25</c:v>
                </c:pt>
                <c:pt idx="338">
                  <c:v>8861.25</c:v>
                </c:pt>
                <c:pt idx="339">
                  <c:v>8629.5</c:v>
                </c:pt>
                <c:pt idx="340">
                  <c:v>8641.25</c:v>
                </c:pt>
                <c:pt idx="341">
                  <c:v>8769.5</c:v>
                </c:pt>
                <c:pt idx="342">
                  <c:v>8795.5</c:v>
                </c:pt>
                <c:pt idx="343">
                  <c:v>8700.25</c:v>
                </c:pt>
                <c:pt idx="344">
                  <c:v>8599.5</c:v>
                </c:pt>
                <c:pt idx="345">
                  <c:v>8743</c:v>
                </c:pt>
                <c:pt idx="346">
                  <c:v>8737.5</c:v>
                </c:pt>
                <c:pt idx="347">
                  <c:v>8652.5</c:v>
                </c:pt>
                <c:pt idx="348">
                  <c:v>8685.5</c:v>
                </c:pt>
                <c:pt idx="349">
                  <c:v>8389.5</c:v>
                </c:pt>
                <c:pt idx="350">
                  <c:v>8389.5</c:v>
                </c:pt>
                <c:pt idx="351">
                  <c:v>8620</c:v>
                </c:pt>
                <c:pt idx="352">
                  <c:v>8640.5</c:v>
                </c:pt>
                <c:pt idx="353">
                  <c:v>8455</c:v>
                </c:pt>
                <c:pt idx="354">
                  <c:v>8399.5</c:v>
                </c:pt>
                <c:pt idx="355">
                  <c:v>8275.5</c:v>
                </c:pt>
                <c:pt idx="356">
                  <c:v>8409.75</c:v>
                </c:pt>
                <c:pt idx="357">
                  <c:v>8179.5</c:v>
                </c:pt>
                <c:pt idx="358">
                  <c:v>8355</c:v>
                </c:pt>
                <c:pt idx="359">
                  <c:v>8467.5</c:v>
                </c:pt>
                <c:pt idx="360">
                  <c:v>8737.5</c:v>
                </c:pt>
                <c:pt idx="361">
                  <c:v>8359.5</c:v>
                </c:pt>
                <c:pt idx="362">
                  <c:v>8394.5</c:v>
                </c:pt>
                <c:pt idx="363">
                  <c:v>8419.5</c:v>
                </c:pt>
                <c:pt idx="364">
                  <c:v>8277.5</c:v>
                </c:pt>
                <c:pt idx="365">
                  <c:v>8277.5</c:v>
                </c:pt>
                <c:pt idx="366">
                  <c:v>8375.5</c:v>
                </c:pt>
                <c:pt idx="367">
                  <c:v>8175.5</c:v>
                </c:pt>
                <c:pt idx="368">
                  <c:v>8109.5</c:v>
                </c:pt>
                <c:pt idx="369">
                  <c:v>8104.5</c:v>
                </c:pt>
                <c:pt idx="370">
                  <c:v>7979.5</c:v>
                </c:pt>
                <c:pt idx="371">
                  <c:v>8059.5</c:v>
                </c:pt>
                <c:pt idx="372">
                  <c:v>8005.5</c:v>
                </c:pt>
                <c:pt idx="373">
                  <c:v>7920.5</c:v>
                </c:pt>
                <c:pt idx="374">
                  <c:v>8105.75</c:v>
                </c:pt>
                <c:pt idx="375">
                  <c:v>8092.25</c:v>
                </c:pt>
                <c:pt idx="376">
                  <c:v>8049.5</c:v>
                </c:pt>
                <c:pt idx="377">
                  <c:v>7988.5</c:v>
                </c:pt>
                <c:pt idx="378">
                  <c:v>7954.5</c:v>
                </c:pt>
                <c:pt idx="379">
                  <c:v>8024.75</c:v>
                </c:pt>
                <c:pt idx="380">
                  <c:v>8252.5</c:v>
                </c:pt>
                <c:pt idx="381">
                  <c:v>8180.5</c:v>
                </c:pt>
                <c:pt idx="382">
                  <c:v>8295.5</c:v>
                </c:pt>
                <c:pt idx="383">
                  <c:v>8385.25</c:v>
                </c:pt>
                <c:pt idx="384">
                  <c:v>8589.75</c:v>
                </c:pt>
                <c:pt idx="385">
                  <c:v>8540.25</c:v>
                </c:pt>
                <c:pt idx="386">
                  <c:v>8491.25</c:v>
                </c:pt>
                <c:pt idx="387">
                  <c:v>8541.75</c:v>
                </c:pt>
                <c:pt idx="388">
                  <c:v>8550.5</c:v>
                </c:pt>
                <c:pt idx="389">
                  <c:v>8677.5</c:v>
                </c:pt>
                <c:pt idx="390">
                  <c:v>8775.25</c:v>
                </c:pt>
                <c:pt idx="391">
                  <c:v>8710.75</c:v>
                </c:pt>
                <c:pt idx="392">
                  <c:v>8750</c:v>
                </c:pt>
                <c:pt idx="393">
                  <c:v>8982.5</c:v>
                </c:pt>
                <c:pt idx="394">
                  <c:v>8660.5</c:v>
                </c:pt>
                <c:pt idx="395">
                  <c:v>8564.75</c:v>
                </c:pt>
                <c:pt idx="396">
                  <c:v>8537.5</c:v>
                </c:pt>
                <c:pt idx="397">
                  <c:v>8352.5</c:v>
                </c:pt>
                <c:pt idx="398">
                  <c:v>8422.5</c:v>
                </c:pt>
                <c:pt idx="399">
                  <c:v>8498.5</c:v>
                </c:pt>
                <c:pt idx="400">
                  <c:v>8479.5</c:v>
                </c:pt>
                <c:pt idx="401">
                  <c:v>8475.25</c:v>
                </c:pt>
                <c:pt idx="402">
                  <c:v>8290.5</c:v>
                </c:pt>
                <c:pt idx="403">
                  <c:v>8300.5</c:v>
                </c:pt>
                <c:pt idx="404">
                  <c:v>8322</c:v>
                </c:pt>
                <c:pt idx="405">
                  <c:v>8389.75</c:v>
                </c:pt>
                <c:pt idx="406">
                  <c:v>8440.5</c:v>
                </c:pt>
                <c:pt idx="407">
                  <c:v>8309.5</c:v>
                </c:pt>
                <c:pt idx="408">
                  <c:v>8259</c:v>
                </c:pt>
                <c:pt idx="409">
                  <c:v>8159.5</c:v>
                </c:pt>
                <c:pt idx="410">
                  <c:v>8189.75</c:v>
                </c:pt>
                <c:pt idx="411">
                  <c:v>8095.5</c:v>
                </c:pt>
                <c:pt idx="412">
                  <c:v>8052.5</c:v>
                </c:pt>
                <c:pt idx="413">
                  <c:v>8260.25</c:v>
                </c:pt>
                <c:pt idx="414">
                  <c:v>8095.5</c:v>
                </c:pt>
                <c:pt idx="415">
                  <c:v>7902.5</c:v>
                </c:pt>
                <c:pt idx="416">
                  <c:v>7809</c:v>
                </c:pt>
                <c:pt idx="417">
                  <c:v>7870.5</c:v>
                </c:pt>
                <c:pt idx="418">
                  <c:v>7825.5</c:v>
                </c:pt>
                <c:pt idx="419">
                  <c:v>7547.5</c:v>
                </c:pt>
                <c:pt idx="420">
                  <c:v>7460.25</c:v>
                </c:pt>
                <c:pt idx="421">
                  <c:v>7260.5</c:v>
                </c:pt>
                <c:pt idx="422">
                  <c:v>7317.5</c:v>
                </c:pt>
                <c:pt idx="423">
                  <c:v>7637.5</c:v>
                </c:pt>
                <c:pt idx="424">
                  <c:v>7307.5</c:v>
                </c:pt>
                <c:pt idx="425">
                  <c:v>7431.5</c:v>
                </c:pt>
                <c:pt idx="426">
                  <c:v>7476.5</c:v>
                </c:pt>
                <c:pt idx="427">
                  <c:v>7669.5</c:v>
                </c:pt>
                <c:pt idx="428">
                  <c:v>7841.5</c:v>
                </c:pt>
                <c:pt idx="429">
                  <c:v>7860.5</c:v>
                </c:pt>
                <c:pt idx="430">
                  <c:v>7860.5</c:v>
                </c:pt>
                <c:pt idx="431">
                  <c:v>7580.5</c:v>
                </c:pt>
                <c:pt idx="432">
                  <c:v>7625.5</c:v>
                </c:pt>
                <c:pt idx="433">
                  <c:v>7647.5</c:v>
                </c:pt>
                <c:pt idx="434">
                  <c:v>7509.5</c:v>
                </c:pt>
                <c:pt idx="435">
                  <c:v>7370.5</c:v>
                </c:pt>
                <c:pt idx="436">
                  <c:v>7223</c:v>
                </c:pt>
                <c:pt idx="437">
                  <c:v>7359.5</c:v>
                </c:pt>
                <c:pt idx="438">
                  <c:v>7419.5</c:v>
                </c:pt>
                <c:pt idx="439">
                  <c:v>7072.5</c:v>
                </c:pt>
                <c:pt idx="440">
                  <c:v>6987.5</c:v>
                </c:pt>
                <c:pt idx="441">
                  <c:v>6925.5</c:v>
                </c:pt>
                <c:pt idx="442">
                  <c:v>6860.5</c:v>
                </c:pt>
                <c:pt idx="443">
                  <c:v>6899.75</c:v>
                </c:pt>
                <c:pt idx="444">
                  <c:v>7095.5</c:v>
                </c:pt>
                <c:pt idx="445">
                  <c:v>6878.5</c:v>
                </c:pt>
                <c:pt idx="446">
                  <c:v>6840.5</c:v>
                </c:pt>
                <c:pt idx="447">
                  <c:v>6931.5</c:v>
                </c:pt>
                <c:pt idx="448">
                  <c:v>6931.5</c:v>
                </c:pt>
                <c:pt idx="449">
                  <c:v>6897.5</c:v>
                </c:pt>
                <c:pt idx="450">
                  <c:v>7165.5</c:v>
                </c:pt>
                <c:pt idx="451">
                  <c:v>7089.5</c:v>
                </c:pt>
                <c:pt idx="452">
                  <c:v>6992.5</c:v>
                </c:pt>
                <c:pt idx="453">
                  <c:v>6902.5</c:v>
                </c:pt>
                <c:pt idx="454">
                  <c:v>6925.5</c:v>
                </c:pt>
                <c:pt idx="455">
                  <c:v>6585</c:v>
                </c:pt>
                <c:pt idx="456">
                  <c:v>6418.5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F-4DD4-86F8-3801C8D6E6C7}"/>
            </c:ext>
          </c:extLst>
        </c:ser>
        <c:ser>
          <c:idx val="4"/>
          <c:order val="4"/>
          <c:tx>
            <c:strRef>
              <c:f>'1.1.3-график '!$G$4</c:f>
              <c:strCache>
                <c:ptCount val="1"/>
                <c:pt idx="0">
                  <c:v>Мырыш (метр.тонна/АҚШ долл.), (сол жақ ось)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'!$G$5:$G$461</c:f>
              <c:numCache>
                <c:formatCode>0</c:formatCode>
                <c:ptCount val="457"/>
                <c:pt idx="0">
                  <c:v>4330.5</c:v>
                </c:pt>
                <c:pt idx="1">
                  <c:v>4258.75</c:v>
                </c:pt>
                <c:pt idx="2">
                  <c:v>4013.5</c:v>
                </c:pt>
                <c:pt idx="3">
                  <c:v>4074.25</c:v>
                </c:pt>
                <c:pt idx="4">
                  <c:v>4115.25</c:v>
                </c:pt>
                <c:pt idx="5">
                  <c:v>3820.25</c:v>
                </c:pt>
                <c:pt idx="6">
                  <c:v>3698.75</c:v>
                </c:pt>
                <c:pt idx="7">
                  <c:v>3670.25</c:v>
                </c:pt>
                <c:pt idx="8">
                  <c:v>3889.5</c:v>
                </c:pt>
                <c:pt idx="9">
                  <c:v>3955.25</c:v>
                </c:pt>
                <c:pt idx="10">
                  <c:v>3915.5</c:v>
                </c:pt>
                <c:pt idx="11">
                  <c:v>3829.5</c:v>
                </c:pt>
                <c:pt idx="12">
                  <c:v>3649.5</c:v>
                </c:pt>
                <c:pt idx="13">
                  <c:v>3681.5</c:v>
                </c:pt>
                <c:pt idx="14">
                  <c:v>3610.5</c:v>
                </c:pt>
                <c:pt idx="15">
                  <c:v>3651.5</c:v>
                </c:pt>
                <c:pt idx="16">
                  <c:v>3731.5</c:v>
                </c:pt>
                <c:pt idx="17">
                  <c:v>3807.5</c:v>
                </c:pt>
                <c:pt idx="18">
                  <c:v>3775.5</c:v>
                </c:pt>
                <c:pt idx="19">
                  <c:v>3630.25</c:v>
                </c:pt>
                <c:pt idx="20">
                  <c:v>3559.75</c:v>
                </c:pt>
                <c:pt idx="21">
                  <c:v>3520.75</c:v>
                </c:pt>
                <c:pt idx="22">
                  <c:v>3437.5</c:v>
                </c:pt>
                <c:pt idx="23">
                  <c:v>3455.25</c:v>
                </c:pt>
                <c:pt idx="24">
                  <c:v>3269.75</c:v>
                </c:pt>
                <c:pt idx="25">
                  <c:v>3155.25</c:v>
                </c:pt>
                <c:pt idx="26">
                  <c:v>3189.75</c:v>
                </c:pt>
                <c:pt idx="27">
                  <c:v>3132.5</c:v>
                </c:pt>
                <c:pt idx="28">
                  <c:v>3047.5</c:v>
                </c:pt>
                <c:pt idx="29">
                  <c:v>3134.25</c:v>
                </c:pt>
                <c:pt idx="30">
                  <c:v>3111.75</c:v>
                </c:pt>
                <c:pt idx="31">
                  <c:v>3160.5</c:v>
                </c:pt>
                <c:pt idx="32">
                  <c:v>3220.75</c:v>
                </c:pt>
                <c:pt idx="33">
                  <c:v>3377.5</c:v>
                </c:pt>
                <c:pt idx="34">
                  <c:v>3379.75</c:v>
                </c:pt>
                <c:pt idx="35">
                  <c:v>3365.75</c:v>
                </c:pt>
                <c:pt idx="36">
                  <c:v>3320.25</c:v>
                </c:pt>
                <c:pt idx="37">
                  <c:v>3233</c:v>
                </c:pt>
                <c:pt idx="38">
                  <c:v>3465</c:v>
                </c:pt>
                <c:pt idx="39">
                  <c:v>3550.5</c:v>
                </c:pt>
                <c:pt idx="40">
                  <c:v>3619.75</c:v>
                </c:pt>
                <c:pt idx="41">
                  <c:v>3515.5</c:v>
                </c:pt>
                <c:pt idx="42">
                  <c:v>3467.5</c:v>
                </c:pt>
                <c:pt idx="43">
                  <c:v>3544.75</c:v>
                </c:pt>
                <c:pt idx="44">
                  <c:v>3362.5</c:v>
                </c:pt>
                <c:pt idx="45">
                  <c:v>3230.5</c:v>
                </c:pt>
                <c:pt idx="46">
                  <c:v>3349.5</c:v>
                </c:pt>
                <c:pt idx="47">
                  <c:v>3343.25</c:v>
                </c:pt>
                <c:pt idx="48">
                  <c:v>3361.25</c:v>
                </c:pt>
                <c:pt idx="49">
                  <c:v>3294.75</c:v>
                </c:pt>
                <c:pt idx="50">
                  <c:v>3250.25</c:v>
                </c:pt>
                <c:pt idx="51">
                  <c:v>3300.75</c:v>
                </c:pt>
                <c:pt idx="52">
                  <c:v>3224.75</c:v>
                </c:pt>
                <c:pt idx="53">
                  <c:v>3294.75</c:v>
                </c:pt>
                <c:pt idx="54">
                  <c:v>3225</c:v>
                </c:pt>
                <c:pt idx="55">
                  <c:v>3234.75</c:v>
                </c:pt>
                <c:pt idx="56">
                  <c:v>3235.5</c:v>
                </c:pt>
                <c:pt idx="57">
                  <c:v>3189.75</c:v>
                </c:pt>
                <c:pt idx="58">
                  <c:v>3160.75</c:v>
                </c:pt>
                <c:pt idx="59">
                  <c:v>3210.5</c:v>
                </c:pt>
                <c:pt idx="60">
                  <c:v>3226.5</c:v>
                </c:pt>
                <c:pt idx="61">
                  <c:v>3245.5</c:v>
                </c:pt>
                <c:pt idx="62">
                  <c:v>3197</c:v>
                </c:pt>
                <c:pt idx="63">
                  <c:v>3195.75</c:v>
                </c:pt>
                <c:pt idx="64">
                  <c:v>3280</c:v>
                </c:pt>
                <c:pt idx="65">
                  <c:v>3205.25</c:v>
                </c:pt>
                <c:pt idx="66">
                  <c:v>3224.75</c:v>
                </c:pt>
                <c:pt idx="67">
                  <c:v>3320.25</c:v>
                </c:pt>
                <c:pt idx="68">
                  <c:v>3401.5</c:v>
                </c:pt>
                <c:pt idx="69">
                  <c:v>3401.5</c:v>
                </c:pt>
                <c:pt idx="70">
                  <c:v>3401.5</c:v>
                </c:pt>
                <c:pt idx="71">
                  <c:v>3580.5</c:v>
                </c:pt>
                <c:pt idx="72">
                  <c:v>3581.75</c:v>
                </c:pt>
                <c:pt idx="73">
                  <c:v>3532.5</c:v>
                </c:pt>
                <c:pt idx="74">
                  <c:v>3505.25</c:v>
                </c:pt>
                <c:pt idx="75">
                  <c:v>3519</c:v>
                </c:pt>
                <c:pt idx="76">
                  <c:v>3512.5</c:v>
                </c:pt>
                <c:pt idx="77">
                  <c:v>3685.25</c:v>
                </c:pt>
                <c:pt idx="78">
                  <c:v>3597.5</c:v>
                </c:pt>
                <c:pt idx="79">
                  <c:v>3689.5</c:v>
                </c:pt>
                <c:pt idx="80">
                  <c:v>3639.5</c:v>
                </c:pt>
                <c:pt idx="81">
                  <c:v>3812.5</c:v>
                </c:pt>
                <c:pt idx="82">
                  <c:v>3700.25</c:v>
                </c:pt>
                <c:pt idx="83">
                  <c:v>3687.5</c:v>
                </c:pt>
                <c:pt idx="84">
                  <c:v>3688.5</c:v>
                </c:pt>
                <c:pt idx="85">
                  <c:v>3690.25</c:v>
                </c:pt>
                <c:pt idx="86">
                  <c:v>3790.5</c:v>
                </c:pt>
                <c:pt idx="87">
                  <c:v>3853.5</c:v>
                </c:pt>
                <c:pt idx="88">
                  <c:v>3872.5</c:v>
                </c:pt>
                <c:pt idx="89">
                  <c:v>4094.25</c:v>
                </c:pt>
                <c:pt idx="90">
                  <c:v>4094.25</c:v>
                </c:pt>
                <c:pt idx="91">
                  <c:v>4093.75</c:v>
                </c:pt>
                <c:pt idx="92">
                  <c:v>4119.75</c:v>
                </c:pt>
                <c:pt idx="93">
                  <c:v>4089.25</c:v>
                </c:pt>
                <c:pt idx="94">
                  <c:v>4010.25</c:v>
                </c:pt>
                <c:pt idx="95">
                  <c:v>4023.25</c:v>
                </c:pt>
                <c:pt idx="96">
                  <c:v>3932.5</c:v>
                </c:pt>
                <c:pt idx="97">
                  <c:v>3852.5</c:v>
                </c:pt>
                <c:pt idx="98">
                  <c:v>3669.75</c:v>
                </c:pt>
                <c:pt idx="99">
                  <c:v>3630.25</c:v>
                </c:pt>
                <c:pt idx="100">
                  <c:v>3749.75</c:v>
                </c:pt>
                <c:pt idx="101">
                  <c:v>3815.25</c:v>
                </c:pt>
                <c:pt idx="102">
                  <c:v>3672.5</c:v>
                </c:pt>
                <c:pt idx="103">
                  <c:v>3655.25</c:v>
                </c:pt>
                <c:pt idx="104">
                  <c:v>3607.5</c:v>
                </c:pt>
                <c:pt idx="105">
                  <c:v>3607.5</c:v>
                </c:pt>
                <c:pt idx="106">
                  <c:v>3580.5</c:v>
                </c:pt>
                <c:pt idx="107">
                  <c:v>3619.5</c:v>
                </c:pt>
                <c:pt idx="108">
                  <c:v>3685</c:v>
                </c:pt>
                <c:pt idx="109">
                  <c:v>3710.25</c:v>
                </c:pt>
                <c:pt idx="110">
                  <c:v>3769.75</c:v>
                </c:pt>
                <c:pt idx="111">
                  <c:v>3810.25</c:v>
                </c:pt>
                <c:pt idx="112">
                  <c:v>3690.25</c:v>
                </c:pt>
                <c:pt idx="113">
                  <c:v>3641.5</c:v>
                </c:pt>
                <c:pt idx="114">
                  <c:v>3610.25</c:v>
                </c:pt>
                <c:pt idx="115">
                  <c:v>3721.5</c:v>
                </c:pt>
                <c:pt idx="116">
                  <c:v>3699.5</c:v>
                </c:pt>
                <c:pt idx="117">
                  <c:v>3620.5</c:v>
                </c:pt>
                <c:pt idx="118">
                  <c:v>3700.25</c:v>
                </c:pt>
                <c:pt idx="119">
                  <c:v>3677.5</c:v>
                </c:pt>
                <c:pt idx="120">
                  <c:v>3769.75</c:v>
                </c:pt>
                <c:pt idx="121">
                  <c:v>3620.25</c:v>
                </c:pt>
                <c:pt idx="122">
                  <c:v>3644.75</c:v>
                </c:pt>
                <c:pt idx="123">
                  <c:v>3574.25</c:v>
                </c:pt>
                <c:pt idx="124">
                  <c:v>3524.75</c:v>
                </c:pt>
                <c:pt idx="125">
                  <c:v>3439.75</c:v>
                </c:pt>
                <c:pt idx="126">
                  <c:v>3430.25</c:v>
                </c:pt>
                <c:pt idx="127">
                  <c:v>3319.75</c:v>
                </c:pt>
                <c:pt idx="128">
                  <c:v>3384.25</c:v>
                </c:pt>
                <c:pt idx="129">
                  <c:v>3300.5</c:v>
                </c:pt>
                <c:pt idx="130">
                  <c:v>3400.25</c:v>
                </c:pt>
                <c:pt idx="131">
                  <c:v>3442.5</c:v>
                </c:pt>
                <c:pt idx="132">
                  <c:v>3462.5</c:v>
                </c:pt>
                <c:pt idx="133">
                  <c:v>3435.25</c:v>
                </c:pt>
                <c:pt idx="134">
                  <c:v>3422.5</c:v>
                </c:pt>
                <c:pt idx="135">
                  <c:v>3467.5</c:v>
                </c:pt>
                <c:pt idx="136">
                  <c:v>3389.5</c:v>
                </c:pt>
                <c:pt idx="137">
                  <c:v>3450.25</c:v>
                </c:pt>
                <c:pt idx="138">
                  <c:v>3589.5</c:v>
                </c:pt>
                <c:pt idx="139">
                  <c:v>3540.25</c:v>
                </c:pt>
                <c:pt idx="140">
                  <c:v>3545.25</c:v>
                </c:pt>
                <c:pt idx="141">
                  <c:v>3531.25</c:v>
                </c:pt>
                <c:pt idx="142">
                  <c:v>3521.25</c:v>
                </c:pt>
                <c:pt idx="143">
                  <c:v>3582.5</c:v>
                </c:pt>
                <c:pt idx="144">
                  <c:v>3670.25</c:v>
                </c:pt>
                <c:pt idx="145">
                  <c:v>3750.25</c:v>
                </c:pt>
                <c:pt idx="146">
                  <c:v>3815</c:v>
                </c:pt>
                <c:pt idx="147">
                  <c:v>3715</c:v>
                </c:pt>
                <c:pt idx="148">
                  <c:v>3662.5</c:v>
                </c:pt>
                <c:pt idx="149">
                  <c:v>3519.5</c:v>
                </c:pt>
                <c:pt idx="150">
                  <c:v>3499.75</c:v>
                </c:pt>
                <c:pt idx="151">
                  <c:v>3590.25</c:v>
                </c:pt>
                <c:pt idx="152">
                  <c:v>3524.5</c:v>
                </c:pt>
                <c:pt idx="153">
                  <c:v>3585</c:v>
                </c:pt>
                <c:pt idx="154">
                  <c:v>3512.5</c:v>
                </c:pt>
                <c:pt idx="155">
                  <c:v>3412.5</c:v>
                </c:pt>
                <c:pt idx="156">
                  <c:v>3469.5</c:v>
                </c:pt>
                <c:pt idx="157">
                  <c:v>3465</c:v>
                </c:pt>
                <c:pt idx="158">
                  <c:v>3407.5</c:v>
                </c:pt>
                <c:pt idx="159">
                  <c:v>3319.5</c:v>
                </c:pt>
                <c:pt idx="160">
                  <c:v>3389.5</c:v>
                </c:pt>
                <c:pt idx="161">
                  <c:v>3340.5</c:v>
                </c:pt>
                <c:pt idx="162">
                  <c:v>3207.5</c:v>
                </c:pt>
                <c:pt idx="163">
                  <c:v>3110.5</c:v>
                </c:pt>
                <c:pt idx="164">
                  <c:v>3020.25</c:v>
                </c:pt>
                <c:pt idx="165">
                  <c:v>3125</c:v>
                </c:pt>
                <c:pt idx="166">
                  <c:v>3031.5</c:v>
                </c:pt>
                <c:pt idx="167">
                  <c:v>3055.5</c:v>
                </c:pt>
                <c:pt idx="168">
                  <c:v>3195</c:v>
                </c:pt>
                <c:pt idx="169">
                  <c:v>3095</c:v>
                </c:pt>
                <c:pt idx="170">
                  <c:v>3095</c:v>
                </c:pt>
                <c:pt idx="171">
                  <c:v>3105.5</c:v>
                </c:pt>
                <c:pt idx="172">
                  <c:v>3054.75</c:v>
                </c:pt>
                <c:pt idx="173">
                  <c:v>3018.75</c:v>
                </c:pt>
                <c:pt idx="174">
                  <c:v>3067.5</c:v>
                </c:pt>
                <c:pt idx="175">
                  <c:v>3020.5</c:v>
                </c:pt>
                <c:pt idx="176">
                  <c:v>2932.5</c:v>
                </c:pt>
                <c:pt idx="177">
                  <c:v>2930.25</c:v>
                </c:pt>
                <c:pt idx="178">
                  <c:v>2782.5</c:v>
                </c:pt>
                <c:pt idx="179">
                  <c:v>2830.5</c:v>
                </c:pt>
                <c:pt idx="180">
                  <c:v>2699.5</c:v>
                </c:pt>
                <c:pt idx="181">
                  <c:v>2725.5</c:v>
                </c:pt>
                <c:pt idx="182">
                  <c:v>2760.25</c:v>
                </c:pt>
                <c:pt idx="183">
                  <c:v>2775.5</c:v>
                </c:pt>
                <c:pt idx="184">
                  <c:v>2860.5</c:v>
                </c:pt>
                <c:pt idx="185">
                  <c:v>2790.5</c:v>
                </c:pt>
                <c:pt idx="186">
                  <c:v>2765.5</c:v>
                </c:pt>
                <c:pt idx="187">
                  <c:v>2935.25</c:v>
                </c:pt>
                <c:pt idx="188">
                  <c:v>2924.5</c:v>
                </c:pt>
                <c:pt idx="189">
                  <c:v>2905.75</c:v>
                </c:pt>
                <c:pt idx="190">
                  <c:v>2930.5</c:v>
                </c:pt>
                <c:pt idx="191">
                  <c:v>2900.25</c:v>
                </c:pt>
                <c:pt idx="192">
                  <c:v>3001.5</c:v>
                </c:pt>
                <c:pt idx="193">
                  <c:v>3085.5</c:v>
                </c:pt>
                <c:pt idx="194">
                  <c:v>3058.5</c:v>
                </c:pt>
                <c:pt idx="195">
                  <c:v>3042.5</c:v>
                </c:pt>
                <c:pt idx="196">
                  <c:v>3055.75</c:v>
                </c:pt>
                <c:pt idx="197">
                  <c:v>3107.5</c:v>
                </c:pt>
                <c:pt idx="198">
                  <c:v>3025.25</c:v>
                </c:pt>
                <c:pt idx="199">
                  <c:v>3067.5</c:v>
                </c:pt>
                <c:pt idx="200">
                  <c:v>2930.25</c:v>
                </c:pt>
                <c:pt idx="201">
                  <c:v>2989.5</c:v>
                </c:pt>
                <c:pt idx="202">
                  <c:v>3050.75</c:v>
                </c:pt>
                <c:pt idx="203">
                  <c:v>3095.25</c:v>
                </c:pt>
                <c:pt idx="204">
                  <c:v>3105.25</c:v>
                </c:pt>
                <c:pt idx="205">
                  <c:v>3160.5</c:v>
                </c:pt>
                <c:pt idx="206">
                  <c:v>3042.5</c:v>
                </c:pt>
                <c:pt idx="207">
                  <c:v>2962.5</c:v>
                </c:pt>
                <c:pt idx="208">
                  <c:v>2958.75</c:v>
                </c:pt>
                <c:pt idx="209">
                  <c:v>2970.25</c:v>
                </c:pt>
                <c:pt idx="210">
                  <c:v>2817.5</c:v>
                </c:pt>
                <c:pt idx="211">
                  <c:v>2929.75</c:v>
                </c:pt>
                <c:pt idx="212">
                  <c:v>2855.25</c:v>
                </c:pt>
                <c:pt idx="213">
                  <c:v>2852.5</c:v>
                </c:pt>
                <c:pt idx="214">
                  <c:v>2875.5</c:v>
                </c:pt>
                <c:pt idx="215">
                  <c:v>2875.5</c:v>
                </c:pt>
                <c:pt idx="216">
                  <c:v>2815.5</c:v>
                </c:pt>
                <c:pt idx="217">
                  <c:v>2795.25</c:v>
                </c:pt>
                <c:pt idx="218">
                  <c:v>2729.5</c:v>
                </c:pt>
                <c:pt idx="219">
                  <c:v>2782.5</c:v>
                </c:pt>
                <c:pt idx="220">
                  <c:v>2730.25</c:v>
                </c:pt>
                <c:pt idx="221">
                  <c:v>2767.25</c:v>
                </c:pt>
                <c:pt idx="222">
                  <c:v>2792.5</c:v>
                </c:pt>
                <c:pt idx="223">
                  <c:v>2775.25</c:v>
                </c:pt>
                <c:pt idx="224">
                  <c:v>2719.25</c:v>
                </c:pt>
                <c:pt idx="225">
                  <c:v>2639.75</c:v>
                </c:pt>
                <c:pt idx="226">
                  <c:v>2665</c:v>
                </c:pt>
                <c:pt idx="227">
                  <c:v>2681.25</c:v>
                </c:pt>
                <c:pt idx="228">
                  <c:v>2595</c:v>
                </c:pt>
                <c:pt idx="229">
                  <c:v>2505</c:v>
                </c:pt>
                <c:pt idx="230">
                  <c:v>2421.25</c:v>
                </c:pt>
                <c:pt idx="231">
                  <c:v>2320.5</c:v>
                </c:pt>
                <c:pt idx="232">
                  <c:v>2244.75</c:v>
                </c:pt>
                <c:pt idx="233">
                  <c:v>2213.5</c:v>
                </c:pt>
                <c:pt idx="234">
                  <c:v>2235.25</c:v>
                </c:pt>
                <c:pt idx="235">
                  <c:v>2319.75</c:v>
                </c:pt>
                <c:pt idx="236">
                  <c:v>2365.25</c:v>
                </c:pt>
                <c:pt idx="237">
                  <c:v>2366.5</c:v>
                </c:pt>
                <c:pt idx="238">
                  <c:v>2494.75</c:v>
                </c:pt>
                <c:pt idx="239">
                  <c:v>2530.25</c:v>
                </c:pt>
                <c:pt idx="240">
                  <c:v>2540.25</c:v>
                </c:pt>
                <c:pt idx="241">
                  <c:v>2359.25</c:v>
                </c:pt>
                <c:pt idx="242">
                  <c:v>2371.25</c:v>
                </c:pt>
                <c:pt idx="243">
                  <c:v>2340.25</c:v>
                </c:pt>
                <c:pt idx="244">
                  <c:v>2370.75</c:v>
                </c:pt>
                <c:pt idx="245">
                  <c:v>2360.25</c:v>
                </c:pt>
                <c:pt idx="246">
                  <c:v>2381.5</c:v>
                </c:pt>
                <c:pt idx="247">
                  <c:v>2400.25</c:v>
                </c:pt>
                <c:pt idx="248">
                  <c:v>2382.5</c:v>
                </c:pt>
                <c:pt idx="249">
                  <c:v>2325</c:v>
                </c:pt>
                <c:pt idx="250">
                  <c:v>2240.25</c:v>
                </c:pt>
                <c:pt idx="251">
                  <c:v>2275.5</c:v>
                </c:pt>
                <c:pt idx="252">
                  <c:v>2264.75</c:v>
                </c:pt>
                <c:pt idx="253">
                  <c:v>2280.25</c:v>
                </c:pt>
                <c:pt idx="254">
                  <c:v>2356.25</c:v>
                </c:pt>
                <c:pt idx="255">
                  <c:v>2356.25</c:v>
                </c:pt>
                <c:pt idx="256">
                  <c:v>2356.25</c:v>
                </c:pt>
                <c:pt idx="257">
                  <c:v>2356.25</c:v>
                </c:pt>
                <c:pt idx="258">
                  <c:v>2420.25</c:v>
                </c:pt>
                <c:pt idx="259">
                  <c:v>2385.25</c:v>
                </c:pt>
                <c:pt idx="260">
                  <c:v>2385.25</c:v>
                </c:pt>
                <c:pt idx="261">
                  <c:v>2385.25</c:v>
                </c:pt>
                <c:pt idx="262">
                  <c:v>2383.75</c:v>
                </c:pt>
                <c:pt idx="263">
                  <c:v>2465.5</c:v>
                </c:pt>
                <c:pt idx="264">
                  <c:v>2562.5</c:v>
                </c:pt>
                <c:pt idx="265">
                  <c:v>2562.5</c:v>
                </c:pt>
                <c:pt idx="266">
                  <c:v>2533.75</c:v>
                </c:pt>
                <c:pt idx="267">
                  <c:v>2526.5</c:v>
                </c:pt>
                <c:pt idx="268">
                  <c:v>2409.25</c:v>
                </c:pt>
                <c:pt idx="269">
                  <c:v>2320.5</c:v>
                </c:pt>
                <c:pt idx="270">
                  <c:v>2375.25</c:v>
                </c:pt>
                <c:pt idx="271">
                  <c:v>2295.25</c:v>
                </c:pt>
                <c:pt idx="272">
                  <c:v>2261.75</c:v>
                </c:pt>
                <c:pt idx="273">
                  <c:v>2270.25</c:v>
                </c:pt>
                <c:pt idx="274">
                  <c:v>2240.25</c:v>
                </c:pt>
                <c:pt idx="275">
                  <c:v>2260.25</c:v>
                </c:pt>
                <c:pt idx="276">
                  <c:v>2179.75</c:v>
                </c:pt>
                <c:pt idx="277">
                  <c:v>2215.75</c:v>
                </c:pt>
                <c:pt idx="278">
                  <c:v>2235.25</c:v>
                </c:pt>
                <c:pt idx="279">
                  <c:v>2241.25</c:v>
                </c:pt>
                <c:pt idx="280">
                  <c:v>2209.75</c:v>
                </c:pt>
                <c:pt idx="281">
                  <c:v>2310.25</c:v>
                </c:pt>
                <c:pt idx="282">
                  <c:v>2312.25</c:v>
                </c:pt>
                <c:pt idx="283">
                  <c:v>2391.5</c:v>
                </c:pt>
                <c:pt idx="284">
                  <c:v>2505.75</c:v>
                </c:pt>
                <c:pt idx="285">
                  <c:v>2462.5</c:v>
                </c:pt>
                <c:pt idx="286">
                  <c:v>2401.75</c:v>
                </c:pt>
                <c:pt idx="287">
                  <c:v>2383.75</c:v>
                </c:pt>
                <c:pt idx="288">
                  <c:v>2332.5</c:v>
                </c:pt>
                <c:pt idx="289">
                  <c:v>2342.5</c:v>
                </c:pt>
                <c:pt idx="290">
                  <c:v>2428.5</c:v>
                </c:pt>
                <c:pt idx="291">
                  <c:v>2415.5</c:v>
                </c:pt>
                <c:pt idx="292">
                  <c:v>2366.25</c:v>
                </c:pt>
                <c:pt idx="293">
                  <c:v>2340.5</c:v>
                </c:pt>
                <c:pt idx="294">
                  <c:v>2354.75</c:v>
                </c:pt>
                <c:pt idx="295">
                  <c:v>2320.75</c:v>
                </c:pt>
                <c:pt idx="296">
                  <c:v>2370.25</c:v>
                </c:pt>
                <c:pt idx="297">
                  <c:v>2340.25</c:v>
                </c:pt>
                <c:pt idx="298">
                  <c:v>2470.25</c:v>
                </c:pt>
                <c:pt idx="299">
                  <c:v>2450.5</c:v>
                </c:pt>
                <c:pt idx="300">
                  <c:v>2465.25</c:v>
                </c:pt>
                <c:pt idx="301">
                  <c:v>2451.75</c:v>
                </c:pt>
                <c:pt idx="302">
                  <c:v>2600.5</c:v>
                </c:pt>
                <c:pt idx="303">
                  <c:v>2665.25</c:v>
                </c:pt>
                <c:pt idx="304">
                  <c:v>2720.5</c:v>
                </c:pt>
                <c:pt idx="305">
                  <c:v>2774.75</c:v>
                </c:pt>
                <c:pt idx="306">
                  <c:v>2805.25</c:v>
                </c:pt>
                <c:pt idx="307">
                  <c:v>2678.75</c:v>
                </c:pt>
                <c:pt idx="308">
                  <c:v>2825.25</c:v>
                </c:pt>
                <c:pt idx="309">
                  <c:v>2640.25</c:v>
                </c:pt>
                <c:pt idx="310">
                  <c:v>2539.75</c:v>
                </c:pt>
                <c:pt idx="311">
                  <c:v>2564.5</c:v>
                </c:pt>
                <c:pt idx="312">
                  <c:v>2543.5</c:v>
                </c:pt>
                <c:pt idx="313">
                  <c:v>2635.75</c:v>
                </c:pt>
                <c:pt idx="314">
                  <c:v>2584.75</c:v>
                </c:pt>
                <c:pt idx="315">
                  <c:v>2480.25</c:v>
                </c:pt>
                <c:pt idx="316">
                  <c:v>2472.5</c:v>
                </c:pt>
                <c:pt idx="317">
                  <c:v>2390.25</c:v>
                </c:pt>
                <c:pt idx="318">
                  <c:v>2259.5</c:v>
                </c:pt>
                <c:pt idx="319">
                  <c:v>2259.5</c:v>
                </c:pt>
                <c:pt idx="320">
                  <c:v>2259.5</c:v>
                </c:pt>
                <c:pt idx="321">
                  <c:v>2316.5</c:v>
                </c:pt>
                <c:pt idx="322">
                  <c:v>2290.5</c:v>
                </c:pt>
                <c:pt idx="323">
                  <c:v>2279.5</c:v>
                </c:pt>
                <c:pt idx="324">
                  <c:v>2325.25</c:v>
                </c:pt>
                <c:pt idx="325">
                  <c:v>2302.5</c:v>
                </c:pt>
                <c:pt idx="326">
                  <c:v>2263.75</c:v>
                </c:pt>
                <c:pt idx="327">
                  <c:v>2280.5</c:v>
                </c:pt>
                <c:pt idx="328">
                  <c:v>2290.25</c:v>
                </c:pt>
                <c:pt idx="329">
                  <c:v>2281.5</c:v>
                </c:pt>
                <c:pt idx="330">
                  <c:v>2362.25</c:v>
                </c:pt>
                <c:pt idx="331">
                  <c:v>2302.5</c:v>
                </c:pt>
                <c:pt idx="332">
                  <c:v>2305.25</c:v>
                </c:pt>
                <c:pt idx="333">
                  <c:v>2330.25</c:v>
                </c:pt>
                <c:pt idx="334">
                  <c:v>2287.5</c:v>
                </c:pt>
                <c:pt idx="335">
                  <c:v>2235</c:v>
                </c:pt>
                <c:pt idx="336">
                  <c:v>2270.25</c:v>
                </c:pt>
                <c:pt idx="337">
                  <c:v>2285.5</c:v>
                </c:pt>
                <c:pt idx="338">
                  <c:v>2285.25</c:v>
                </c:pt>
                <c:pt idx="339">
                  <c:v>2240.25</c:v>
                </c:pt>
                <c:pt idx="340">
                  <c:v>2219.25</c:v>
                </c:pt>
                <c:pt idx="341">
                  <c:v>2234.5</c:v>
                </c:pt>
                <c:pt idx="342">
                  <c:v>2184.75</c:v>
                </c:pt>
                <c:pt idx="343">
                  <c:v>2219.75</c:v>
                </c:pt>
                <c:pt idx="344">
                  <c:v>2210.25</c:v>
                </c:pt>
                <c:pt idx="345">
                  <c:v>2275.5</c:v>
                </c:pt>
                <c:pt idx="346">
                  <c:v>2230.25</c:v>
                </c:pt>
                <c:pt idx="347">
                  <c:v>2195.25</c:v>
                </c:pt>
                <c:pt idx="348">
                  <c:v>2195.25</c:v>
                </c:pt>
                <c:pt idx="349">
                  <c:v>2145.5</c:v>
                </c:pt>
                <c:pt idx="350">
                  <c:v>2145.5</c:v>
                </c:pt>
                <c:pt idx="351">
                  <c:v>2214</c:v>
                </c:pt>
                <c:pt idx="352">
                  <c:v>2235.25</c:v>
                </c:pt>
                <c:pt idx="353">
                  <c:v>2190.25</c:v>
                </c:pt>
                <c:pt idx="354">
                  <c:v>2165.25</c:v>
                </c:pt>
                <c:pt idx="355">
                  <c:v>2158.75</c:v>
                </c:pt>
                <c:pt idx="356">
                  <c:v>2289.25</c:v>
                </c:pt>
                <c:pt idx="357">
                  <c:v>2267.5</c:v>
                </c:pt>
                <c:pt idx="358">
                  <c:v>2260.5</c:v>
                </c:pt>
                <c:pt idx="359">
                  <c:v>2322.5</c:v>
                </c:pt>
                <c:pt idx="360">
                  <c:v>2230.25</c:v>
                </c:pt>
                <c:pt idx="361">
                  <c:v>2219.5</c:v>
                </c:pt>
                <c:pt idx="362">
                  <c:v>2215.5</c:v>
                </c:pt>
                <c:pt idx="363">
                  <c:v>2168.5</c:v>
                </c:pt>
                <c:pt idx="364">
                  <c:v>2111.25</c:v>
                </c:pt>
                <c:pt idx="365">
                  <c:v>2111.25</c:v>
                </c:pt>
                <c:pt idx="366">
                  <c:v>2139.25</c:v>
                </c:pt>
                <c:pt idx="367">
                  <c:v>2075.25</c:v>
                </c:pt>
                <c:pt idx="368">
                  <c:v>2014.75</c:v>
                </c:pt>
                <c:pt idx="369">
                  <c:v>1979.25</c:v>
                </c:pt>
                <c:pt idx="370">
                  <c:v>1934.75</c:v>
                </c:pt>
                <c:pt idx="371">
                  <c:v>1943.5</c:v>
                </c:pt>
                <c:pt idx="372">
                  <c:v>1948</c:v>
                </c:pt>
                <c:pt idx="373">
                  <c:v>1933.5</c:v>
                </c:pt>
                <c:pt idx="374">
                  <c:v>1937</c:v>
                </c:pt>
                <c:pt idx="375">
                  <c:v>1949.75</c:v>
                </c:pt>
                <c:pt idx="376">
                  <c:v>1901.5</c:v>
                </c:pt>
                <c:pt idx="377">
                  <c:v>1862.25</c:v>
                </c:pt>
                <c:pt idx="378">
                  <c:v>1855.25</c:v>
                </c:pt>
                <c:pt idx="379">
                  <c:v>1850.25</c:v>
                </c:pt>
                <c:pt idx="380">
                  <c:v>1811.5</c:v>
                </c:pt>
                <c:pt idx="381">
                  <c:v>1841.25</c:v>
                </c:pt>
                <c:pt idx="382">
                  <c:v>1891.25</c:v>
                </c:pt>
                <c:pt idx="383">
                  <c:v>1885.25</c:v>
                </c:pt>
                <c:pt idx="384">
                  <c:v>1925.25</c:v>
                </c:pt>
                <c:pt idx="385">
                  <c:v>1898.25</c:v>
                </c:pt>
                <c:pt idx="386">
                  <c:v>1874.5</c:v>
                </c:pt>
                <c:pt idx="387">
                  <c:v>1852.25</c:v>
                </c:pt>
                <c:pt idx="388">
                  <c:v>1887.5</c:v>
                </c:pt>
                <c:pt idx="389">
                  <c:v>1916.5</c:v>
                </c:pt>
                <c:pt idx="390">
                  <c:v>1872.5</c:v>
                </c:pt>
                <c:pt idx="391">
                  <c:v>1894.25</c:v>
                </c:pt>
                <c:pt idx="392">
                  <c:v>1860.25</c:v>
                </c:pt>
                <c:pt idx="393">
                  <c:v>1797.75</c:v>
                </c:pt>
                <c:pt idx="394">
                  <c:v>1739.75</c:v>
                </c:pt>
                <c:pt idx="395">
                  <c:v>1776.5</c:v>
                </c:pt>
                <c:pt idx="396">
                  <c:v>1802.5</c:v>
                </c:pt>
                <c:pt idx="397">
                  <c:v>1798.25</c:v>
                </c:pt>
                <c:pt idx="398">
                  <c:v>1920.5</c:v>
                </c:pt>
                <c:pt idx="399">
                  <c:v>2023.5</c:v>
                </c:pt>
                <c:pt idx="400">
                  <c:v>1975.25</c:v>
                </c:pt>
                <c:pt idx="401">
                  <c:v>1907.75</c:v>
                </c:pt>
                <c:pt idx="402">
                  <c:v>1760.25</c:v>
                </c:pt>
                <c:pt idx="403">
                  <c:v>1791.5</c:v>
                </c:pt>
                <c:pt idx="404">
                  <c:v>1790.25</c:v>
                </c:pt>
                <c:pt idx="405">
                  <c:v>1821.25</c:v>
                </c:pt>
                <c:pt idx="406">
                  <c:v>1885.25</c:v>
                </c:pt>
                <c:pt idx="407">
                  <c:v>1885.25</c:v>
                </c:pt>
                <c:pt idx="408">
                  <c:v>1891.25</c:v>
                </c:pt>
                <c:pt idx="409">
                  <c:v>1825.25</c:v>
                </c:pt>
                <c:pt idx="410">
                  <c:v>1815.25</c:v>
                </c:pt>
                <c:pt idx="411">
                  <c:v>1862.5</c:v>
                </c:pt>
                <c:pt idx="412">
                  <c:v>1862.75</c:v>
                </c:pt>
                <c:pt idx="413">
                  <c:v>1906.25</c:v>
                </c:pt>
                <c:pt idx="414">
                  <c:v>1850.75</c:v>
                </c:pt>
                <c:pt idx="415">
                  <c:v>1796.5</c:v>
                </c:pt>
                <c:pt idx="416">
                  <c:v>1749.5</c:v>
                </c:pt>
                <c:pt idx="417">
                  <c:v>1735.5</c:v>
                </c:pt>
                <c:pt idx="418">
                  <c:v>1745.5</c:v>
                </c:pt>
                <c:pt idx="419">
                  <c:v>1689.5</c:v>
                </c:pt>
                <c:pt idx="420">
                  <c:v>1670.25</c:v>
                </c:pt>
                <c:pt idx="421">
                  <c:v>1658.25</c:v>
                </c:pt>
                <c:pt idx="422">
                  <c:v>1633</c:v>
                </c:pt>
                <c:pt idx="423">
                  <c:v>1627.5</c:v>
                </c:pt>
                <c:pt idx="424">
                  <c:v>1641.25</c:v>
                </c:pt>
                <c:pt idx="425">
                  <c:v>1630.5</c:v>
                </c:pt>
                <c:pt idx="426">
                  <c:v>1692.75</c:v>
                </c:pt>
                <c:pt idx="427">
                  <c:v>1694</c:v>
                </c:pt>
                <c:pt idx="428">
                  <c:v>1804.5</c:v>
                </c:pt>
                <c:pt idx="429">
                  <c:v>1805.25</c:v>
                </c:pt>
                <c:pt idx="430">
                  <c:v>1805.25</c:v>
                </c:pt>
                <c:pt idx="431">
                  <c:v>1731.75</c:v>
                </c:pt>
                <c:pt idx="432">
                  <c:v>1778.5</c:v>
                </c:pt>
                <c:pt idx="433">
                  <c:v>1799</c:v>
                </c:pt>
                <c:pt idx="434">
                  <c:v>1720.25</c:v>
                </c:pt>
                <c:pt idx="435">
                  <c:v>1773.75</c:v>
                </c:pt>
                <c:pt idx="436">
                  <c:v>1730.25</c:v>
                </c:pt>
                <c:pt idx="437">
                  <c:v>1730.25</c:v>
                </c:pt>
                <c:pt idx="438">
                  <c:v>1815.25</c:v>
                </c:pt>
                <c:pt idx="439">
                  <c:v>1735.25</c:v>
                </c:pt>
                <c:pt idx="440">
                  <c:v>1734.5</c:v>
                </c:pt>
                <c:pt idx="441">
                  <c:v>1704.5</c:v>
                </c:pt>
                <c:pt idx="442">
                  <c:v>1695.75</c:v>
                </c:pt>
                <c:pt idx="443">
                  <c:v>1712.25</c:v>
                </c:pt>
                <c:pt idx="444">
                  <c:v>1802</c:v>
                </c:pt>
                <c:pt idx="445">
                  <c:v>1715.5</c:v>
                </c:pt>
                <c:pt idx="446">
                  <c:v>1701.25</c:v>
                </c:pt>
                <c:pt idx="447">
                  <c:v>1718.75</c:v>
                </c:pt>
                <c:pt idx="448">
                  <c:v>1704</c:v>
                </c:pt>
                <c:pt idx="449">
                  <c:v>1711.5</c:v>
                </c:pt>
                <c:pt idx="450">
                  <c:v>1792.75</c:v>
                </c:pt>
                <c:pt idx="451">
                  <c:v>1763.25</c:v>
                </c:pt>
                <c:pt idx="452">
                  <c:v>1763.5</c:v>
                </c:pt>
                <c:pt idx="453">
                  <c:v>1755.25</c:v>
                </c:pt>
                <c:pt idx="454">
                  <c:v>1780.25</c:v>
                </c:pt>
                <c:pt idx="455">
                  <c:v>1682.25</c:v>
                </c:pt>
                <c:pt idx="456">
                  <c:v>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F-4DD4-86F8-3801C8D6E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776864"/>
        <c:axId val="1"/>
      </c:lineChart>
      <c:lineChart>
        <c:grouping val="standard"/>
        <c:varyColors val="0"/>
        <c:ser>
          <c:idx val="0"/>
          <c:order val="0"/>
          <c:tx>
            <c:strRef>
              <c:f>'1.1.3-график '!$C$4</c:f>
              <c:strCache>
                <c:ptCount val="1"/>
                <c:pt idx="0">
                  <c:v>Табиғи газ (метр.тонна/АҚШ долл.)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'1.1.3-график '!$B$5:$B$461</c:f>
              <c:numCache>
                <c:formatCode>m/d/yyyy</c:formatCode>
                <c:ptCount val="45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</c:numCache>
            </c:numRef>
          </c:cat>
          <c:val>
            <c:numRef>
              <c:f>'1.1.3-график '!$C$5:$C$461</c:f>
              <c:numCache>
                <c:formatCode>0</c:formatCode>
                <c:ptCount val="457"/>
                <c:pt idx="0">
                  <c:v>518.5</c:v>
                </c:pt>
                <c:pt idx="1">
                  <c:v>520.25</c:v>
                </c:pt>
                <c:pt idx="2">
                  <c:v>506.75</c:v>
                </c:pt>
                <c:pt idx="3">
                  <c:v>500</c:v>
                </c:pt>
                <c:pt idx="4">
                  <c:v>498.25</c:v>
                </c:pt>
                <c:pt idx="5">
                  <c:v>501.25</c:v>
                </c:pt>
                <c:pt idx="6">
                  <c:v>496.25</c:v>
                </c:pt>
                <c:pt idx="7">
                  <c:v>493</c:v>
                </c:pt>
                <c:pt idx="8">
                  <c:v>491.25</c:v>
                </c:pt>
                <c:pt idx="9">
                  <c:v>473.75</c:v>
                </c:pt>
                <c:pt idx="10">
                  <c:v>475.75</c:v>
                </c:pt>
                <c:pt idx="11">
                  <c:v>472.75</c:v>
                </c:pt>
                <c:pt idx="12">
                  <c:v>471.75</c:v>
                </c:pt>
                <c:pt idx="13">
                  <c:v>466.75</c:v>
                </c:pt>
                <c:pt idx="14">
                  <c:v>480.5</c:v>
                </c:pt>
                <c:pt idx="15">
                  <c:v>495.5</c:v>
                </c:pt>
                <c:pt idx="16">
                  <c:v>489</c:v>
                </c:pt>
                <c:pt idx="17">
                  <c:v>494</c:v>
                </c:pt>
                <c:pt idx="18">
                  <c:v>500.75</c:v>
                </c:pt>
                <c:pt idx="19">
                  <c:v>499</c:v>
                </c:pt>
                <c:pt idx="20">
                  <c:v>496.5</c:v>
                </c:pt>
                <c:pt idx="21">
                  <c:v>495.75</c:v>
                </c:pt>
                <c:pt idx="22">
                  <c:v>514.75</c:v>
                </c:pt>
                <c:pt idx="23">
                  <c:v>517.75</c:v>
                </c:pt>
                <c:pt idx="24">
                  <c:v>512.5</c:v>
                </c:pt>
                <c:pt idx="25">
                  <c:v>531.5</c:v>
                </c:pt>
                <c:pt idx="26">
                  <c:v>525.5</c:v>
                </c:pt>
                <c:pt idx="27">
                  <c:v>528.75</c:v>
                </c:pt>
                <c:pt idx="28">
                  <c:v>524.75</c:v>
                </c:pt>
                <c:pt idx="29">
                  <c:v>536.25</c:v>
                </c:pt>
                <c:pt idx="30">
                  <c:v>524</c:v>
                </c:pt>
                <c:pt idx="31">
                  <c:v>525.25</c:v>
                </c:pt>
                <c:pt idx="32">
                  <c:v>514</c:v>
                </c:pt>
                <c:pt idx="33">
                  <c:v>509.75</c:v>
                </c:pt>
                <c:pt idx="34">
                  <c:v>520.5</c:v>
                </c:pt>
                <c:pt idx="35">
                  <c:v>523.75</c:v>
                </c:pt>
                <c:pt idx="36">
                  <c:v>506.75</c:v>
                </c:pt>
                <c:pt idx="37">
                  <c:v>520</c:v>
                </c:pt>
                <c:pt idx="38">
                  <c:v>530.25</c:v>
                </c:pt>
                <c:pt idx="39">
                  <c:v>544</c:v>
                </c:pt>
                <c:pt idx="40">
                  <c:v>545.75</c:v>
                </c:pt>
                <c:pt idx="41">
                  <c:v>549</c:v>
                </c:pt>
                <c:pt idx="42">
                  <c:v>543.5</c:v>
                </c:pt>
                <c:pt idx="43">
                  <c:v>551.75</c:v>
                </c:pt>
                <c:pt idx="44">
                  <c:v>551.25</c:v>
                </c:pt>
                <c:pt idx="45">
                  <c:v>540.25</c:v>
                </c:pt>
                <c:pt idx="46">
                  <c:v>542.75</c:v>
                </c:pt>
                <c:pt idx="47">
                  <c:v>553.25</c:v>
                </c:pt>
                <c:pt idx="48">
                  <c:v>554.5</c:v>
                </c:pt>
                <c:pt idx="49">
                  <c:v>549.5</c:v>
                </c:pt>
                <c:pt idx="50">
                  <c:v>539</c:v>
                </c:pt>
                <c:pt idx="51">
                  <c:v>544.25</c:v>
                </c:pt>
                <c:pt idx="52">
                  <c:v>537.5</c:v>
                </c:pt>
                <c:pt idx="53">
                  <c:v>533.75</c:v>
                </c:pt>
                <c:pt idx="54">
                  <c:v>541.75</c:v>
                </c:pt>
                <c:pt idx="55">
                  <c:v>537.25</c:v>
                </c:pt>
                <c:pt idx="56">
                  <c:v>534.5</c:v>
                </c:pt>
                <c:pt idx="57">
                  <c:v>533.5</c:v>
                </c:pt>
                <c:pt idx="58">
                  <c:v>542.5</c:v>
                </c:pt>
                <c:pt idx="59">
                  <c:v>548.75</c:v>
                </c:pt>
                <c:pt idx="60">
                  <c:v>557.25</c:v>
                </c:pt>
                <c:pt idx="61">
                  <c:v>557.75</c:v>
                </c:pt>
                <c:pt idx="62">
                  <c:v>579.25</c:v>
                </c:pt>
                <c:pt idx="63">
                  <c:v>578.75</c:v>
                </c:pt>
                <c:pt idx="64">
                  <c:v>594.75</c:v>
                </c:pt>
                <c:pt idx="65">
                  <c:v>589</c:v>
                </c:pt>
                <c:pt idx="66">
                  <c:v>585.75</c:v>
                </c:pt>
                <c:pt idx="67">
                  <c:v>591</c:v>
                </c:pt>
                <c:pt idx="68">
                  <c:v>593</c:v>
                </c:pt>
                <c:pt idx="69">
                  <c:v>593</c:v>
                </c:pt>
                <c:pt idx="70">
                  <c:v>593</c:v>
                </c:pt>
                <c:pt idx="71">
                  <c:v>593</c:v>
                </c:pt>
                <c:pt idx="72">
                  <c:v>602.5</c:v>
                </c:pt>
                <c:pt idx="73">
                  <c:v>605</c:v>
                </c:pt>
                <c:pt idx="74">
                  <c:v>611.25</c:v>
                </c:pt>
                <c:pt idx="75">
                  <c:v>600.5</c:v>
                </c:pt>
                <c:pt idx="76">
                  <c:v>590.25</c:v>
                </c:pt>
                <c:pt idx="77">
                  <c:v>571.75</c:v>
                </c:pt>
                <c:pt idx="78">
                  <c:v>575</c:v>
                </c:pt>
                <c:pt idx="79">
                  <c:v>575.5</c:v>
                </c:pt>
                <c:pt idx="80">
                  <c:v>588.5</c:v>
                </c:pt>
                <c:pt idx="81">
                  <c:v>593.75</c:v>
                </c:pt>
                <c:pt idx="82">
                  <c:v>592.75</c:v>
                </c:pt>
                <c:pt idx="83">
                  <c:v>595.5</c:v>
                </c:pt>
                <c:pt idx="84">
                  <c:v>594.25</c:v>
                </c:pt>
                <c:pt idx="85">
                  <c:v>599</c:v>
                </c:pt>
                <c:pt idx="86">
                  <c:v>604.5</c:v>
                </c:pt>
                <c:pt idx="87">
                  <c:v>590.75</c:v>
                </c:pt>
                <c:pt idx="88">
                  <c:v>589</c:v>
                </c:pt>
                <c:pt idx="89">
                  <c:v>596</c:v>
                </c:pt>
                <c:pt idx="90">
                  <c:v>576.54999999999995</c:v>
                </c:pt>
                <c:pt idx="91">
                  <c:v>579.5</c:v>
                </c:pt>
                <c:pt idx="92">
                  <c:v>577.5</c:v>
                </c:pt>
                <c:pt idx="93">
                  <c:v>588.5</c:v>
                </c:pt>
                <c:pt idx="94">
                  <c:v>597.5</c:v>
                </c:pt>
                <c:pt idx="95">
                  <c:v>601.75</c:v>
                </c:pt>
                <c:pt idx="96">
                  <c:v>598.75</c:v>
                </c:pt>
                <c:pt idx="97">
                  <c:v>594</c:v>
                </c:pt>
                <c:pt idx="98">
                  <c:v>604.5</c:v>
                </c:pt>
                <c:pt idx="99">
                  <c:v>607.75</c:v>
                </c:pt>
                <c:pt idx="100">
                  <c:v>608.75</c:v>
                </c:pt>
                <c:pt idx="101">
                  <c:v>608.25</c:v>
                </c:pt>
                <c:pt idx="102">
                  <c:v>610.75</c:v>
                </c:pt>
                <c:pt idx="103">
                  <c:v>613</c:v>
                </c:pt>
                <c:pt idx="104">
                  <c:v>606</c:v>
                </c:pt>
                <c:pt idx="105">
                  <c:v>606</c:v>
                </c:pt>
                <c:pt idx="106">
                  <c:v>599</c:v>
                </c:pt>
                <c:pt idx="107">
                  <c:v>592</c:v>
                </c:pt>
                <c:pt idx="108">
                  <c:v>596</c:v>
                </c:pt>
                <c:pt idx="109">
                  <c:v>600.25</c:v>
                </c:pt>
                <c:pt idx="110">
                  <c:v>620.25</c:v>
                </c:pt>
                <c:pt idx="111">
                  <c:v>620</c:v>
                </c:pt>
                <c:pt idx="112">
                  <c:v>619.5</c:v>
                </c:pt>
                <c:pt idx="113">
                  <c:v>625.5</c:v>
                </c:pt>
                <c:pt idx="114">
                  <c:v>613.75</c:v>
                </c:pt>
                <c:pt idx="115">
                  <c:v>605</c:v>
                </c:pt>
                <c:pt idx="116">
                  <c:v>607.75</c:v>
                </c:pt>
                <c:pt idx="117">
                  <c:v>612.75</c:v>
                </c:pt>
                <c:pt idx="118">
                  <c:v>620</c:v>
                </c:pt>
                <c:pt idx="119">
                  <c:v>622.5</c:v>
                </c:pt>
                <c:pt idx="120">
                  <c:v>626.5</c:v>
                </c:pt>
                <c:pt idx="121">
                  <c:v>628.5</c:v>
                </c:pt>
                <c:pt idx="122">
                  <c:v>617.5</c:v>
                </c:pt>
                <c:pt idx="123">
                  <c:v>631.75</c:v>
                </c:pt>
                <c:pt idx="124">
                  <c:v>628.75</c:v>
                </c:pt>
                <c:pt idx="125">
                  <c:v>621</c:v>
                </c:pt>
                <c:pt idx="126">
                  <c:v>619</c:v>
                </c:pt>
                <c:pt idx="127">
                  <c:v>624.75</c:v>
                </c:pt>
                <c:pt idx="128">
                  <c:v>628.5</c:v>
                </c:pt>
                <c:pt idx="129">
                  <c:v>628.5</c:v>
                </c:pt>
                <c:pt idx="130">
                  <c:v>627.5</c:v>
                </c:pt>
                <c:pt idx="131">
                  <c:v>636.5</c:v>
                </c:pt>
                <c:pt idx="132">
                  <c:v>636.75</c:v>
                </c:pt>
                <c:pt idx="133">
                  <c:v>639.5</c:v>
                </c:pt>
                <c:pt idx="134">
                  <c:v>646.75</c:v>
                </c:pt>
                <c:pt idx="135">
                  <c:v>654</c:v>
                </c:pt>
                <c:pt idx="136">
                  <c:v>666</c:v>
                </c:pt>
                <c:pt idx="137">
                  <c:v>661</c:v>
                </c:pt>
                <c:pt idx="138">
                  <c:v>669.5</c:v>
                </c:pt>
                <c:pt idx="139">
                  <c:v>661</c:v>
                </c:pt>
                <c:pt idx="140">
                  <c:v>663</c:v>
                </c:pt>
                <c:pt idx="141">
                  <c:v>654</c:v>
                </c:pt>
                <c:pt idx="142">
                  <c:v>654.75</c:v>
                </c:pt>
                <c:pt idx="143">
                  <c:v>659</c:v>
                </c:pt>
                <c:pt idx="144">
                  <c:v>658.75</c:v>
                </c:pt>
                <c:pt idx="145">
                  <c:v>650.75</c:v>
                </c:pt>
                <c:pt idx="146">
                  <c:v>643.5</c:v>
                </c:pt>
                <c:pt idx="147">
                  <c:v>641</c:v>
                </c:pt>
                <c:pt idx="148">
                  <c:v>660.75</c:v>
                </c:pt>
                <c:pt idx="149">
                  <c:v>650.5</c:v>
                </c:pt>
                <c:pt idx="150">
                  <c:v>649.25</c:v>
                </c:pt>
                <c:pt idx="151">
                  <c:v>659.25</c:v>
                </c:pt>
                <c:pt idx="152">
                  <c:v>660</c:v>
                </c:pt>
                <c:pt idx="153">
                  <c:v>652</c:v>
                </c:pt>
                <c:pt idx="154">
                  <c:v>645.25</c:v>
                </c:pt>
                <c:pt idx="155">
                  <c:v>626.75</c:v>
                </c:pt>
                <c:pt idx="156">
                  <c:v>619.5</c:v>
                </c:pt>
                <c:pt idx="157">
                  <c:v>623.75</c:v>
                </c:pt>
                <c:pt idx="158">
                  <c:v>624.75</c:v>
                </c:pt>
                <c:pt idx="159">
                  <c:v>627.25</c:v>
                </c:pt>
                <c:pt idx="160">
                  <c:v>639.5</c:v>
                </c:pt>
                <c:pt idx="161">
                  <c:v>621.5</c:v>
                </c:pt>
                <c:pt idx="162">
                  <c:v>639.5</c:v>
                </c:pt>
                <c:pt idx="163">
                  <c:v>623.25</c:v>
                </c:pt>
                <c:pt idx="164">
                  <c:v>634.5</c:v>
                </c:pt>
                <c:pt idx="165">
                  <c:v>625</c:v>
                </c:pt>
                <c:pt idx="166">
                  <c:v>620.75</c:v>
                </c:pt>
                <c:pt idx="167">
                  <c:v>617</c:v>
                </c:pt>
                <c:pt idx="168">
                  <c:v>623</c:v>
                </c:pt>
                <c:pt idx="169">
                  <c:v>627.5</c:v>
                </c:pt>
                <c:pt idx="170">
                  <c:v>624.5</c:v>
                </c:pt>
                <c:pt idx="171">
                  <c:v>633.75</c:v>
                </c:pt>
                <c:pt idx="172">
                  <c:v>644.25</c:v>
                </c:pt>
                <c:pt idx="173">
                  <c:v>647.25</c:v>
                </c:pt>
                <c:pt idx="174">
                  <c:v>648.75</c:v>
                </c:pt>
                <c:pt idx="175">
                  <c:v>653.5</c:v>
                </c:pt>
                <c:pt idx="176">
                  <c:v>655.5</c:v>
                </c:pt>
                <c:pt idx="177">
                  <c:v>657.75</c:v>
                </c:pt>
                <c:pt idx="178">
                  <c:v>675</c:v>
                </c:pt>
                <c:pt idx="179">
                  <c:v>675.75</c:v>
                </c:pt>
                <c:pt idx="180">
                  <c:v>681.5</c:v>
                </c:pt>
                <c:pt idx="181">
                  <c:v>689.75</c:v>
                </c:pt>
                <c:pt idx="182">
                  <c:v>696.5</c:v>
                </c:pt>
                <c:pt idx="183">
                  <c:v>700.25</c:v>
                </c:pt>
                <c:pt idx="184">
                  <c:v>703</c:v>
                </c:pt>
                <c:pt idx="185">
                  <c:v>701.5</c:v>
                </c:pt>
                <c:pt idx="186">
                  <c:v>704.5</c:v>
                </c:pt>
                <c:pt idx="187">
                  <c:v>710.25</c:v>
                </c:pt>
                <c:pt idx="188">
                  <c:v>710.75</c:v>
                </c:pt>
                <c:pt idx="189">
                  <c:v>717</c:v>
                </c:pt>
                <c:pt idx="190">
                  <c:v>711.75</c:v>
                </c:pt>
                <c:pt idx="191">
                  <c:v>700.25</c:v>
                </c:pt>
                <c:pt idx="192">
                  <c:v>694.5</c:v>
                </c:pt>
                <c:pt idx="193">
                  <c:v>719.5</c:v>
                </c:pt>
                <c:pt idx="194">
                  <c:v>717.5</c:v>
                </c:pt>
                <c:pt idx="195">
                  <c:v>693.5</c:v>
                </c:pt>
                <c:pt idx="196">
                  <c:v>678.5</c:v>
                </c:pt>
                <c:pt idx="197">
                  <c:v>684.25</c:v>
                </c:pt>
                <c:pt idx="198">
                  <c:v>684.5</c:v>
                </c:pt>
                <c:pt idx="199">
                  <c:v>697.25</c:v>
                </c:pt>
                <c:pt idx="200">
                  <c:v>691.5</c:v>
                </c:pt>
                <c:pt idx="201">
                  <c:v>697.25</c:v>
                </c:pt>
                <c:pt idx="202">
                  <c:v>697.5</c:v>
                </c:pt>
                <c:pt idx="203">
                  <c:v>716.75</c:v>
                </c:pt>
                <c:pt idx="204">
                  <c:v>710.75</c:v>
                </c:pt>
                <c:pt idx="205">
                  <c:v>722</c:v>
                </c:pt>
                <c:pt idx="206">
                  <c:v>735.25</c:v>
                </c:pt>
                <c:pt idx="207">
                  <c:v>740.5</c:v>
                </c:pt>
                <c:pt idx="208">
                  <c:v>744</c:v>
                </c:pt>
                <c:pt idx="209">
                  <c:v>742.5</c:v>
                </c:pt>
                <c:pt idx="210">
                  <c:v>727.25</c:v>
                </c:pt>
                <c:pt idx="211">
                  <c:v>720</c:v>
                </c:pt>
                <c:pt idx="212">
                  <c:v>736.25</c:v>
                </c:pt>
                <c:pt idx="213">
                  <c:v>749.25</c:v>
                </c:pt>
                <c:pt idx="214">
                  <c:v>762.5</c:v>
                </c:pt>
                <c:pt idx="215">
                  <c:v>777</c:v>
                </c:pt>
                <c:pt idx="216">
                  <c:v>776.5</c:v>
                </c:pt>
                <c:pt idx="217">
                  <c:v>790.75</c:v>
                </c:pt>
                <c:pt idx="218">
                  <c:v>793.25</c:v>
                </c:pt>
                <c:pt idx="219">
                  <c:v>806.75</c:v>
                </c:pt>
                <c:pt idx="220">
                  <c:v>808.5</c:v>
                </c:pt>
                <c:pt idx="221">
                  <c:v>834</c:v>
                </c:pt>
                <c:pt idx="222">
                  <c:v>838</c:v>
                </c:pt>
                <c:pt idx="223">
                  <c:v>844.5</c:v>
                </c:pt>
                <c:pt idx="224">
                  <c:v>837.25</c:v>
                </c:pt>
                <c:pt idx="225">
                  <c:v>827.75</c:v>
                </c:pt>
                <c:pt idx="226">
                  <c:v>793.75</c:v>
                </c:pt>
                <c:pt idx="227">
                  <c:v>810</c:v>
                </c:pt>
                <c:pt idx="228">
                  <c:v>810.5</c:v>
                </c:pt>
                <c:pt idx="229">
                  <c:v>822.25</c:v>
                </c:pt>
                <c:pt idx="230">
                  <c:v>824.25</c:v>
                </c:pt>
                <c:pt idx="231">
                  <c:v>848.75</c:v>
                </c:pt>
                <c:pt idx="232">
                  <c:v>847.25</c:v>
                </c:pt>
                <c:pt idx="233">
                  <c:v>847.75</c:v>
                </c:pt>
                <c:pt idx="234">
                  <c:v>863.25</c:v>
                </c:pt>
                <c:pt idx="235">
                  <c:v>858</c:v>
                </c:pt>
                <c:pt idx="236">
                  <c:v>850.5</c:v>
                </c:pt>
                <c:pt idx="237">
                  <c:v>829</c:v>
                </c:pt>
                <c:pt idx="238">
                  <c:v>836.25</c:v>
                </c:pt>
                <c:pt idx="239">
                  <c:v>798.75</c:v>
                </c:pt>
                <c:pt idx="240">
                  <c:v>788.75</c:v>
                </c:pt>
                <c:pt idx="241">
                  <c:v>793.75</c:v>
                </c:pt>
                <c:pt idx="242">
                  <c:v>801.5</c:v>
                </c:pt>
                <c:pt idx="243">
                  <c:v>791</c:v>
                </c:pt>
                <c:pt idx="244">
                  <c:v>787.75</c:v>
                </c:pt>
                <c:pt idx="245">
                  <c:v>783.5</c:v>
                </c:pt>
                <c:pt idx="246">
                  <c:v>779.5</c:v>
                </c:pt>
                <c:pt idx="247">
                  <c:v>811.75</c:v>
                </c:pt>
                <c:pt idx="248">
                  <c:v>839.25</c:v>
                </c:pt>
                <c:pt idx="249">
                  <c:v>837.5</c:v>
                </c:pt>
                <c:pt idx="250">
                  <c:v>828.75</c:v>
                </c:pt>
                <c:pt idx="251">
                  <c:v>829.75</c:v>
                </c:pt>
                <c:pt idx="252">
                  <c:v>834</c:v>
                </c:pt>
                <c:pt idx="253">
                  <c:v>843</c:v>
                </c:pt>
                <c:pt idx="254">
                  <c:v>839.75</c:v>
                </c:pt>
                <c:pt idx="255">
                  <c:v>852.5</c:v>
                </c:pt>
                <c:pt idx="256">
                  <c:v>852.5</c:v>
                </c:pt>
                <c:pt idx="257">
                  <c:v>865.5</c:v>
                </c:pt>
                <c:pt idx="258">
                  <c:v>865.5</c:v>
                </c:pt>
                <c:pt idx="259">
                  <c:v>867.5</c:v>
                </c:pt>
                <c:pt idx="260">
                  <c:v>864.625</c:v>
                </c:pt>
                <c:pt idx="261">
                  <c:v>864.625</c:v>
                </c:pt>
                <c:pt idx="262">
                  <c:v>877</c:v>
                </c:pt>
                <c:pt idx="263">
                  <c:v>867</c:v>
                </c:pt>
                <c:pt idx="264">
                  <c:v>851.25</c:v>
                </c:pt>
                <c:pt idx="265">
                  <c:v>816.25</c:v>
                </c:pt>
                <c:pt idx="266">
                  <c:v>840.5</c:v>
                </c:pt>
                <c:pt idx="267">
                  <c:v>844.25</c:v>
                </c:pt>
                <c:pt idx="268">
                  <c:v>818.5</c:v>
                </c:pt>
                <c:pt idx="269">
                  <c:v>810</c:v>
                </c:pt>
                <c:pt idx="270">
                  <c:v>821</c:v>
                </c:pt>
                <c:pt idx="271">
                  <c:v>811</c:v>
                </c:pt>
                <c:pt idx="272">
                  <c:v>790.5</c:v>
                </c:pt>
                <c:pt idx="273">
                  <c:v>794</c:v>
                </c:pt>
                <c:pt idx="274">
                  <c:v>799.5</c:v>
                </c:pt>
                <c:pt idx="275">
                  <c:v>787.5</c:v>
                </c:pt>
                <c:pt idx="276">
                  <c:v>784.75</c:v>
                </c:pt>
                <c:pt idx="277">
                  <c:v>778.75</c:v>
                </c:pt>
                <c:pt idx="278">
                  <c:v>782.75</c:v>
                </c:pt>
                <c:pt idx="279">
                  <c:v>810.25</c:v>
                </c:pt>
                <c:pt idx="280">
                  <c:v>808.25</c:v>
                </c:pt>
                <c:pt idx="281">
                  <c:v>818.5</c:v>
                </c:pt>
                <c:pt idx="282">
                  <c:v>821.25</c:v>
                </c:pt>
                <c:pt idx="283">
                  <c:v>808</c:v>
                </c:pt>
                <c:pt idx="284">
                  <c:v>798</c:v>
                </c:pt>
                <c:pt idx="285">
                  <c:v>797.5</c:v>
                </c:pt>
                <c:pt idx="286">
                  <c:v>783.5</c:v>
                </c:pt>
                <c:pt idx="287">
                  <c:v>781.5</c:v>
                </c:pt>
                <c:pt idx="288">
                  <c:v>796.75</c:v>
                </c:pt>
                <c:pt idx="289">
                  <c:v>827.75</c:v>
                </c:pt>
                <c:pt idx="290">
                  <c:v>859</c:v>
                </c:pt>
                <c:pt idx="291">
                  <c:v>838.75</c:v>
                </c:pt>
                <c:pt idx="292">
                  <c:v>852.15</c:v>
                </c:pt>
                <c:pt idx="293">
                  <c:v>870.25</c:v>
                </c:pt>
                <c:pt idx="294">
                  <c:v>876</c:v>
                </c:pt>
                <c:pt idx="295">
                  <c:v>881.25</c:v>
                </c:pt>
                <c:pt idx="296">
                  <c:v>901.75</c:v>
                </c:pt>
                <c:pt idx="297">
                  <c:v>915</c:v>
                </c:pt>
                <c:pt idx="298">
                  <c:v>913.5</c:v>
                </c:pt>
                <c:pt idx="299">
                  <c:v>910.5</c:v>
                </c:pt>
                <c:pt idx="300">
                  <c:v>922</c:v>
                </c:pt>
                <c:pt idx="301">
                  <c:v>911.25</c:v>
                </c:pt>
                <c:pt idx="302">
                  <c:v>903.75</c:v>
                </c:pt>
                <c:pt idx="303">
                  <c:v>919.5</c:v>
                </c:pt>
                <c:pt idx="304">
                  <c:v>922.5</c:v>
                </c:pt>
                <c:pt idx="305">
                  <c:v>946</c:v>
                </c:pt>
                <c:pt idx="306">
                  <c:v>923.25</c:v>
                </c:pt>
                <c:pt idx="307">
                  <c:v>970</c:v>
                </c:pt>
                <c:pt idx="308">
                  <c:v>977.5</c:v>
                </c:pt>
                <c:pt idx="309">
                  <c:v>955.75</c:v>
                </c:pt>
                <c:pt idx="310">
                  <c:v>959</c:v>
                </c:pt>
                <c:pt idx="311">
                  <c:v>962.25</c:v>
                </c:pt>
                <c:pt idx="312">
                  <c:v>956</c:v>
                </c:pt>
                <c:pt idx="313">
                  <c:v>997.75</c:v>
                </c:pt>
                <c:pt idx="314">
                  <c:v>1016.25</c:v>
                </c:pt>
                <c:pt idx="315">
                  <c:v>974</c:v>
                </c:pt>
                <c:pt idx="316">
                  <c:v>983.75</c:v>
                </c:pt>
                <c:pt idx="317">
                  <c:v>964.5</c:v>
                </c:pt>
                <c:pt idx="318">
                  <c:v>954.5</c:v>
                </c:pt>
                <c:pt idx="319">
                  <c:v>954.5</c:v>
                </c:pt>
                <c:pt idx="320">
                  <c:v>954.5</c:v>
                </c:pt>
                <c:pt idx="321">
                  <c:v>941.75</c:v>
                </c:pt>
                <c:pt idx="322">
                  <c:v>984.75</c:v>
                </c:pt>
                <c:pt idx="323">
                  <c:v>997.25</c:v>
                </c:pt>
                <c:pt idx="324">
                  <c:v>997.875</c:v>
                </c:pt>
                <c:pt idx="325">
                  <c:v>1006.5</c:v>
                </c:pt>
                <c:pt idx="326">
                  <c:v>964.5</c:v>
                </c:pt>
                <c:pt idx="327">
                  <c:v>961.25</c:v>
                </c:pt>
                <c:pt idx="328">
                  <c:v>994.25</c:v>
                </c:pt>
                <c:pt idx="329">
                  <c:v>1000.75</c:v>
                </c:pt>
                <c:pt idx="330">
                  <c:v>1041.5</c:v>
                </c:pt>
                <c:pt idx="331">
                  <c:v>1036.5</c:v>
                </c:pt>
                <c:pt idx="332">
                  <c:v>1062.25</c:v>
                </c:pt>
                <c:pt idx="333">
                  <c:v>1069.25</c:v>
                </c:pt>
                <c:pt idx="334">
                  <c:v>1050.5</c:v>
                </c:pt>
                <c:pt idx="335">
                  <c:v>1041.75</c:v>
                </c:pt>
                <c:pt idx="336">
                  <c:v>1053.75</c:v>
                </c:pt>
                <c:pt idx="337">
                  <c:v>1059.75</c:v>
                </c:pt>
                <c:pt idx="338">
                  <c:v>1047.75</c:v>
                </c:pt>
                <c:pt idx="339">
                  <c:v>1062</c:v>
                </c:pt>
                <c:pt idx="340">
                  <c:v>1067</c:v>
                </c:pt>
                <c:pt idx="341">
                  <c:v>1077.5</c:v>
                </c:pt>
                <c:pt idx="342">
                  <c:v>1071.25</c:v>
                </c:pt>
                <c:pt idx="343">
                  <c:v>1077.25</c:v>
                </c:pt>
                <c:pt idx="344">
                  <c:v>1086.75</c:v>
                </c:pt>
                <c:pt idx="345">
                  <c:v>1090.75</c:v>
                </c:pt>
                <c:pt idx="346">
                  <c:v>1091</c:v>
                </c:pt>
                <c:pt idx="347">
                  <c:v>1080.75</c:v>
                </c:pt>
                <c:pt idx="348">
                  <c:v>1044.25</c:v>
                </c:pt>
                <c:pt idx="349">
                  <c:v>1075</c:v>
                </c:pt>
                <c:pt idx="350">
                  <c:v>1075</c:v>
                </c:pt>
                <c:pt idx="351">
                  <c:v>1114.5</c:v>
                </c:pt>
                <c:pt idx="352">
                  <c:v>1112.5</c:v>
                </c:pt>
                <c:pt idx="353">
                  <c:v>1151.75</c:v>
                </c:pt>
                <c:pt idx="354">
                  <c:v>1190.5</c:v>
                </c:pt>
                <c:pt idx="355">
                  <c:v>1180.5</c:v>
                </c:pt>
                <c:pt idx="356">
                  <c:v>1206.5</c:v>
                </c:pt>
                <c:pt idx="357">
                  <c:v>1199.75</c:v>
                </c:pt>
                <c:pt idx="358">
                  <c:v>1201.75</c:v>
                </c:pt>
                <c:pt idx="359">
                  <c:v>1205</c:v>
                </c:pt>
                <c:pt idx="360">
                  <c:v>1201.75</c:v>
                </c:pt>
                <c:pt idx="361">
                  <c:v>1233.5</c:v>
                </c:pt>
                <c:pt idx="362">
                  <c:v>1256.5</c:v>
                </c:pt>
                <c:pt idx="363">
                  <c:v>1277</c:v>
                </c:pt>
                <c:pt idx="364">
                  <c:v>1286.75</c:v>
                </c:pt>
                <c:pt idx="365">
                  <c:v>1286.75</c:v>
                </c:pt>
                <c:pt idx="366">
                  <c:v>1261.75</c:v>
                </c:pt>
                <c:pt idx="367">
                  <c:v>1248</c:v>
                </c:pt>
                <c:pt idx="368">
                  <c:v>1231.5</c:v>
                </c:pt>
                <c:pt idx="369">
                  <c:v>1190.75</c:v>
                </c:pt>
                <c:pt idx="370">
                  <c:v>1212</c:v>
                </c:pt>
                <c:pt idx="371">
                  <c:v>1186.25</c:v>
                </c:pt>
                <c:pt idx="372">
                  <c:v>1150</c:v>
                </c:pt>
                <c:pt idx="373">
                  <c:v>1155.75</c:v>
                </c:pt>
                <c:pt idx="374">
                  <c:v>1252.5</c:v>
                </c:pt>
                <c:pt idx="375">
                  <c:v>1260.5</c:v>
                </c:pt>
                <c:pt idx="376">
                  <c:v>1263</c:v>
                </c:pt>
                <c:pt idx="377">
                  <c:v>1256.25</c:v>
                </c:pt>
                <c:pt idx="378">
                  <c:v>1239.25</c:v>
                </c:pt>
                <c:pt idx="379">
                  <c:v>1244.75</c:v>
                </c:pt>
                <c:pt idx="380">
                  <c:v>1264</c:v>
                </c:pt>
                <c:pt idx="381">
                  <c:v>1245.25</c:v>
                </c:pt>
                <c:pt idx="382">
                  <c:v>1217.25</c:v>
                </c:pt>
                <c:pt idx="383">
                  <c:v>1227.75</c:v>
                </c:pt>
                <c:pt idx="384">
                  <c:v>1239</c:v>
                </c:pt>
                <c:pt idx="385">
                  <c:v>1246</c:v>
                </c:pt>
                <c:pt idx="386">
                  <c:v>1242.75</c:v>
                </c:pt>
                <c:pt idx="387">
                  <c:v>1212.25</c:v>
                </c:pt>
                <c:pt idx="388">
                  <c:v>1262.75</c:v>
                </c:pt>
                <c:pt idx="389">
                  <c:v>1269.25</c:v>
                </c:pt>
                <c:pt idx="390">
                  <c:v>1264.5</c:v>
                </c:pt>
                <c:pt idx="391">
                  <c:v>1275.25</c:v>
                </c:pt>
                <c:pt idx="392">
                  <c:v>1287</c:v>
                </c:pt>
                <c:pt idx="393">
                  <c:v>1307</c:v>
                </c:pt>
                <c:pt idx="394">
                  <c:v>1300.5</c:v>
                </c:pt>
                <c:pt idx="395">
                  <c:v>1272.75</c:v>
                </c:pt>
                <c:pt idx="396">
                  <c:v>1221.25</c:v>
                </c:pt>
                <c:pt idx="397">
                  <c:v>1236.5</c:v>
                </c:pt>
                <c:pt idx="398">
                  <c:v>1274.75</c:v>
                </c:pt>
                <c:pt idx="399">
                  <c:v>1352.75</c:v>
                </c:pt>
                <c:pt idx="400">
                  <c:v>1311.5</c:v>
                </c:pt>
                <c:pt idx="401">
                  <c:v>1255</c:v>
                </c:pt>
                <c:pt idx="402">
                  <c:v>1239.75</c:v>
                </c:pt>
                <c:pt idx="403">
                  <c:v>1254</c:v>
                </c:pt>
                <c:pt idx="404">
                  <c:v>1215.25</c:v>
                </c:pt>
                <c:pt idx="405">
                  <c:v>1218.5</c:v>
                </c:pt>
                <c:pt idx="406">
                  <c:v>1195.5</c:v>
                </c:pt>
                <c:pt idx="407">
                  <c:v>1177.25</c:v>
                </c:pt>
                <c:pt idx="408">
                  <c:v>1181</c:v>
                </c:pt>
                <c:pt idx="409">
                  <c:v>1173.75</c:v>
                </c:pt>
                <c:pt idx="410">
                  <c:v>1169.25</c:v>
                </c:pt>
                <c:pt idx="411">
                  <c:v>1144.5</c:v>
                </c:pt>
                <c:pt idx="412">
                  <c:v>1138.75</c:v>
                </c:pt>
                <c:pt idx="413">
                  <c:v>1132.75</c:v>
                </c:pt>
                <c:pt idx="414">
                  <c:v>1126.5</c:v>
                </c:pt>
                <c:pt idx="415">
                  <c:v>1111</c:v>
                </c:pt>
                <c:pt idx="416">
                  <c:v>1072.5</c:v>
                </c:pt>
                <c:pt idx="417">
                  <c:v>1055</c:v>
                </c:pt>
                <c:pt idx="418">
                  <c:v>1064</c:v>
                </c:pt>
                <c:pt idx="419">
                  <c:v>1032</c:v>
                </c:pt>
                <c:pt idx="420">
                  <c:v>1032.25</c:v>
                </c:pt>
                <c:pt idx="421">
                  <c:v>1019.5</c:v>
                </c:pt>
                <c:pt idx="422">
                  <c:v>1026</c:v>
                </c:pt>
                <c:pt idx="423">
                  <c:v>1018.75</c:v>
                </c:pt>
                <c:pt idx="424">
                  <c:v>993.75</c:v>
                </c:pt>
                <c:pt idx="425">
                  <c:v>1005.75</c:v>
                </c:pt>
                <c:pt idx="426">
                  <c:v>1012.5</c:v>
                </c:pt>
                <c:pt idx="427">
                  <c:v>1007.5</c:v>
                </c:pt>
                <c:pt idx="428">
                  <c:v>1065.5</c:v>
                </c:pt>
                <c:pt idx="429">
                  <c:v>1026.5</c:v>
                </c:pt>
                <c:pt idx="430">
                  <c:v>1026.5</c:v>
                </c:pt>
                <c:pt idx="431">
                  <c:v>1034.25</c:v>
                </c:pt>
                <c:pt idx="432">
                  <c:v>1035.5</c:v>
                </c:pt>
                <c:pt idx="433">
                  <c:v>1034.25</c:v>
                </c:pt>
                <c:pt idx="434">
                  <c:v>1031.25</c:v>
                </c:pt>
                <c:pt idx="435">
                  <c:v>1002</c:v>
                </c:pt>
                <c:pt idx="436">
                  <c:v>997.25</c:v>
                </c:pt>
                <c:pt idx="437">
                  <c:v>992</c:v>
                </c:pt>
                <c:pt idx="438">
                  <c:v>995.75</c:v>
                </c:pt>
                <c:pt idx="439">
                  <c:v>973.25</c:v>
                </c:pt>
                <c:pt idx="440">
                  <c:v>969.5</c:v>
                </c:pt>
                <c:pt idx="441">
                  <c:v>955.75</c:v>
                </c:pt>
                <c:pt idx="442">
                  <c:v>947.25</c:v>
                </c:pt>
                <c:pt idx="443">
                  <c:v>944.75</c:v>
                </c:pt>
                <c:pt idx="444">
                  <c:v>956.75</c:v>
                </c:pt>
                <c:pt idx="445">
                  <c:v>919</c:v>
                </c:pt>
                <c:pt idx="446">
                  <c:v>902</c:v>
                </c:pt>
                <c:pt idx="447">
                  <c:v>900.75</c:v>
                </c:pt>
                <c:pt idx="448">
                  <c:v>916</c:v>
                </c:pt>
                <c:pt idx="449">
                  <c:v>925.5</c:v>
                </c:pt>
                <c:pt idx="450">
                  <c:v>988.25</c:v>
                </c:pt>
                <c:pt idx="451">
                  <c:v>991.75</c:v>
                </c:pt>
                <c:pt idx="452">
                  <c:v>1008.75</c:v>
                </c:pt>
                <c:pt idx="453">
                  <c:v>988.5</c:v>
                </c:pt>
                <c:pt idx="454">
                  <c:v>985.25</c:v>
                </c:pt>
                <c:pt idx="455">
                  <c:v>931.25</c:v>
                </c:pt>
                <c:pt idx="456">
                  <c:v>922.5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F-4DD4-86F8-3801C8D6E6C7}"/>
            </c:ext>
          </c:extLst>
        </c:ser>
        <c:ser>
          <c:idx val="1"/>
          <c:order val="1"/>
          <c:tx>
            <c:strRef>
              <c:f>'1.1.3-график '!$D$4</c:f>
              <c:strCache>
                <c:ptCount val="1"/>
                <c:pt idx="0">
                  <c:v>Алтын (тр.унция/АҚШ долл.)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'1.1.3-график '!$D$5:$D$461</c:f>
              <c:numCache>
                <c:formatCode>0</c:formatCode>
                <c:ptCount val="457"/>
                <c:pt idx="0">
                  <c:v>634.5</c:v>
                </c:pt>
                <c:pt idx="1">
                  <c:v>640.70000000000005</c:v>
                </c:pt>
                <c:pt idx="2">
                  <c:v>635.66999999999996</c:v>
                </c:pt>
                <c:pt idx="3">
                  <c:v>627.41999999999996</c:v>
                </c:pt>
                <c:pt idx="4">
                  <c:v>603.97</c:v>
                </c:pt>
                <c:pt idx="5">
                  <c:v>607.6</c:v>
                </c:pt>
                <c:pt idx="6">
                  <c:v>609.1</c:v>
                </c:pt>
                <c:pt idx="7">
                  <c:v>610.4</c:v>
                </c:pt>
                <c:pt idx="8">
                  <c:v>614.97</c:v>
                </c:pt>
                <c:pt idx="9">
                  <c:v>618.4</c:v>
                </c:pt>
                <c:pt idx="10">
                  <c:v>626.9</c:v>
                </c:pt>
                <c:pt idx="11">
                  <c:v>624.6</c:v>
                </c:pt>
                <c:pt idx="12">
                  <c:v>631.9</c:v>
                </c:pt>
                <c:pt idx="13">
                  <c:v>633.5</c:v>
                </c:pt>
                <c:pt idx="14">
                  <c:v>631.79999999999995</c:v>
                </c:pt>
                <c:pt idx="15">
                  <c:v>638.97</c:v>
                </c:pt>
                <c:pt idx="16">
                  <c:v>645.70000000000005</c:v>
                </c:pt>
                <c:pt idx="17">
                  <c:v>641.77</c:v>
                </c:pt>
                <c:pt idx="18">
                  <c:v>652.29999999999995</c:v>
                </c:pt>
                <c:pt idx="19">
                  <c:v>646.57000000000005</c:v>
                </c:pt>
                <c:pt idx="20">
                  <c:v>647.88</c:v>
                </c:pt>
                <c:pt idx="21">
                  <c:v>645.66999999999996</c:v>
                </c:pt>
                <c:pt idx="22">
                  <c:v>652.77</c:v>
                </c:pt>
                <c:pt idx="23">
                  <c:v>657.55</c:v>
                </c:pt>
                <c:pt idx="24">
                  <c:v>643.57000000000005</c:v>
                </c:pt>
                <c:pt idx="25">
                  <c:v>650.45000000000005</c:v>
                </c:pt>
                <c:pt idx="26">
                  <c:v>653.07000000000005</c:v>
                </c:pt>
                <c:pt idx="27">
                  <c:v>655.67</c:v>
                </c:pt>
                <c:pt idx="28">
                  <c:v>655.13</c:v>
                </c:pt>
                <c:pt idx="29">
                  <c:v>663.55</c:v>
                </c:pt>
                <c:pt idx="30">
                  <c:v>661.63</c:v>
                </c:pt>
                <c:pt idx="31">
                  <c:v>664.15</c:v>
                </c:pt>
                <c:pt idx="32">
                  <c:v>668.02</c:v>
                </c:pt>
                <c:pt idx="33">
                  <c:v>664.67</c:v>
                </c:pt>
                <c:pt idx="34">
                  <c:v>664.72</c:v>
                </c:pt>
                <c:pt idx="35">
                  <c:v>670.75</c:v>
                </c:pt>
                <c:pt idx="36">
                  <c:v>657.27</c:v>
                </c:pt>
                <c:pt idx="37">
                  <c:v>662.85</c:v>
                </c:pt>
                <c:pt idx="38">
                  <c:v>677.35</c:v>
                </c:pt>
                <c:pt idx="39">
                  <c:v>685.97</c:v>
                </c:pt>
                <c:pt idx="40">
                  <c:v>686.17</c:v>
                </c:pt>
                <c:pt idx="41">
                  <c:v>679.47</c:v>
                </c:pt>
                <c:pt idx="42">
                  <c:v>669.17</c:v>
                </c:pt>
                <c:pt idx="43">
                  <c:v>669.07</c:v>
                </c:pt>
                <c:pt idx="44">
                  <c:v>650.16999999999996</c:v>
                </c:pt>
                <c:pt idx="45">
                  <c:v>642.97</c:v>
                </c:pt>
                <c:pt idx="46">
                  <c:v>641.82000000000005</c:v>
                </c:pt>
                <c:pt idx="47">
                  <c:v>647.6</c:v>
                </c:pt>
                <c:pt idx="48">
                  <c:v>652.29999999999995</c:v>
                </c:pt>
                <c:pt idx="49">
                  <c:v>652.16999999999996</c:v>
                </c:pt>
                <c:pt idx="50">
                  <c:v>652.47</c:v>
                </c:pt>
                <c:pt idx="51">
                  <c:v>648.9</c:v>
                </c:pt>
                <c:pt idx="52">
                  <c:v>639.6</c:v>
                </c:pt>
                <c:pt idx="53">
                  <c:v>647.79999999999995</c:v>
                </c:pt>
                <c:pt idx="54">
                  <c:v>653.1</c:v>
                </c:pt>
                <c:pt idx="55">
                  <c:v>653.47</c:v>
                </c:pt>
                <c:pt idx="56">
                  <c:v>659.9</c:v>
                </c:pt>
                <c:pt idx="57">
                  <c:v>658.45</c:v>
                </c:pt>
                <c:pt idx="58">
                  <c:v>664.57</c:v>
                </c:pt>
                <c:pt idx="59">
                  <c:v>657.88</c:v>
                </c:pt>
                <c:pt idx="60">
                  <c:v>662.07</c:v>
                </c:pt>
                <c:pt idx="61">
                  <c:v>663.95</c:v>
                </c:pt>
                <c:pt idx="62">
                  <c:v>666.85</c:v>
                </c:pt>
                <c:pt idx="63">
                  <c:v>660.15</c:v>
                </c:pt>
                <c:pt idx="64">
                  <c:v>663.85</c:v>
                </c:pt>
                <c:pt idx="65">
                  <c:v>658.8</c:v>
                </c:pt>
                <c:pt idx="66">
                  <c:v>666.4</c:v>
                </c:pt>
                <c:pt idx="67">
                  <c:v>673.67</c:v>
                </c:pt>
                <c:pt idx="68">
                  <c:v>675.5</c:v>
                </c:pt>
                <c:pt idx="69">
                  <c:v>675.5</c:v>
                </c:pt>
                <c:pt idx="70">
                  <c:v>675.5</c:v>
                </c:pt>
                <c:pt idx="71">
                  <c:v>675.5</c:v>
                </c:pt>
                <c:pt idx="72">
                  <c:v>676.88</c:v>
                </c:pt>
                <c:pt idx="73">
                  <c:v>671.75</c:v>
                </c:pt>
                <c:pt idx="74">
                  <c:v>684.3</c:v>
                </c:pt>
                <c:pt idx="75">
                  <c:v>686.75</c:v>
                </c:pt>
                <c:pt idx="76">
                  <c:v>688.05</c:v>
                </c:pt>
                <c:pt idx="77">
                  <c:v>689.65</c:v>
                </c:pt>
                <c:pt idx="78">
                  <c:v>682.75</c:v>
                </c:pt>
                <c:pt idx="79">
                  <c:v>692.05</c:v>
                </c:pt>
                <c:pt idx="80">
                  <c:v>689.95</c:v>
                </c:pt>
                <c:pt idx="81">
                  <c:v>685.75</c:v>
                </c:pt>
                <c:pt idx="82">
                  <c:v>685</c:v>
                </c:pt>
                <c:pt idx="83">
                  <c:v>674.8</c:v>
                </c:pt>
                <c:pt idx="84">
                  <c:v>677.2</c:v>
                </c:pt>
                <c:pt idx="85">
                  <c:v>680.75</c:v>
                </c:pt>
                <c:pt idx="86">
                  <c:v>673.85</c:v>
                </c:pt>
                <c:pt idx="87">
                  <c:v>672.95</c:v>
                </c:pt>
                <c:pt idx="88">
                  <c:v>675.25</c:v>
                </c:pt>
                <c:pt idx="89">
                  <c:v>690.2</c:v>
                </c:pt>
                <c:pt idx="90">
                  <c:v>690.2</c:v>
                </c:pt>
                <c:pt idx="91">
                  <c:v>686.05</c:v>
                </c:pt>
                <c:pt idx="92">
                  <c:v>683.4</c:v>
                </c:pt>
                <c:pt idx="93">
                  <c:v>673.05</c:v>
                </c:pt>
                <c:pt idx="94">
                  <c:v>672.35</c:v>
                </c:pt>
                <c:pt idx="95">
                  <c:v>668.85</c:v>
                </c:pt>
                <c:pt idx="96">
                  <c:v>672.55</c:v>
                </c:pt>
                <c:pt idx="97">
                  <c:v>665.65</c:v>
                </c:pt>
                <c:pt idx="98">
                  <c:v>661.55</c:v>
                </c:pt>
                <c:pt idx="99">
                  <c:v>662.05</c:v>
                </c:pt>
                <c:pt idx="100">
                  <c:v>661.8</c:v>
                </c:pt>
                <c:pt idx="101">
                  <c:v>661.5</c:v>
                </c:pt>
                <c:pt idx="102">
                  <c:v>663.45</c:v>
                </c:pt>
                <c:pt idx="103">
                  <c:v>657</c:v>
                </c:pt>
                <c:pt idx="104">
                  <c:v>655.29999999999995</c:v>
                </c:pt>
                <c:pt idx="105">
                  <c:v>655.29999999999995</c:v>
                </c:pt>
                <c:pt idx="106">
                  <c:v>657.9</c:v>
                </c:pt>
                <c:pt idx="107">
                  <c:v>653.4</c:v>
                </c:pt>
                <c:pt idx="108">
                  <c:v>662.05</c:v>
                </c:pt>
                <c:pt idx="109">
                  <c:v>668.35</c:v>
                </c:pt>
                <c:pt idx="110">
                  <c:v>673.15</c:v>
                </c:pt>
                <c:pt idx="111">
                  <c:v>671.8</c:v>
                </c:pt>
                <c:pt idx="112">
                  <c:v>666</c:v>
                </c:pt>
                <c:pt idx="113">
                  <c:v>668.5</c:v>
                </c:pt>
                <c:pt idx="114">
                  <c:v>646.9</c:v>
                </c:pt>
                <c:pt idx="115">
                  <c:v>652.5</c:v>
                </c:pt>
                <c:pt idx="116">
                  <c:v>648.45000000000005</c:v>
                </c:pt>
                <c:pt idx="117">
                  <c:v>651.79999999999995</c:v>
                </c:pt>
                <c:pt idx="118">
                  <c:v>651.4</c:v>
                </c:pt>
                <c:pt idx="119">
                  <c:v>654.04999999999995</c:v>
                </c:pt>
                <c:pt idx="120">
                  <c:v>656.7</c:v>
                </c:pt>
                <c:pt idx="121">
                  <c:v>657.35</c:v>
                </c:pt>
                <c:pt idx="122">
                  <c:v>656.35</c:v>
                </c:pt>
                <c:pt idx="123">
                  <c:v>652.15</c:v>
                </c:pt>
                <c:pt idx="124">
                  <c:v>653</c:v>
                </c:pt>
                <c:pt idx="125">
                  <c:v>650.95000000000005</c:v>
                </c:pt>
                <c:pt idx="126">
                  <c:v>644.5</c:v>
                </c:pt>
                <c:pt idx="127">
                  <c:v>642.45000000000005</c:v>
                </c:pt>
                <c:pt idx="128">
                  <c:v>649.65</c:v>
                </c:pt>
                <c:pt idx="129">
                  <c:v>650.45000000000005</c:v>
                </c:pt>
                <c:pt idx="130">
                  <c:v>656.85</c:v>
                </c:pt>
                <c:pt idx="131">
                  <c:v>653.1</c:v>
                </c:pt>
                <c:pt idx="132">
                  <c:v>654.9</c:v>
                </c:pt>
                <c:pt idx="133">
                  <c:v>649.5</c:v>
                </c:pt>
                <c:pt idx="134">
                  <c:v>652.70000000000005</c:v>
                </c:pt>
                <c:pt idx="135">
                  <c:v>661.85</c:v>
                </c:pt>
                <c:pt idx="136">
                  <c:v>664.35</c:v>
                </c:pt>
                <c:pt idx="137">
                  <c:v>660.8</c:v>
                </c:pt>
                <c:pt idx="138">
                  <c:v>668.5</c:v>
                </c:pt>
                <c:pt idx="139">
                  <c:v>665.9</c:v>
                </c:pt>
                <c:pt idx="140">
                  <c:v>665.9</c:v>
                </c:pt>
                <c:pt idx="141">
                  <c:v>666.2</c:v>
                </c:pt>
                <c:pt idx="142">
                  <c:v>672.4</c:v>
                </c:pt>
                <c:pt idx="143">
                  <c:v>675.3</c:v>
                </c:pt>
                <c:pt idx="144">
                  <c:v>682.7</c:v>
                </c:pt>
                <c:pt idx="145">
                  <c:v>683</c:v>
                </c:pt>
                <c:pt idx="146">
                  <c:v>684.3</c:v>
                </c:pt>
                <c:pt idx="147">
                  <c:v>673.05</c:v>
                </c:pt>
                <c:pt idx="148">
                  <c:v>668.15</c:v>
                </c:pt>
                <c:pt idx="149">
                  <c:v>662.7</c:v>
                </c:pt>
                <c:pt idx="150">
                  <c:v>662.4</c:v>
                </c:pt>
                <c:pt idx="151">
                  <c:v>664.65</c:v>
                </c:pt>
                <c:pt idx="152">
                  <c:v>664.75</c:v>
                </c:pt>
                <c:pt idx="153">
                  <c:v>663.9</c:v>
                </c:pt>
                <c:pt idx="154">
                  <c:v>670.1</c:v>
                </c:pt>
                <c:pt idx="155">
                  <c:v>671.7</c:v>
                </c:pt>
                <c:pt idx="156">
                  <c:v>670.75</c:v>
                </c:pt>
                <c:pt idx="157">
                  <c:v>675.9</c:v>
                </c:pt>
                <c:pt idx="158">
                  <c:v>664.55</c:v>
                </c:pt>
                <c:pt idx="159">
                  <c:v>674.75</c:v>
                </c:pt>
                <c:pt idx="160">
                  <c:v>670.2</c:v>
                </c:pt>
                <c:pt idx="161">
                  <c:v>668.8</c:v>
                </c:pt>
                <c:pt idx="162">
                  <c:v>669.2</c:v>
                </c:pt>
                <c:pt idx="163">
                  <c:v>669.2</c:v>
                </c:pt>
                <c:pt idx="164">
                  <c:v>656.75</c:v>
                </c:pt>
                <c:pt idx="165">
                  <c:v>658.05</c:v>
                </c:pt>
                <c:pt idx="166">
                  <c:v>658</c:v>
                </c:pt>
                <c:pt idx="167">
                  <c:v>660.7</c:v>
                </c:pt>
                <c:pt idx="168">
                  <c:v>659.5</c:v>
                </c:pt>
                <c:pt idx="169">
                  <c:v>661.95</c:v>
                </c:pt>
                <c:pt idx="170">
                  <c:v>661.95</c:v>
                </c:pt>
                <c:pt idx="171">
                  <c:v>662.7</c:v>
                </c:pt>
                <c:pt idx="172">
                  <c:v>666.8</c:v>
                </c:pt>
                <c:pt idx="173">
                  <c:v>667.4</c:v>
                </c:pt>
                <c:pt idx="174">
                  <c:v>672.6</c:v>
                </c:pt>
                <c:pt idx="175">
                  <c:v>672.2</c:v>
                </c:pt>
                <c:pt idx="176">
                  <c:v>680.2</c:v>
                </c:pt>
                <c:pt idx="177">
                  <c:v>682.5</c:v>
                </c:pt>
                <c:pt idx="178">
                  <c:v>689.4</c:v>
                </c:pt>
                <c:pt idx="179">
                  <c:v>703.3</c:v>
                </c:pt>
                <c:pt idx="180">
                  <c:v>702.6</c:v>
                </c:pt>
                <c:pt idx="181">
                  <c:v>706</c:v>
                </c:pt>
                <c:pt idx="182">
                  <c:v>708.6</c:v>
                </c:pt>
                <c:pt idx="183">
                  <c:v>709</c:v>
                </c:pt>
                <c:pt idx="184">
                  <c:v>714.7</c:v>
                </c:pt>
                <c:pt idx="185">
                  <c:v>716.9</c:v>
                </c:pt>
                <c:pt idx="186">
                  <c:v>715.25</c:v>
                </c:pt>
                <c:pt idx="187">
                  <c:v>715.25</c:v>
                </c:pt>
                <c:pt idx="188">
                  <c:v>735.1</c:v>
                </c:pt>
                <c:pt idx="189">
                  <c:v>733.2</c:v>
                </c:pt>
                <c:pt idx="190">
                  <c:v>729.8</c:v>
                </c:pt>
                <c:pt idx="191">
                  <c:v>728.65</c:v>
                </c:pt>
                <c:pt idx="192">
                  <c:v>728.25</c:v>
                </c:pt>
                <c:pt idx="193">
                  <c:v>731.95</c:v>
                </c:pt>
                <c:pt idx="194">
                  <c:v>743.5</c:v>
                </c:pt>
                <c:pt idx="195">
                  <c:v>747.3</c:v>
                </c:pt>
                <c:pt idx="196">
                  <c:v>728.8</c:v>
                </c:pt>
                <c:pt idx="197">
                  <c:v>729.95</c:v>
                </c:pt>
                <c:pt idx="198">
                  <c:v>731.1</c:v>
                </c:pt>
                <c:pt idx="199">
                  <c:v>737</c:v>
                </c:pt>
                <c:pt idx="200">
                  <c:v>733.8</c:v>
                </c:pt>
                <c:pt idx="201">
                  <c:v>737.8</c:v>
                </c:pt>
                <c:pt idx="202">
                  <c:v>742.55</c:v>
                </c:pt>
                <c:pt idx="203">
                  <c:v>748.3</c:v>
                </c:pt>
                <c:pt idx="204">
                  <c:v>747.9</c:v>
                </c:pt>
                <c:pt idx="205">
                  <c:v>756.25</c:v>
                </c:pt>
                <c:pt idx="206">
                  <c:v>758.6</c:v>
                </c:pt>
                <c:pt idx="207">
                  <c:v>757.05</c:v>
                </c:pt>
                <c:pt idx="208">
                  <c:v>763.35</c:v>
                </c:pt>
                <c:pt idx="209">
                  <c:v>761.75</c:v>
                </c:pt>
                <c:pt idx="210">
                  <c:v>749.9</c:v>
                </c:pt>
                <c:pt idx="211">
                  <c:v>757</c:v>
                </c:pt>
                <c:pt idx="212">
                  <c:v>758.1</c:v>
                </c:pt>
                <c:pt idx="213">
                  <c:v>767.05</c:v>
                </c:pt>
                <c:pt idx="214">
                  <c:v>778.35</c:v>
                </c:pt>
                <c:pt idx="215">
                  <c:v>788.1</c:v>
                </c:pt>
                <c:pt idx="216">
                  <c:v>784.35</c:v>
                </c:pt>
                <c:pt idx="217">
                  <c:v>790.6</c:v>
                </c:pt>
                <c:pt idx="218">
                  <c:v>791.5</c:v>
                </c:pt>
                <c:pt idx="219">
                  <c:v>796.7</c:v>
                </c:pt>
                <c:pt idx="220">
                  <c:v>805.05</c:v>
                </c:pt>
                <c:pt idx="221">
                  <c:v>823.3</c:v>
                </c:pt>
                <c:pt idx="222">
                  <c:v>837.8</c:v>
                </c:pt>
                <c:pt idx="223">
                  <c:v>845</c:v>
                </c:pt>
                <c:pt idx="224">
                  <c:v>831.6</c:v>
                </c:pt>
                <c:pt idx="225">
                  <c:v>805</c:v>
                </c:pt>
                <c:pt idx="226">
                  <c:v>799.6</c:v>
                </c:pt>
                <c:pt idx="227">
                  <c:v>808.4</c:v>
                </c:pt>
                <c:pt idx="228">
                  <c:v>793.5</c:v>
                </c:pt>
                <c:pt idx="229">
                  <c:v>790.1</c:v>
                </c:pt>
                <c:pt idx="230">
                  <c:v>776.5</c:v>
                </c:pt>
                <c:pt idx="231">
                  <c:v>793.25</c:v>
                </c:pt>
                <c:pt idx="232">
                  <c:v>798.2</c:v>
                </c:pt>
                <c:pt idx="233">
                  <c:v>803.1</c:v>
                </c:pt>
                <c:pt idx="234">
                  <c:v>816.4</c:v>
                </c:pt>
                <c:pt idx="235">
                  <c:v>823.95</c:v>
                </c:pt>
                <c:pt idx="236">
                  <c:v>812.75</c:v>
                </c:pt>
                <c:pt idx="237">
                  <c:v>797.7</c:v>
                </c:pt>
                <c:pt idx="238">
                  <c:v>799.15</c:v>
                </c:pt>
                <c:pt idx="239">
                  <c:v>782.65</c:v>
                </c:pt>
                <c:pt idx="240">
                  <c:v>787.55</c:v>
                </c:pt>
                <c:pt idx="241">
                  <c:v>798.95</c:v>
                </c:pt>
                <c:pt idx="242">
                  <c:v>795.45</c:v>
                </c:pt>
                <c:pt idx="243">
                  <c:v>799.55</c:v>
                </c:pt>
                <c:pt idx="244">
                  <c:v>797.25</c:v>
                </c:pt>
                <c:pt idx="245">
                  <c:v>809.5</c:v>
                </c:pt>
                <c:pt idx="246">
                  <c:v>808.65</c:v>
                </c:pt>
                <c:pt idx="247">
                  <c:v>812.05</c:v>
                </c:pt>
                <c:pt idx="248">
                  <c:v>795.95</c:v>
                </c:pt>
                <c:pt idx="249">
                  <c:v>790.65</c:v>
                </c:pt>
                <c:pt idx="250">
                  <c:v>794.15</c:v>
                </c:pt>
                <c:pt idx="251">
                  <c:v>801.1</c:v>
                </c:pt>
                <c:pt idx="252">
                  <c:v>803.25</c:v>
                </c:pt>
                <c:pt idx="253">
                  <c:v>796.15</c:v>
                </c:pt>
                <c:pt idx="254">
                  <c:v>811.15</c:v>
                </c:pt>
                <c:pt idx="255">
                  <c:v>811.15</c:v>
                </c:pt>
                <c:pt idx="256">
                  <c:v>811.15</c:v>
                </c:pt>
                <c:pt idx="257">
                  <c:v>811.15</c:v>
                </c:pt>
                <c:pt idx="258">
                  <c:v>829.4</c:v>
                </c:pt>
                <c:pt idx="259">
                  <c:v>836.65</c:v>
                </c:pt>
                <c:pt idx="260">
                  <c:v>836.15</c:v>
                </c:pt>
                <c:pt idx="261">
                  <c:v>836.15</c:v>
                </c:pt>
                <c:pt idx="262">
                  <c:v>856.35</c:v>
                </c:pt>
                <c:pt idx="263">
                  <c:v>861.95</c:v>
                </c:pt>
                <c:pt idx="264">
                  <c:v>857.95</c:v>
                </c:pt>
                <c:pt idx="265">
                  <c:v>859</c:v>
                </c:pt>
                <c:pt idx="266">
                  <c:v>874.55</c:v>
                </c:pt>
                <c:pt idx="267">
                  <c:v>880.3</c:v>
                </c:pt>
                <c:pt idx="268">
                  <c:v>882.25</c:v>
                </c:pt>
                <c:pt idx="269">
                  <c:v>896.15</c:v>
                </c:pt>
                <c:pt idx="270">
                  <c:v>908.15</c:v>
                </c:pt>
                <c:pt idx="271">
                  <c:v>909.75</c:v>
                </c:pt>
                <c:pt idx="272">
                  <c:v>874.55</c:v>
                </c:pt>
                <c:pt idx="273">
                  <c:v>886.7</c:v>
                </c:pt>
                <c:pt idx="274">
                  <c:v>882.45</c:v>
                </c:pt>
                <c:pt idx="275">
                  <c:v>882.45</c:v>
                </c:pt>
                <c:pt idx="276">
                  <c:v>892.6</c:v>
                </c:pt>
                <c:pt idx="277">
                  <c:v>888.9</c:v>
                </c:pt>
                <c:pt idx="278">
                  <c:v>905.85</c:v>
                </c:pt>
                <c:pt idx="279">
                  <c:v>912.45</c:v>
                </c:pt>
                <c:pt idx="280">
                  <c:v>923.95</c:v>
                </c:pt>
                <c:pt idx="281">
                  <c:v>926.75</c:v>
                </c:pt>
                <c:pt idx="282">
                  <c:v>921.45</c:v>
                </c:pt>
                <c:pt idx="283">
                  <c:v>923.05</c:v>
                </c:pt>
                <c:pt idx="284">
                  <c:v>910.45</c:v>
                </c:pt>
                <c:pt idx="285">
                  <c:v>896.3</c:v>
                </c:pt>
                <c:pt idx="286">
                  <c:v>890.45</c:v>
                </c:pt>
                <c:pt idx="287">
                  <c:v>904.55</c:v>
                </c:pt>
                <c:pt idx="288">
                  <c:v>905.25</c:v>
                </c:pt>
                <c:pt idx="289">
                  <c:v>919.35</c:v>
                </c:pt>
                <c:pt idx="290">
                  <c:v>920.8</c:v>
                </c:pt>
                <c:pt idx="291">
                  <c:v>915.75</c:v>
                </c:pt>
                <c:pt idx="292">
                  <c:v>903.15</c:v>
                </c:pt>
                <c:pt idx="293">
                  <c:v>911.55</c:v>
                </c:pt>
                <c:pt idx="294">
                  <c:v>908.45</c:v>
                </c:pt>
                <c:pt idx="295">
                  <c:v>903.4</c:v>
                </c:pt>
                <c:pt idx="296">
                  <c:v>927.95</c:v>
                </c:pt>
                <c:pt idx="297">
                  <c:v>924.95</c:v>
                </c:pt>
                <c:pt idx="298">
                  <c:v>950.95</c:v>
                </c:pt>
                <c:pt idx="299">
                  <c:v>943.65</c:v>
                </c:pt>
                <c:pt idx="300">
                  <c:v>934.85</c:v>
                </c:pt>
                <c:pt idx="301">
                  <c:v>942.95</c:v>
                </c:pt>
                <c:pt idx="302">
                  <c:v>956.6</c:v>
                </c:pt>
                <c:pt idx="303">
                  <c:v>966.55</c:v>
                </c:pt>
                <c:pt idx="304">
                  <c:v>970.77</c:v>
                </c:pt>
                <c:pt idx="305">
                  <c:v>981.35</c:v>
                </c:pt>
                <c:pt idx="306">
                  <c:v>965.55</c:v>
                </c:pt>
                <c:pt idx="307">
                  <c:v>984.05</c:v>
                </c:pt>
                <c:pt idx="308">
                  <c:v>983.15</c:v>
                </c:pt>
                <c:pt idx="309">
                  <c:v>975.85</c:v>
                </c:pt>
                <c:pt idx="310">
                  <c:v>968.75</c:v>
                </c:pt>
                <c:pt idx="311">
                  <c:v>974.9</c:v>
                </c:pt>
                <c:pt idx="312">
                  <c:v>979.85</c:v>
                </c:pt>
                <c:pt idx="313">
                  <c:v>993.35</c:v>
                </c:pt>
                <c:pt idx="314">
                  <c:v>999.35</c:v>
                </c:pt>
                <c:pt idx="315">
                  <c:v>1011.6</c:v>
                </c:pt>
                <c:pt idx="316">
                  <c:v>1004.85</c:v>
                </c:pt>
                <c:pt idx="317">
                  <c:v>943.65</c:v>
                </c:pt>
                <c:pt idx="318">
                  <c:v>923.15</c:v>
                </c:pt>
                <c:pt idx="319">
                  <c:v>923.15</c:v>
                </c:pt>
                <c:pt idx="320">
                  <c:v>923.15</c:v>
                </c:pt>
                <c:pt idx="321">
                  <c:v>923.15</c:v>
                </c:pt>
                <c:pt idx="322">
                  <c:v>950.85</c:v>
                </c:pt>
                <c:pt idx="323">
                  <c:v>945.15</c:v>
                </c:pt>
                <c:pt idx="324">
                  <c:v>927.85</c:v>
                </c:pt>
                <c:pt idx="325">
                  <c:v>932.4</c:v>
                </c:pt>
                <c:pt idx="326">
                  <c:v>879.55</c:v>
                </c:pt>
                <c:pt idx="327">
                  <c:v>891.05</c:v>
                </c:pt>
                <c:pt idx="328">
                  <c:v>906.75</c:v>
                </c:pt>
                <c:pt idx="329">
                  <c:v>905.85</c:v>
                </c:pt>
                <c:pt idx="330">
                  <c:v>928.35</c:v>
                </c:pt>
                <c:pt idx="331">
                  <c:v>928.35</c:v>
                </c:pt>
                <c:pt idx="332">
                  <c:v>925.45</c:v>
                </c:pt>
                <c:pt idx="333">
                  <c:v>926.75</c:v>
                </c:pt>
                <c:pt idx="334">
                  <c:v>922.9</c:v>
                </c:pt>
                <c:pt idx="335">
                  <c:v>929.2</c:v>
                </c:pt>
                <c:pt idx="336">
                  <c:v>927.8</c:v>
                </c:pt>
                <c:pt idx="337">
                  <c:v>947.45</c:v>
                </c:pt>
                <c:pt idx="338">
                  <c:v>942.95</c:v>
                </c:pt>
                <c:pt idx="339">
                  <c:v>914.4</c:v>
                </c:pt>
                <c:pt idx="340">
                  <c:v>915</c:v>
                </c:pt>
                <c:pt idx="341">
                  <c:v>918.9</c:v>
                </c:pt>
                <c:pt idx="342">
                  <c:v>901.3</c:v>
                </c:pt>
                <c:pt idx="343">
                  <c:v>891.65</c:v>
                </c:pt>
                <c:pt idx="344">
                  <c:v>891.8</c:v>
                </c:pt>
                <c:pt idx="345">
                  <c:v>895.4</c:v>
                </c:pt>
                <c:pt idx="346">
                  <c:v>877.9</c:v>
                </c:pt>
                <c:pt idx="347">
                  <c:v>869.85</c:v>
                </c:pt>
                <c:pt idx="348">
                  <c:v>850.15</c:v>
                </c:pt>
                <c:pt idx="349">
                  <c:v>856.3</c:v>
                </c:pt>
                <c:pt idx="350">
                  <c:v>856.3</c:v>
                </c:pt>
                <c:pt idx="351">
                  <c:v>879.6</c:v>
                </c:pt>
                <c:pt idx="352">
                  <c:v>867.75</c:v>
                </c:pt>
                <c:pt idx="353">
                  <c:v>884.55</c:v>
                </c:pt>
                <c:pt idx="354">
                  <c:v>876.3</c:v>
                </c:pt>
                <c:pt idx="355">
                  <c:v>885.7</c:v>
                </c:pt>
                <c:pt idx="356">
                  <c:v>868.5</c:v>
                </c:pt>
                <c:pt idx="357">
                  <c:v>868.7</c:v>
                </c:pt>
                <c:pt idx="358">
                  <c:v>886.8</c:v>
                </c:pt>
                <c:pt idx="359">
                  <c:v>904.8</c:v>
                </c:pt>
                <c:pt idx="360">
                  <c:v>903.6</c:v>
                </c:pt>
                <c:pt idx="361">
                  <c:v>916.95</c:v>
                </c:pt>
                <c:pt idx="362">
                  <c:v>927.05</c:v>
                </c:pt>
                <c:pt idx="363">
                  <c:v>921.2</c:v>
                </c:pt>
                <c:pt idx="364">
                  <c:v>926.65</c:v>
                </c:pt>
                <c:pt idx="365">
                  <c:v>926.65</c:v>
                </c:pt>
                <c:pt idx="366">
                  <c:v>909.7</c:v>
                </c:pt>
                <c:pt idx="367">
                  <c:v>898.4</c:v>
                </c:pt>
                <c:pt idx="368">
                  <c:v>883.5</c:v>
                </c:pt>
                <c:pt idx="369">
                  <c:v>888.3</c:v>
                </c:pt>
                <c:pt idx="370">
                  <c:v>896.7</c:v>
                </c:pt>
                <c:pt idx="371">
                  <c:v>881.5</c:v>
                </c:pt>
                <c:pt idx="372">
                  <c:v>880.6</c:v>
                </c:pt>
                <c:pt idx="373">
                  <c:v>870.9</c:v>
                </c:pt>
                <c:pt idx="374">
                  <c:v>896.7</c:v>
                </c:pt>
                <c:pt idx="375">
                  <c:v>899.2</c:v>
                </c:pt>
                <c:pt idx="376">
                  <c:v>871.75</c:v>
                </c:pt>
                <c:pt idx="377">
                  <c:v>880.1</c:v>
                </c:pt>
                <c:pt idx="378">
                  <c:v>861.8</c:v>
                </c:pt>
                <c:pt idx="379">
                  <c:v>865.15</c:v>
                </c:pt>
                <c:pt idx="380">
                  <c:v>887.6</c:v>
                </c:pt>
                <c:pt idx="381">
                  <c:v>881.2</c:v>
                </c:pt>
                <c:pt idx="382">
                  <c:v>889.95</c:v>
                </c:pt>
                <c:pt idx="383">
                  <c:v>904.3</c:v>
                </c:pt>
                <c:pt idx="384">
                  <c:v>905.6</c:v>
                </c:pt>
                <c:pt idx="385">
                  <c:v>880</c:v>
                </c:pt>
                <c:pt idx="386">
                  <c:v>890</c:v>
                </c:pt>
                <c:pt idx="387">
                  <c:v>879.3</c:v>
                </c:pt>
                <c:pt idx="388">
                  <c:v>913.4</c:v>
                </c:pt>
                <c:pt idx="389">
                  <c:v>925.55</c:v>
                </c:pt>
                <c:pt idx="390">
                  <c:v>922.6</c:v>
                </c:pt>
                <c:pt idx="391">
                  <c:v>942.9</c:v>
                </c:pt>
                <c:pt idx="392">
                  <c:v>939.7</c:v>
                </c:pt>
                <c:pt idx="393">
                  <c:v>938.5</c:v>
                </c:pt>
                <c:pt idx="394">
                  <c:v>932.5</c:v>
                </c:pt>
                <c:pt idx="395">
                  <c:v>922.2</c:v>
                </c:pt>
                <c:pt idx="396">
                  <c:v>914.9</c:v>
                </c:pt>
                <c:pt idx="397">
                  <c:v>926.15</c:v>
                </c:pt>
                <c:pt idx="398">
                  <c:v>941.45</c:v>
                </c:pt>
                <c:pt idx="399">
                  <c:v>963.8</c:v>
                </c:pt>
                <c:pt idx="400">
                  <c:v>967.95</c:v>
                </c:pt>
                <c:pt idx="401">
                  <c:v>986</c:v>
                </c:pt>
                <c:pt idx="402">
                  <c:v>961.6</c:v>
                </c:pt>
                <c:pt idx="403">
                  <c:v>971.9</c:v>
                </c:pt>
                <c:pt idx="404">
                  <c:v>957.2</c:v>
                </c:pt>
                <c:pt idx="405">
                  <c:v>963.9</c:v>
                </c:pt>
                <c:pt idx="406">
                  <c:v>957.8</c:v>
                </c:pt>
                <c:pt idx="407">
                  <c:v>927.4</c:v>
                </c:pt>
                <c:pt idx="408">
                  <c:v>920.8</c:v>
                </c:pt>
                <c:pt idx="409">
                  <c:v>921.65</c:v>
                </c:pt>
                <c:pt idx="410">
                  <c:v>930.8</c:v>
                </c:pt>
                <c:pt idx="411">
                  <c:v>918.2</c:v>
                </c:pt>
                <c:pt idx="412">
                  <c:v>898.3</c:v>
                </c:pt>
                <c:pt idx="413">
                  <c:v>917.1</c:v>
                </c:pt>
                <c:pt idx="414">
                  <c:v>914.4</c:v>
                </c:pt>
                <c:pt idx="415">
                  <c:v>906.2</c:v>
                </c:pt>
                <c:pt idx="416">
                  <c:v>880.4</c:v>
                </c:pt>
                <c:pt idx="417">
                  <c:v>878.4</c:v>
                </c:pt>
                <c:pt idx="418">
                  <c:v>872.85</c:v>
                </c:pt>
                <c:pt idx="419">
                  <c:v>852.4</c:v>
                </c:pt>
                <c:pt idx="420">
                  <c:v>853.6</c:v>
                </c:pt>
                <c:pt idx="421">
                  <c:v>815</c:v>
                </c:pt>
                <c:pt idx="422">
                  <c:v>823.55</c:v>
                </c:pt>
                <c:pt idx="423">
                  <c:v>816.6</c:v>
                </c:pt>
                <c:pt idx="424">
                  <c:v>786.5</c:v>
                </c:pt>
                <c:pt idx="425">
                  <c:v>792.15</c:v>
                </c:pt>
                <c:pt idx="426">
                  <c:v>799.4</c:v>
                </c:pt>
                <c:pt idx="427">
                  <c:v>802.15</c:v>
                </c:pt>
                <c:pt idx="428">
                  <c:v>835.4</c:v>
                </c:pt>
                <c:pt idx="429">
                  <c:v>825.05</c:v>
                </c:pt>
                <c:pt idx="430">
                  <c:v>825.05</c:v>
                </c:pt>
                <c:pt idx="431">
                  <c:v>827.5</c:v>
                </c:pt>
                <c:pt idx="432">
                  <c:v>828.95</c:v>
                </c:pt>
                <c:pt idx="433">
                  <c:v>833.35</c:v>
                </c:pt>
                <c:pt idx="434">
                  <c:v>834.6</c:v>
                </c:pt>
                <c:pt idx="435">
                  <c:v>817.95</c:v>
                </c:pt>
                <c:pt idx="436">
                  <c:v>797.45</c:v>
                </c:pt>
                <c:pt idx="437">
                  <c:v>799.6</c:v>
                </c:pt>
                <c:pt idx="438">
                  <c:v>796.6</c:v>
                </c:pt>
                <c:pt idx="439">
                  <c:v>811</c:v>
                </c:pt>
                <c:pt idx="440">
                  <c:v>811.4</c:v>
                </c:pt>
                <c:pt idx="441">
                  <c:v>783.75</c:v>
                </c:pt>
                <c:pt idx="442">
                  <c:v>764.95</c:v>
                </c:pt>
                <c:pt idx="443">
                  <c:v>741.2</c:v>
                </c:pt>
                <c:pt idx="444">
                  <c:v>754.9</c:v>
                </c:pt>
                <c:pt idx="445">
                  <c:v>776.85</c:v>
                </c:pt>
                <c:pt idx="446">
                  <c:v>777.4</c:v>
                </c:pt>
                <c:pt idx="447">
                  <c:v>832.1</c:v>
                </c:pt>
                <c:pt idx="448">
                  <c:v>832.1</c:v>
                </c:pt>
                <c:pt idx="449">
                  <c:v>856.3</c:v>
                </c:pt>
                <c:pt idx="450">
                  <c:v>894.7</c:v>
                </c:pt>
                <c:pt idx="451">
                  <c:v>901.15</c:v>
                </c:pt>
                <c:pt idx="452">
                  <c:v>889</c:v>
                </c:pt>
                <c:pt idx="453">
                  <c:v>872.5</c:v>
                </c:pt>
                <c:pt idx="454">
                  <c:v>889.2</c:v>
                </c:pt>
                <c:pt idx="455">
                  <c:v>898.3</c:v>
                </c:pt>
                <c:pt idx="456">
                  <c:v>877.6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2F-4DD4-86F8-3801C8D6E6C7}"/>
            </c:ext>
          </c:extLst>
        </c:ser>
        <c:ser>
          <c:idx val="2"/>
          <c:order val="2"/>
          <c:tx>
            <c:strRef>
              <c:f>'1.1.3-график '!$E$4</c:f>
              <c:strCache>
                <c:ptCount val="1"/>
                <c:pt idx="0">
                  <c:v>Күміс (тр.унция/цент)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'1.1.3-график '!$E$5:$E$462</c:f>
              <c:numCache>
                <c:formatCode>0</c:formatCode>
                <c:ptCount val="458"/>
                <c:pt idx="0">
                  <c:v>1290</c:v>
                </c:pt>
                <c:pt idx="1">
                  <c:v>1301</c:v>
                </c:pt>
                <c:pt idx="2">
                  <c:v>1291</c:v>
                </c:pt>
                <c:pt idx="3">
                  <c:v>1262</c:v>
                </c:pt>
                <c:pt idx="4">
                  <c:v>1270</c:v>
                </c:pt>
                <c:pt idx="5">
                  <c:v>1221</c:v>
                </c:pt>
                <c:pt idx="6">
                  <c:v>1236</c:v>
                </c:pt>
                <c:pt idx="7">
                  <c:v>1245</c:v>
                </c:pt>
                <c:pt idx="8">
                  <c:v>1241</c:v>
                </c:pt>
                <c:pt idx="9">
                  <c:v>1243</c:v>
                </c:pt>
                <c:pt idx="10">
                  <c:v>1288</c:v>
                </c:pt>
                <c:pt idx="11">
                  <c:v>1284</c:v>
                </c:pt>
                <c:pt idx="12">
                  <c:v>1255</c:v>
                </c:pt>
                <c:pt idx="13">
                  <c:v>1284</c:v>
                </c:pt>
                <c:pt idx="14">
                  <c:v>1272</c:v>
                </c:pt>
                <c:pt idx="15">
                  <c:v>1286.5</c:v>
                </c:pt>
                <c:pt idx="16">
                  <c:v>1309</c:v>
                </c:pt>
                <c:pt idx="17">
                  <c:v>1320</c:v>
                </c:pt>
                <c:pt idx="18">
                  <c:v>1338</c:v>
                </c:pt>
                <c:pt idx="19">
                  <c:v>1322</c:v>
                </c:pt>
                <c:pt idx="20">
                  <c:v>1325</c:v>
                </c:pt>
                <c:pt idx="21">
                  <c:v>1315</c:v>
                </c:pt>
                <c:pt idx="22">
                  <c:v>1336</c:v>
                </c:pt>
                <c:pt idx="23">
                  <c:v>1358</c:v>
                </c:pt>
                <c:pt idx="24">
                  <c:v>1366</c:v>
                </c:pt>
                <c:pt idx="25">
                  <c:v>1329</c:v>
                </c:pt>
                <c:pt idx="26">
                  <c:v>1366</c:v>
                </c:pt>
                <c:pt idx="27">
                  <c:v>1365</c:v>
                </c:pt>
                <c:pt idx="28">
                  <c:v>1353</c:v>
                </c:pt>
                <c:pt idx="29">
                  <c:v>1384</c:v>
                </c:pt>
                <c:pt idx="30">
                  <c:v>1378</c:v>
                </c:pt>
                <c:pt idx="31">
                  <c:v>1379</c:v>
                </c:pt>
                <c:pt idx="32">
                  <c:v>1396</c:v>
                </c:pt>
                <c:pt idx="33">
                  <c:v>1398</c:v>
                </c:pt>
                <c:pt idx="34">
                  <c:v>1390</c:v>
                </c:pt>
                <c:pt idx="35">
                  <c:v>1403</c:v>
                </c:pt>
                <c:pt idx="36">
                  <c:v>1390</c:v>
                </c:pt>
                <c:pt idx="37">
                  <c:v>1374</c:v>
                </c:pt>
                <c:pt idx="38">
                  <c:v>1425</c:v>
                </c:pt>
                <c:pt idx="39">
                  <c:v>1428</c:v>
                </c:pt>
                <c:pt idx="40">
                  <c:v>1458</c:v>
                </c:pt>
                <c:pt idx="41">
                  <c:v>1449</c:v>
                </c:pt>
                <c:pt idx="42">
                  <c:v>1431</c:v>
                </c:pt>
                <c:pt idx="43">
                  <c:v>1429</c:v>
                </c:pt>
                <c:pt idx="44">
                  <c:v>1353</c:v>
                </c:pt>
                <c:pt idx="45">
                  <c:v>1260.5</c:v>
                </c:pt>
                <c:pt idx="46">
                  <c:v>1293.5</c:v>
                </c:pt>
                <c:pt idx="47">
                  <c:v>1289</c:v>
                </c:pt>
                <c:pt idx="48">
                  <c:v>1309</c:v>
                </c:pt>
                <c:pt idx="49">
                  <c:v>1307</c:v>
                </c:pt>
                <c:pt idx="50">
                  <c:v>1297</c:v>
                </c:pt>
                <c:pt idx="51">
                  <c:v>1292</c:v>
                </c:pt>
                <c:pt idx="52">
                  <c:v>1265</c:v>
                </c:pt>
                <c:pt idx="53">
                  <c:v>1290</c:v>
                </c:pt>
                <c:pt idx="54">
                  <c:v>1307</c:v>
                </c:pt>
                <c:pt idx="55">
                  <c:v>1316</c:v>
                </c:pt>
                <c:pt idx="56">
                  <c:v>1325</c:v>
                </c:pt>
                <c:pt idx="57">
                  <c:v>1333</c:v>
                </c:pt>
                <c:pt idx="58">
                  <c:v>1337.5</c:v>
                </c:pt>
                <c:pt idx="59">
                  <c:v>1337</c:v>
                </c:pt>
                <c:pt idx="60">
                  <c:v>1326</c:v>
                </c:pt>
                <c:pt idx="61">
                  <c:v>1334</c:v>
                </c:pt>
                <c:pt idx="62">
                  <c:v>1336</c:v>
                </c:pt>
                <c:pt idx="63">
                  <c:v>1334</c:v>
                </c:pt>
                <c:pt idx="64">
                  <c:v>1335</c:v>
                </c:pt>
                <c:pt idx="65">
                  <c:v>1333.5</c:v>
                </c:pt>
                <c:pt idx="66">
                  <c:v>1328</c:v>
                </c:pt>
                <c:pt idx="67">
                  <c:v>1345</c:v>
                </c:pt>
                <c:pt idx="68">
                  <c:v>1358</c:v>
                </c:pt>
                <c:pt idx="69">
                  <c:v>1358</c:v>
                </c:pt>
                <c:pt idx="70">
                  <c:v>1358</c:v>
                </c:pt>
                <c:pt idx="71">
                  <c:v>1384</c:v>
                </c:pt>
                <c:pt idx="72">
                  <c:v>1392</c:v>
                </c:pt>
                <c:pt idx="73">
                  <c:v>1384</c:v>
                </c:pt>
                <c:pt idx="74">
                  <c:v>1388</c:v>
                </c:pt>
                <c:pt idx="75">
                  <c:v>1409</c:v>
                </c:pt>
                <c:pt idx="76">
                  <c:v>1396</c:v>
                </c:pt>
                <c:pt idx="77">
                  <c:v>1396</c:v>
                </c:pt>
                <c:pt idx="78">
                  <c:v>1383.5</c:v>
                </c:pt>
                <c:pt idx="79">
                  <c:v>1387</c:v>
                </c:pt>
                <c:pt idx="80">
                  <c:v>1386</c:v>
                </c:pt>
                <c:pt idx="81">
                  <c:v>1403</c:v>
                </c:pt>
                <c:pt idx="82">
                  <c:v>1379</c:v>
                </c:pt>
                <c:pt idx="83">
                  <c:v>1366</c:v>
                </c:pt>
                <c:pt idx="84">
                  <c:v>1335</c:v>
                </c:pt>
                <c:pt idx="85">
                  <c:v>1350</c:v>
                </c:pt>
                <c:pt idx="86">
                  <c:v>1345</c:v>
                </c:pt>
                <c:pt idx="87">
                  <c:v>1318</c:v>
                </c:pt>
                <c:pt idx="88">
                  <c:v>1333</c:v>
                </c:pt>
                <c:pt idx="89">
                  <c:v>1340</c:v>
                </c:pt>
                <c:pt idx="90">
                  <c:v>1340</c:v>
                </c:pt>
                <c:pt idx="91">
                  <c:v>1348</c:v>
                </c:pt>
                <c:pt idx="92">
                  <c:v>1345</c:v>
                </c:pt>
                <c:pt idx="93">
                  <c:v>1329</c:v>
                </c:pt>
                <c:pt idx="94">
                  <c:v>1304</c:v>
                </c:pt>
                <c:pt idx="95">
                  <c:v>1319</c:v>
                </c:pt>
                <c:pt idx="96">
                  <c:v>1302</c:v>
                </c:pt>
                <c:pt idx="97">
                  <c:v>1316</c:v>
                </c:pt>
                <c:pt idx="98">
                  <c:v>1290</c:v>
                </c:pt>
                <c:pt idx="99">
                  <c:v>1287</c:v>
                </c:pt>
                <c:pt idx="100">
                  <c:v>1293</c:v>
                </c:pt>
                <c:pt idx="101">
                  <c:v>1307</c:v>
                </c:pt>
                <c:pt idx="102">
                  <c:v>1296</c:v>
                </c:pt>
                <c:pt idx="103">
                  <c:v>1304</c:v>
                </c:pt>
                <c:pt idx="104">
                  <c:v>1292.5</c:v>
                </c:pt>
                <c:pt idx="105">
                  <c:v>1292.5</c:v>
                </c:pt>
                <c:pt idx="106">
                  <c:v>1303</c:v>
                </c:pt>
                <c:pt idx="107">
                  <c:v>1311</c:v>
                </c:pt>
                <c:pt idx="108">
                  <c:v>1325</c:v>
                </c:pt>
                <c:pt idx="109">
                  <c:v>1353</c:v>
                </c:pt>
                <c:pt idx="110">
                  <c:v>1367</c:v>
                </c:pt>
                <c:pt idx="111">
                  <c:v>1371</c:v>
                </c:pt>
                <c:pt idx="112">
                  <c:v>1369</c:v>
                </c:pt>
                <c:pt idx="113">
                  <c:v>1365</c:v>
                </c:pt>
                <c:pt idx="114">
                  <c:v>1331</c:v>
                </c:pt>
                <c:pt idx="115">
                  <c:v>1316</c:v>
                </c:pt>
                <c:pt idx="116">
                  <c:v>1315</c:v>
                </c:pt>
                <c:pt idx="117">
                  <c:v>1286</c:v>
                </c:pt>
                <c:pt idx="118">
                  <c:v>1304</c:v>
                </c:pt>
                <c:pt idx="119">
                  <c:v>1306</c:v>
                </c:pt>
                <c:pt idx="120">
                  <c:v>1331</c:v>
                </c:pt>
                <c:pt idx="121">
                  <c:v>1319</c:v>
                </c:pt>
                <c:pt idx="122">
                  <c:v>1334</c:v>
                </c:pt>
                <c:pt idx="123">
                  <c:v>1317</c:v>
                </c:pt>
                <c:pt idx="124">
                  <c:v>1315.5</c:v>
                </c:pt>
                <c:pt idx="125">
                  <c:v>1296</c:v>
                </c:pt>
                <c:pt idx="126">
                  <c:v>1285</c:v>
                </c:pt>
                <c:pt idx="127">
                  <c:v>1226</c:v>
                </c:pt>
                <c:pt idx="128">
                  <c:v>1242.5</c:v>
                </c:pt>
                <c:pt idx="129">
                  <c:v>1254</c:v>
                </c:pt>
                <c:pt idx="130">
                  <c:v>1247</c:v>
                </c:pt>
                <c:pt idx="131">
                  <c:v>1260</c:v>
                </c:pt>
                <c:pt idx="132">
                  <c:v>1260.5</c:v>
                </c:pt>
                <c:pt idx="133">
                  <c:v>1260</c:v>
                </c:pt>
                <c:pt idx="134">
                  <c:v>1240</c:v>
                </c:pt>
                <c:pt idx="135">
                  <c:v>1274</c:v>
                </c:pt>
                <c:pt idx="136">
                  <c:v>1276</c:v>
                </c:pt>
                <c:pt idx="137">
                  <c:v>1295</c:v>
                </c:pt>
                <c:pt idx="138">
                  <c:v>1295</c:v>
                </c:pt>
                <c:pt idx="139">
                  <c:v>1312.5</c:v>
                </c:pt>
                <c:pt idx="140">
                  <c:v>1303</c:v>
                </c:pt>
                <c:pt idx="141">
                  <c:v>1290</c:v>
                </c:pt>
                <c:pt idx="142">
                  <c:v>1294</c:v>
                </c:pt>
                <c:pt idx="143">
                  <c:v>1325</c:v>
                </c:pt>
                <c:pt idx="144">
                  <c:v>1329</c:v>
                </c:pt>
                <c:pt idx="145">
                  <c:v>1334</c:v>
                </c:pt>
                <c:pt idx="146">
                  <c:v>1334</c:v>
                </c:pt>
                <c:pt idx="147">
                  <c:v>1317.5</c:v>
                </c:pt>
                <c:pt idx="148">
                  <c:v>1313</c:v>
                </c:pt>
                <c:pt idx="149">
                  <c:v>1275</c:v>
                </c:pt>
                <c:pt idx="150">
                  <c:v>1273</c:v>
                </c:pt>
                <c:pt idx="151">
                  <c:v>1293</c:v>
                </c:pt>
                <c:pt idx="152">
                  <c:v>1277</c:v>
                </c:pt>
                <c:pt idx="153">
                  <c:v>1296</c:v>
                </c:pt>
                <c:pt idx="154">
                  <c:v>1296</c:v>
                </c:pt>
                <c:pt idx="155">
                  <c:v>1310</c:v>
                </c:pt>
                <c:pt idx="156">
                  <c:v>1299</c:v>
                </c:pt>
                <c:pt idx="157">
                  <c:v>1303</c:v>
                </c:pt>
                <c:pt idx="158">
                  <c:v>1297.5</c:v>
                </c:pt>
                <c:pt idx="159">
                  <c:v>1269</c:v>
                </c:pt>
                <c:pt idx="160">
                  <c:v>1287</c:v>
                </c:pt>
                <c:pt idx="161">
                  <c:v>1276</c:v>
                </c:pt>
                <c:pt idx="162">
                  <c:v>1251</c:v>
                </c:pt>
                <c:pt idx="163">
                  <c:v>1236.5</c:v>
                </c:pt>
                <c:pt idx="164">
                  <c:v>1169</c:v>
                </c:pt>
                <c:pt idx="165">
                  <c:v>1195</c:v>
                </c:pt>
                <c:pt idx="166">
                  <c:v>1167</c:v>
                </c:pt>
                <c:pt idx="167">
                  <c:v>1168</c:v>
                </c:pt>
                <c:pt idx="168">
                  <c:v>1188</c:v>
                </c:pt>
                <c:pt idx="169">
                  <c:v>1170</c:v>
                </c:pt>
                <c:pt idx="170">
                  <c:v>1170</c:v>
                </c:pt>
                <c:pt idx="171">
                  <c:v>1183</c:v>
                </c:pt>
                <c:pt idx="172">
                  <c:v>1180</c:v>
                </c:pt>
                <c:pt idx="173">
                  <c:v>1186</c:v>
                </c:pt>
                <c:pt idx="174">
                  <c:v>1195</c:v>
                </c:pt>
                <c:pt idx="175">
                  <c:v>1210</c:v>
                </c:pt>
                <c:pt idx="176">
                  <c:v>1209.5</c:v>
                </c:pt>
                <c:pt idx="177">
                  <c:v>1221.5</c:v>
                </c:pt>
                <c:pt idx="178">
                  <c:v>1224.5</c:v>
                </c:pt>
                <c:pt idx="179">
                  <c:v>1257</c:v>
                </c:pt>
                <c:pt idx="180">
                  <c:v>1256</c:v>
                </c:pt>
                <c:pt idx="181">
                  <c:v>1257</c:v>
                </c:pt>
                <c:pt idx="182">
                  <c:v>1266</c:v>
                </c:pt>
                <c:pt idx="183">
                  <c:v>1247</c:v>
                </c:pt>
                <c:pt idx="184">
                  <c:v>1250</c:v>
                </c:pt>
                <c:pt idx="185">
                  <c:v>1259</c:v>
                </c:pt>
                <c:pt idx="186">
                  <c:v>1296</c:v>
                </c:pt>
                <c:pt idx="187">
                  <c:v>1299.5</c:v>
                </c:pt>
                <c:pt idx="188">
                  <c:v>1317</c:v>
                </c:pt>
                <c:pt idx="189">
                  <c:v>1347</c:v>
                </c:pt>
                <c:pt idx="190">
                  <c:v>1362</c:v>
                </c:pt>
                <c:pt idx="191">
                  <c:v>1328</c:v>
                </c:pt>
                <c:pt idx="192">
                  <c:v>1344</c:v>
                </c:pt>
                <c:pt idx="193">
                  <c:v>1351</c:v>
                </c:pt>
                <c:pt idx="194">
                  <c:v>1365</c:v>
                </c:pt>
                <c:pt idx="195">
                  <c:v>1377.5</c:v>
                </c:pt>
                <c:pt idx="196">
                  <c:v>1328</c:v>
                </c:pt>
                <c:pt idx="197">
                  <c:v>1335</c:v>
                </c:pt>
                <c:pt idx="198">
                  <c:v>1322</c:v>
                </c:pt>
                <c:pt idx="199">
                  <c:v>1343.5</c:v>
                </c:pt>
                <c:pt idx="200">
                  <c:v>1329</c:v>
                </c:pt>
                <c:pt idx="201">
                  <c:v>1321</c:v>
                </c:pt>
                <c:pt idx="202">
                  <c:v>1362</c:v>
                </c:pt>
                <c:pt idx="203">
                  <c:v>1367</c:v>
                </c:pt>
                <c:pt idx="204">
                  <c:v>1379</c:v>
                </c:pt>
                <c:pt idx="205">
                  <c:v>1395</c:v>
                </c:pt>
                <c:pt idx="206">
                  <c:v>1366</c:v>
                </c:pt>
                <c:pt idx="207">
                  <c:v>1360</c:v>
                </c:pt>
                <c:pt idx="208">
                  <c:v>1368</c:v>
                </c:pt>
                <c:pt idx="209">
                  <c:v>1383</c:v>
                </c:pt>
                <c:pt idx="210">
                  <c:v>1335</c:v>
                </c:pt>
                <c:pt idx="211">
                  <c:v>1357</c:v>
                </c:pt>
                <c:pt idx="212">
                  <c:v>1344</c:v>
                </c:pt>
                <c:pt idx="213">
                  <c:v>1372.5</c:v>
                </c:pt>
                <c:pt idx="214">
                  <c:v>1407</c:v>
                </c:pt>
                <c:pt idx="215">
                  <c:v>1441</c:v>
                </c:pt>
                <c:pt idx="216">
                  <c:v>1417.5</c:v>
                </c:pt>
                <c:pt idx="217">
                  <c:v>1432</c:v>
                </c:pt>
                <c:pt idx="218">
                  <c:v>1436</c:v>
                </c:pt>
                <c:pt idx="219">
                  <c:v>1432</c:v>
                </c:pt>
                <c:pt idx="220">
                  <c:v>1449</c:v>
                </c:pt>
                <c:pt idx="221">
                  <c:v>1496</c:v>
                </c:pt>
                <c:pt idx="222">
                  <c:v>1582</c:v>
                </c:pt>
                <c:pt idx="223">
                  <c:v>1536</c:v>
                </c:pt>
                <c:pt idx="224">
                  <c:v>1515</c:v>
                </c:pt>
                <c:pt idx="225">
                  <c:v>1514</c:v>
                </c:pt>
                <c:pt idx="226">
                  <c:v>1467.5</c:v>
                </c:pt>
                <c:pt idx="227">
                  <c:v>1497</c:v>
                </c:pt>
                <c:pt idx="228">
                  <c:v>1482</c:v>
                </c:pt>
                <c:pt idx="229">
                  <c:v>1445</c:v>
                </c:pt>
                <c:pt idx="230">
                  <c:v>1452</c:v>
                </c:pt>
                <c:pt idx="231">
                  <c:v>1436</c:v>
                </c:pt>
                <c:pt idx="232">
                  <c:v>1455</c:v>
                </c:pt>
                <c:pt idx="233">
                  <c:v>1452</c:v>
                </c:pt>
                <c:pt idx="234">
                  <c:v>1455</c:v>
                </c:pt>
                <c:pt idx="235">
                  <c:v>1488.5</c:v>
                </c:pt>
                <c:pt idx="236">
                  <c:v>1465</c:v>
                </c:pt>
                <c:pt idx="237">
                  <c:v>1427.5</c:v>
                </c:pt>
                <c:pt idx="238">
                  <c:v>1438</c:v>
                </c:pt>
                <c:pt idx="239">
                  <c:v>1423</c:v>
                </c:pt>
                <c:pt idx="240">
                  <c:v>1386</c:v>
                </c:pt>
                <c:pt idx="241">
                  <c:v>1425</c:v>
                </c:pt>
                <c:pt idx="242">
                  <c:v>1434</c:v>
                </c:pt>
                <c:pt idx="243">
                  <c:v>1406</c:v>
                </c:pt>
                <c:pt idx="244">
                  <c:v>1444</c:v>
                </c:pt>
                <c:pt idx="245">
                  <c:v>1438</c:v>
                </c:pt>
                <c:pt idx="246">
                  <c:v>1461.5</c:v>
                </c:pt>
                <c:pt idx="247">
                  <c:v>1463.5</c:v>
                </c:pt>
                <c:pt idx="248">
                  <c:v>1461</c:v>
                </c:pt>
                <c:pt idx="249">
                  <c:v>1401</c:v>
                </c:pt>
                <c:pt idx="250">
                  <c:v>1374.5</c:v>
                </c:pt>
                <c:pt idx="251">
                  <c:v>1397</c:v>
                </c:pt>
                <c:pt idx="252">
                  <c:v>1398</c:v>
                </c:pt>
                <c:pt idx="253">
                  <c:v>1397</c:v>
                </c:pt>
                <c:pt idx="254">
                  <c:v>1428</c:v>
                </c:pt>
                <c:pt idx="255">
                  <c:v>1435</c:v>
                </c:pt>
                <c:pt idx="256">
                  <c:v>1435</c:v>
                </c:pt>
                <c:pt idx="257">
                  <c:v>1435</c:v>
                </c:pt>
                <c:pt idx="258">
                  <c:v>1467</c:v>
                </c:pt>
                <c:pt idx="259">
                  <c:v>1475</c:v>
                </c:pt>
                <c:pt idx="260">
                  <c:v>1476</c:v>
                </c:pt>
                <c:pt idx="261">
                  <c:v>1476</c:v>
                </c:pt>
                <c:pt idx="262">
                  <c:v>1493</c:v>
                </c:pt>
                <c:pt idx="263">
                  <c:v>1538</c:v>
                </c:pt>
                <c:pt idx="264">
                  <c:v>1527.5</c:v>
                </c:pt>
                <c:pt idx="265">
                  <c:v>1524</c:v>
                </c:pt>
                <c:pt idx="266">
                  <c:v>1548.5</c:v>
                </c:pt>
                <c:pt idx="267">
                  <c:v>1600</c:v>
                </c:pt>
                <c:pt idx="268">
                  <c:v>1562</c:v>
                </c:pt>
                <c:pt idx="269">
                  <c:v>1606</c:v>
                </c:pt>
                <c:pt idx="270">
                  <c:v>1650</c:v>
                </c:pt>
                <c:pt idx="271">
                  <c:v>1624</c:v>
                </c:pt>
                <c:pt idx="272">
                  <c:v>1585</c:v>
                </c:pt>
                <c:pt idx="273">
                  <c:v>1588</c:v>
                </c:pt>
                <c:pt idx="274">
                  <c:v>1582.5</c:v>
                </c:pt>
                <c:pt idx="275">
                  <c:v>1577</c:v>
                </c:pt>
                <c:pt idx="276">
                  <c:v>1557</c:v>
                </c:pt>
                <c:pt idx="277">
                  <c:v>1595</c:v>
                </c:pt>
                <c:pt idx="278">
                  <c:v>1635</c:v>
                </c:pt>
                <c:pt idx="279">
                  <c:v>1653</c:v>
                </c:pt>
                <c:pt idx="280">
                  <c:v>1644</c:v>
                </c:pt>
                <c:pt idx="281">
                  <c:v>1675</c:v>
                </c:pt>
                <c:pt idx="282">
                  <c:v>1676</c:v>
                </c:pt>
                <c:pt idx="283">
                  <c:v>1674</c:v>
                </c:pt>
                <c:pt idx="284">
                  <c:v>1719</c:v>
                </c:pt>
                <c:pt idx="285">
                  <c:v>1670</c:v>
                </c:pt>
                <c:pt idx="286">
                  <c:v>1651</c:v>
                </c:pt>
                <c:pt idx="287">
                  <c:v>1648</c:v>
                </c:pt>
                <c:pt idx="288">
                  <c:v>1670</c:v>
                </c:pt>
                <c:pt idx="289">
                  <c:v>1695</c:v>
                </c:pt>
                <c:pt idx="290">
                  <c:v>1737</c:v>
                </c:pt>
                <c:pt idx="291">
                  <c:v>1746</c:v>
                </c:pt>
                <c:pt idx="292">
                  <c:v>1698</c:v>
                </c:pt>
                <c:pt idx="293">
                  <c:v>1726</c:v>
                </c:pt>
                <c:pt idx="294">
                  <c:v>1738</c:v>
                </c:pt>
                <c:pt idx="295">
                  <c:v>1701</c:v>
                </c:pt>
                <c:pt idx="296">
                  <c:v>1725</c:v>
                </c:pt>
                <c:pt idx="297">
                  <c:v>1742</c:v>
                </c:pt>
                <c:pt idx="298">
                  <c:v>1798</c:v>
                </c:pt>
                <c:pt idx="299">
                  <c:v>1794</c:v>
                </c:pt>
                <c:pt idx="300">
                  <c:v>1806</c:v>
                </c:pt>
                <c:pt idx="301">
                  <c:v>1812</c:v>
                </c:pt>
                <c:pt idx="302">
                  <c:v>1933</c:v>
                </c:pt>
                <c:pt idx="303">
                  <c:v>1924</c:v>
                </c:pt>
                <c:pt idx="304">
                  <c:v>1962</c:v>
                </c:pt>
                <c:pt idx="305">
                  <c:v>2016</c:v>
                </c:pt>
                <c:pt idx="306">
                  <c:v>2032</c:v>
                </c:pt>
                <c:pt idx="307">
                  <c:v>1948</c:v>
                </c:pt>
                <c:pt idx="308">
                  <c:v>2080</c:v>
                </c:pt>
                <c:pt idx="309">
                  <c:v>2022</c:v>
                </c:pt>
                <c:pt idx="310">
                  <c:v>1957</c:v>
                </c:pt>
                <c:pt idx="311">
                  <c:v>2025</c:v>
                </c:pt>
                <c:pt idx="312">
                  <c:v>1970</c:v>
                </c:pt>
                <c:pt idx="313">
                  <c:v>2079</c:v>
                </c:pt>
                <c:pt idx="314">
                  <c:v>2041</c:v>
                </c:pt>
                <c:pt idx="315">
                  <c:v>2092</c:v>
                </c:pt>
                <c:pt idx="316">
                  <c:v>2038</c:v>
                </c:pt>
                <c:pt idx="317">
                  <c:v>1988</c:v>
                </c:pt>
                <c:pt idx="318">
                  <c:v>1753</c:v>
                </c:pt>
                <c:pt idx="319">
                  <c:v>1753</c:v>
                </c:pt>
                <c:pt idx="320">
                  <c:v>1753</c:v>
                </c:pt>
                <c:pt idx="321">
                  <c:v>1757.5</c:v>
                </c:pt>
                <c:pt idx="322">
                  <c:v>1807</c:v>
                </c:pt>
                <c:pt idx="323">
                  <c:v>1820</c:v>
                </c:pt>
                <c:pt idx="324">
                  <c:v>1836</c:v>
                </c:pt>
                <c:pt idx="325">
                  <c:v>1799</c:v>
                </c:pt>
                <c:pt idx="326">
                  <c:v>1674</c:v>
                </c:pt>
                <c:pt idx="327">
                  <c:v>1689</c:v>
                </c:pt>
                <c:pt idx="328">
                  <c:v>1715</c:v>
                </c:pt>
                <c:pt idx="329">
                  <c:v>1745</c:v>
                </c:pt>
                <c:pt idx="330">
                  <c:v>1796</c:v>
                </c:pt>
                <c:pt idx="331">
                  <c:v>1800</c:v>
                </c:pt>
                <c:pt idx="332">
                  <c:v>1749</c:v>
                </c:pt>
                <c:pt idx="333">
                  <c:v>1832</c:v>
                </c:pt>
                <c:pt idx="334">
                  <c:v>1795</c:v>
                </c:pt>
                <c:pt idx="335">
                  <c:v>1745</c:v>
                </c:pt>
                <c:pt idx="336">
                  <c:v>1786</c:v>
                </c:pt>
                <c:pt idx="337">
                  <c:v>1807</c:v>
                </c:pt>
                <c:pt idx="338">
                  <c:v>1856</c:v>
                </c:pt>
                <c:pt idx="339">
                  <c:v>1818</c:v>
                </c:pt>
                <c:pt idx="340">
                  <c:v>1786</c:v>
                </c:pt>
                <c:pt idx="341">
                  <c:v>1756</c:v>
                </c:pt>
                <c:pt idx="342">
                  <c:v>1755</c:v>
                </c:pt>
                <c:pt idx="343">
                  <c:v>1709</c:v>
                </c:pt>
                <c:pt idx="344">
                  <c:v>1668</c:v>
                </c:pt>
                <c:pt idx="345">
                  <c:v>1694</c:v>
                </c:pt>
                <c:pt idx="346">
                  <c:v>1678</c:v>
                </c:pt>
                <c:pt idx="347">
                  <c:v>1647</c:v>
                </c:pt>
                <c:pt idx="348">
                  <c:v>1664</c:v>
                </c:pt>
                <c:pt idx="349">
                  <c:v>1619</c:v>
                </c:pt>
                <c:pt idx="350">
                  <c:v>1619</c:v>
                </c:pt>
                <c:pt idx="351">
                  <c:v>1670</c:v>
                </c:pt>
                <c:pt idx="352">
                  <c:v>1669</c:v>
                </c:pt>
                <c:pt idx="353">
                  <c:v>1658</c:v>
                </c:pt>
                <c:pt idx="354">
                  <c:v>1697</c:v>
                </c:pt>
                <c:pt idx="355">
                  <c:v>1674</c:v>
                </c:pt>
                <c:pt idx="356">
                  <c:v>1708</c:v>
                </c:pt>
                <c:pt idx="357">
                  <c:v>1669</c:v>
                </c:pt>
                <c:pt idx="358">
                  <c:v>1660</c:v>
                </c:pt>
                <c:pt idx="359">
                  <c:v>1683</c:v>
                </c:pt>
                <c:pt idx="360">
                  <c:v>1718</c:v>
                </c:pt>
                <c:pt idx="361">
                  <c:v>1703</c:v>
                </c:pt>
                <c:pt idx="362">
                  <c:v>1777</c:v>
                </c:pt>
                <c:pt idx="363">
                  <c:v>1782</c:v>
                </c:pt>
                <c:pt idx="364">
                  <c:v>1810</c:v>
                </c:pt>
                <c:pt idx="365">
                  <c:v>1810</c:v>
                </c:pt>
                <c:pt idx="366">
                  <c:v>1814</c:v>
                </c:pt>
                <c:pt idx="367">
                  <c:v>1726</c:v>
                </c:pt>
                <c:pt idx="368">
                  <c:v>1717</c:v>
                </c:pt>
                <c:pt idx="369">
                  <c:v>1685</c:v>
                </c:pt>
                <c:pt idx="370">
                  <c:v>1686</c:v>
                </c:pt>
                <c:pt idx="371">
                  <c:v>1682</c:v>
                </c:pt>
                <c:pt idx="372">
                  <c:v>1667</c:v>
                </c:pt>
                <c:pt idx="373">
                  <c:v>1665</c:v>
                </c:pt>
                <c:pt idx="374">
                  <c:v>1719</c:v>
                </c:pt>
                <c:pt idx="375">
                  <c:v>1746</c:v>
                </c:pt>
                <c:pt idx="376">
                  <c:v>1694</c:v>
                </c:pt>
                <c:pt idx="377">
                  <c:v>1658</c:v>
                </c:pt>
                <c:pt idx="378">
                  <c:v>1659</c:v>
                </c:pt>
                <c:pt idx="379">
                  <c:v>1631</c:v>
                </c:pt>
                <c:pt idx="380">
                  <c:v>1673</c:v>
                </c:pt>
                <c:pt idx="381">
                  <c:v>1722</c:v>
                </c:pt>
                <c:pt idx="382">
                  <c:v>1700</c:v>
                </c:pt>
                <c:pt idx="383">
                  <c:v>1722</c:v>
                </c:pt>
                <c:pt idx="384">
                  <c:v>1744</c:v>
                </c:pt>
                <c:pt idx="385">
                  <c:v>1719</c:v>
                </c:pt>
                <c:pt idx="386">
                  <c:v>1685</c:v>
                </c:pt>
                <c:pt idx="387">
                  <c:v>1670</c:v>
                </c:pt>
                <c:pt idx="388">
                  <c:v>1688</c:v>
                </c:pt>
                <c:pt idx="389">
                  <c:v>1740</c:v>
                </c:pt>
                <c:pt idx="390">
                  <c:v>1765</c:v>
                </c:pt>
                <c:pt idx="391">
                  <c:v>1756</c:v>
                </c:pt>
                <c:pt idx="392">
                  <c:v>1792</c:v>
                </c:pt>
                <c:pt idx="393">
                  <c:v>1831</c:v>
                </c:pt>
                <c:pt idx="394">
                  <c:v>1801</c:v>
                </c:pt>
                <c:pt idx="395">
                  <c:v>1785</c:v>
                </c:pt>
                <c:pt idx="396">
                  <c:v>1762</c:v>
                </c:pt>
                <c:pt idx="397">
                  <c:v>1782</c:v>
                </c:pt>
                <c:pt idx="398">
                  <c:v>1817</c:v>
                </c:pt>
                <c:pt idx="399">
                  <c:v>1838</c:v>
                </c:pt>
                <c:pt idx="400">
                  <c:v>1869</c:v>
                </c:pt>
                <c:pt idx="401">
                  <c:v>1930</c:v>
                </c:pt>
                <c:pt idx="402">
                  <c:v>1883</c:v>
                </c:pt>
                <c:pt idx="403">
                  <c:v>1867</c:v>
                </c:pt>
                <c:pt idx="404">
                  <c:v>1855</c:v>
                </c:pt>
                <c:pt idx="405">
                  <c:v>1835</c:v>
                </c:pt>
                <c:pt idx="406">
                  <c:v>1860</c:v>
                </c:pt>
                <c:pt idx="407">
                  <c:v>1759</c:v>
                </c:pt>
                <c:pt idx="408">
                  <c:v>1752</c:v>
                </c:pt>
                <c:pt idx="409">
                  <c:v>1755</c:v>
                </c:pt>
                <c:pt idx="410">
                  <c:v>1747</c:v>
                </c:pt>
                <c:pt idx="411">
                  <c:v>1742</c:v>
                </c:pt>
                <c:pt idx="412">
                  <c:v>1712</c:v>
                </c:pt>
                <c:pt idx="413">
                  <c:v>1748</c:v>
                </c:pt>
                <c:pt idx="414">
                  <c:v>1759</c:v>
                </c:pt>
                <c:pt idx="415">
                  <c:v>1737</c:v>
                </c:pt>
                <c:pt idx="416">
                  <c:v>1667</c:v>
                </c:pt>
                <c:pt idx="417">
                  <c:v>1674</c:v>
                </c:pt>
                <c:pt idx="418">
                  <c:v>1659</c:v>
                </c:pt>
                <c:pt idx="419">
                  <c:v>1576</c:v>
                </c:pt>
                <c:pt idx="420">
                  <c:v>1533.5</c:v>
                </c:pt>
                <c:pt idx="421">
                  <c:v>1445</c:v>
                </c:pt>
                <c:pt idx="422">
                  <c:v>1468</c:v>
                </c:pt>
                <c:pt idx="423">
                  <c:v>1486</c:v>
                </c:pt>
                <c:pt idx="424">
                  <c:v>1282</c:v>
                </c:pt>
                <c:pt idx="425">
                  <c:v>1301</c:v>
                </c:pt>
                <c:pt idx="426">
                  <c:v>1301</c:v>
                </c:pt>
                <c:pt idx="427">
                  <c:v>1327</c:v>
                </c:pt>
                <c:pt idx="428">
                  <c:v>1359</c:v>
                </c:pt>
                <c:pt idx="429">
                  <c:v>1362</c:v>
                </c:pt>
                <c:pt idx="430">
                  <c:v>1362</c:v>
                </c:pt>
                <c:pt idx="431">
                  <c:v>1305</c:v>
                </c:pt>
                <c:pt idx="432">
                  <c:v>1376</c:v>
                </c:pt>
                <c:pt idx="433">
                  <c:v>1378</c:v>
                </c:pt>
                <c:pt idx="434">
                  <c:v>1376</c:v>
                </c:pt>
                <c:pt idx="435">
                  <c:v>1358</c:v>
                </c:pt>
                <c:pt idx="436">
                  <c:v>1318</c:v>
                </c:pt>
                <c:pt idx="437">
                  <c:v>1279</c:v>
                </c:pt>
                <c:pt idx="438">
                  <c:v>1302</c:v>
                </c:pt>
                <c:pt idx="439">
                  <c:v>1272</c:v>
                </c:pt>
                <c:pt idx="440">
                  <c:v>1238</c:v>
                </c:pt>
                <c:pt idx="441">
                  <c:v>1204</c:v>
                </c:pt>
                <c:pt idx="442">
                  <c:v>1127</c:v>
                </c:pt>
                <c:pt idx="443">
                  <c:v>1066</c:v>
                </c:pt>
                <c:pt idx="444">
                  <c:v>1080</c:v>
                </c:pt>
                <c:pt idx="445">
                  <c:v>1084</c:v>
                </c:pt>
                <c:pt idx="446">
                  <c:v>1088</c:v>
                </c:pt>
                <c:pt idx="447">
                  <c:v>1077</c:v>
                </c:pt>
                <c:pt idx="448">
                  <c:v>1293</c:v>
                </c:pt>
                <c:pt idx="449">
                  <c:v>1215</c:v>
                </c:pt>
                <c:pt idx="450">
                  <c:v>1298.5</c:v>
                </c:pt>
                <c:pt idx="451">
                  <c:v>1338</c:v>
                </c:pt>
                <c:pt idx="452">
                  <c:v>1329</c:v>
                </c:pt>
                <c:pt idx="453">
                  <c:v>1334</c:v>
                </c:pt>
                <c:pt idx="454">
                  <c:v>1318</c:v>
                </c:pt>
                <c:pt idx="455">
                  <c:v>1306</c:v>
                </c:pt>
                <c:pt idx="456">
                  <c:v>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2F-4DD4-86F8-3801C8D6E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1177686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177686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183421516754845E-3"/>
          <c:y val="0.78666666666666663"/>
          <c:w val="0.93121693121693117"/>
          <c:h val="0.203333333333333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6729620215656"/>
          <c:y val="6.25E-2"/>
          <c:w val="0.86786366029617112"/>
          <c:h val="0.7008928571428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'2.1.4-график'!$B$5</c:f>
              <c:strCache>
                <c:ptCount val="1"/>
                <c:pt idx="0">
                  <c:v>Түсімдер, барлығы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'2.1.4-график'!$E$5:$J$5</c:f>
              <c:numCache>
                <c:formatCode>#\ ##0.0</c:formatCode>
                <c:ptCount val="6"/>
                <c:pt idx="0">
                  <c:v>1305.124</c:v>
                </c:pt>
                <c:pt idx="1">
                  <c:v>2122.3581073</c:v>
                </c:pt>
                <c:pt idx="2">
                  <c:v>2360.9424733999999</c:v>
                </c:pt>
                <c:pt idx="3">
                  <c:v>2898.2782699999998</c:v>
                </c:pt>
                <c:pt idx="4">
                  <c:v>2049.0701781317998</c:v>
                </c:pt>
                <c:pt idx="5">
                  <c:v>2525.9957100000001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2-42C5-B181-D9B39BB196FD}"/>
            </c:ext>
          </c:extLst>
        </c:ser>
        <c:ser>
          <c:idx val="0"/>
          <c:order val="1"/>
          <c:tx>
            <c:strRef>
              <c:f>'2.1.4-график'!$B$6</c:f>
              <c:strCache>
                <c:ptCount val="1"/>
                <c:pt idx="0">
                  <c:v>Мұнайға жатпайтын түсімдер</c:v>
                </c:pt>
              </c:strCache>
            </c:strRef>
          </c:tx>
          <c:spPr>
            <a:solidFill>
              <a:srgbClr val="FFFF00"/>
            </a:solidFill>
            <a:ln w="38100">
              <a:solidFill>
                <a:srgbClr val="FF99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'2.1.4-график'!$E$6:$J$6</c:f>
              <c:numCache>
                <c:formatCode>#\ ##0.0</c:formatCode>
                <c:ptCount val="6"/>
                <c:pt idx="0">
                  <c:v>1225.6359</c:v>
                </c:pt>
                <c:pt idx="1">
                  <c:v>1642.1663000000001</c:v>
                </c:pt>
                <c:pt idx="2">
                  <c:v>2081.7314000000001</c:v>
                </c:pt>
                <c:pt idx="3">
                  <c:v>2640.3137945999997</c:v>
                </c:pt>
                <c:pt idx="4">
                  <c:v>1820.0702000000001</c:v>
                </c:pt>
                <c:pt idx="5">
                  <c:v>2062.5037563000001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2-42C5-B181-D9B39BB196FD}"/>
            </c:ext>
          </c:extLst>
        </c:ser>
        <c:ser>
          <c:idx val="6"/>
          <c:order val="2"/>
          <c:tx>
            <c:strRef>
              <c:f>'2.1.4-график'!$B$7</c:f>
              <c:strCache>
                <c:ptCount val="1"/>
                <c:pt idx="0">
                  <c:v>Ағымдағы шығындар</c:v>
                </c:pt>
              </c:strCache>
            </c:strRef>
          </c:tx>
          <c:spPr>
            <a:solidFill>
              <a:srgbClr val="99CCFF"/>
            </a:solidFill>
            <a:ln w="381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'2.1.4-график'!$E$7:$J$7</c:f>
              <c:numCache>
                <c:formatCode>#\ ##0.0</c:formatCode>
                <c:ptCount val="6"/>
                <c:pt idx="0">
                  <c:v>963.00837367512895</c:v>
                </c:pt>
                <c:pt idx="1">
                  <c:v>1569.2512650284</c:v>
                </c:pt>
                <c:pt idx="2">
                  <c:v>1649.1101638528</c:v>
                </c:pt>
                <c:pt idx="3">
                  <c:v>1902.01227623404</c:v>
                </c:pt>
                <c:pt idx="4">
                  <c:v>1408.4742706708</c:v>
                </c:pt>
                <c:pt idx="5">
                  <c:v>1673.1403225823799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2-42C5-B181-D9B39BB196FD}"/>
            </c:ext>
          </c:extLst>
        </c:ser>
        <c:ser>
          <c:idx val="2"/>
          <c:order val="4"/>
          <c:tx>
            <c:strRef>
              <c:f>'2.1.4-график'!$B$9</c:f>
              <c:strCache>
                <c:ptCount val="1"/>
                <c:pt idx="0">
                  <c:v>Күрделі шығындар</c:v>
                </c:pt>
              </c:strCache>
            </c:strRef>
          </c:tx>
          <c:spPr>
            <a:solidFill>
              <a:srgbClr val="FF99CC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'2.1.4-график'!$E$9:$J$9</c:f>
              <c:numCache>
                <c:formatCode>#\ ##0.0</c:formatCode>
                <c:ptCount val="6"/>
                <c:pt idx="0">
                  <c:v>324.92998184850001</c:v>
                </c:pt>
                <c:pt idx="1">
                  <c:v>367.90084103639998</c:v>
                </c:pt>
                <c:pt idx="2">
                  <c:v>497.50113235560002</c:v>
                </c:pt>
                <c:pt idx="3">
                  <c:v>779.18419602321001</c:v>
                </c:pt>
                <c:pt idx="4">
                  <c:v>529.84513033309997</c:v>
                </c:pt>
                <c:pt idx="5">
                  <c:v>714.16887646007001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2-42C5-B181-D9B39BB196FD}"/>
            </c:ext>
          </c:extLst>
        </c:ser>
        <c:ser>
          <c:idx val="3"/>
          <c:order val="5"/>
          <c:tx>
            <c:strRef>
              <c:f>'2.1.4-график'!$B$11</c:f>
              <c:strCache>
                <c:ptCount val="1"/>
                <c:pt idx="0">
                  <c:v>Бюджеттің балансы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'2.1.4-график'!$E$11:$J$11</c:f>
              <c:numCache>
                <c:formatCode>#\ ##0.0</c:formatCode>
                <c:ptCount val="6"/>
                <c:pt idx="0">
                  <c:v>-18.696999999999889</c:v>
                </c:pt>
                <c:pt idx="1">
                  <c:v>46.662237500000174</c:v>
                </c:pt>
                <c:pt idx="2">
                  <c:v>81.620052599999781</c:v>
                </c:pt>
                <c:pt idx="3">
                  <c:v>-215.29503999999969</c:v>
                </c:pt>
                <c:pt idx="4">
                  <c:v>-117.86224209550028</c:v>
                </c:pt>
                <c:pt idx="5">
                  <c:v>-232.06261000000009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02-42C5-B181-D9B39BB196FD}"/>
            </c:ext>
          </c:extLst>
        </c:ser>
        <c:ser>
          <c:idx val="4"/>
          <c:order val="6"/>
          <c:tx>
            <c:strRef>
              <c:f>'2.1.4-график'!$B$12</c:f>
              <c:strCache>
                <c:ptCount val="1"/>
                <c:pt idx="0">
                  <c:v>Бюджеттің мұнайға жатпайтын балансы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'2.1.4-график'!$E$12:$J$12</c:f>
              <c:numCache>
                <c:formatCode>#\ ##0.0</c:formatCode>
                <c:ptCount val="6"/>
                <c:pt idx="0">
                  <c:v>-98.18509999999992</c:v>
                </c:pt>
                <c:pt idx="1">
                  <c:v>-433.52956979999976</c:v>
                </c:pt>
                <c:pt idx="2">
                  <c:v>-197.59102080000002</c:v>
                </c:pt>
                <c:pt idx="3">
                  <c:v>-473.25951539999994</c:v>
                </c:pt>
                <c:pt idx="4">
                  <c:v>-346.86222022729999</c:v>
                </c:pt>
                <c:pt idx="5">
                  <c:v>-695.55456370000024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02-42C5-B181-D9B39BB19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250208"/>
        <c:axId val="1"/>
      </c:barChart>
      <c:lineChart>
        <c:grouping val="standard"/>
        <c:varyColors val="0"/>
        <c:ser>
          <c:idx val="7"/>
          <c:order val="3"/>
          <c:tx>
            <c:strRef>
              <c:f>'2.1.4-график'!$B$8</c:f>
              <c:strCache>
                <c:ptCount val="1"/>
                <c:pt idx="0">
                  <c:v>Ұлттық қордың активтері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202-42C5-B181-D9B39BB19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202-42C5-B181-D9B39BB196FD}"/>
              </c:ext>
            </c:extLst>
          </c:dPt>
          <c:cat>
            <c:strRef>
              <c:f>'2.1.4-график'!$E$4:$J$4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2007- 9 айы</c:v>
                </c:pt>
                <c:pt idx="5">
                  <c:v>2008- 9 айы</c:v>
                </c:pt>
              </c:strCache>
            </c:strRef>
          </c:cat>
          <c:val>
            <c:numRef>
              <c:f>'2.1.4-график'!$E$8:$J$8</c:f>
              <c:numCache>
                <c:formatCode>#\ ##0.0</c:formatCode>
                <c:ptCount val="6"/>
                <c:pt idx="0">
                  <c:v>697.87892385791031</c:v>
                </c:pt>
                <c:pt idx="1">
                  <c:v>1072.8376627626765</c:v>
                </c:pt>
                <c:pt idx="2">
                  <c:v>1776.856505860846</c:v>
                </c:pt>
                <c:pt idx="3">
                  <c:v>2574.2853</c:v>
                </c:pt>
                <c:pt idx="4">
                  <c:v>2299.7916953186782</c:v>
                </c:pt>
                <c:pt idx="5">
                  <c:v>3316.9663499999997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02-42C5-B181-D9B39BB19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50208"/>
        <c:axId val="1"/>
      </c:lineChart>
      <c:catAx>
        <c:axId val="59425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1.7241311393987661E-2"/>
              <c:y val="0.261484345706786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502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90212071778142E-2"/>
          <c:y val="0.7544642857142857"/>
          <c:w val="0.91353996737357257"/>
          <c:h val="0.232142857142857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4952356425444E-2"/>
          <c:y val="4.4585987261146494E-2"/>
          <c:w val="0.86076126706155032"/>
          <c:h val="0.4713375796178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'2.1.5-график '!$C$4</c:f>
              <c:strCache>
                <c:ptCount val="1"/>
                <c:pt idx="0">
                  <c:v>2007 жылғы 9 айдағы ағымдағы шығындардағы үлес (%-бен)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9274938729034828E-3"/>
                  <c:y val="-3.7402410685925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66-41B4-96B4-1E1177D0418C}"/>
                </c:ext>
              </c:extLst>
            </c:dLbl>
            <c:dLbl>
              <c:idx val="1"/>
              <c:layout>
                <c:manualLayout>
                  <c:x val="3.6259127492945385E-3"/>
                  <c:y val="-3.8251667586137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6-41B4-96B4-1E1177D0418C}"/>
                </c:ext>
              </c:extLst>
            </c:dLbl>
            <c:dLbl>
              <c:idx val="2"/>
              <c:layout>
                <c:manualLayout>
                  <c:x val="1.3279337632974031E-2"/>
                  <c:y val="-4.06566695086681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6-41B4-96B4-1E1177D0418C}"/>
                </c:ext>
              </c:extLst>
            </c:dLbl>
            <c:dLbl>
              <c:idx val="3"/>
              <c:layout>
                <c:manualLayout>
                  <c:x val="6.7585600248741221E-3"/>
                  <c:y val="3.924503067689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6-41B4-96B4-1E1177D0418C}"/>
                </c:ext>
              </c:extLst>
            </c:dLbl>
            <c:dLbl>
              <c:idx val="4"/>
              <c:layout>
                <c:manualLayout>
                  <c:x val="6.5666878891611526E-3"/>
                  <c:y val="-2.830065031679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6-41B4-96B4-1E1177D0418C}"/>
                </c:ext>
              </c:extLst>
            </c:dLbl>
            <c:dLbl>
              <c:idx val="5"/>
              <c:layout>
                <c:manualLayout>
                  <c:x val="7.0780636735354851E-3"/>
                  <c:y val="-2.1686477088453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6-41B4-96B4-1E1177D0418C}"/>
                </c:ext>
              </c:extLst>
            </c:dLbl>
            <c:dLbl>
              <c:idx val="6"/>
              <c:layout>
                <c:manualLayout>
                  <c:x val="1.4622001060619989E-2"/>
                  <c:y val="1.6720999047093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6-41B4-96B4-1E1177D0418C}"/>
                </c:ext>
              </c:extLst>
            </c:dLbl>
            <c:dLbl>
              <c:idx val="7"/>
              <c:layout>
                <c:manualLayout>
                  <c:x val="6.6945408934104755E-3"/>
                  <c:y val="-4.3778524499724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6-41B4-96B4-1E1177D0418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'2.1.5-график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 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'2.1.5-график '!$C$5:$C$15</c:f>
              <c:numCache>
                <c:formatCode>#\ ##0.0_);[Blue]\(\-\)\ #\ ##0.0_)</c:formatCode>
                <c:ptCount val="11"/>
                <c:pt idx="0">
                  <c:v>6.4408984437532153</c:v>
                </c:pt>
                <c:pt idx="1">
                  <c:v>6.6864995523309751</c:v>
                </c:pt>
                <c:pt idx="2">
                  <c:v>10.787537102480204</c:v>
                </c:pt>
                <c:pt idx="3">
                  <c:v>18.520549772560923</c:v>
                </c:pt>
                <c:pt idx="4" formatCode="0.0">
                  <c:v>11.417118023214865</c:v>
                </c:pt>
                <c:pt idx="5" formatCode="0.0">
                  <c:v>2.4</c:v>
                </c:pt>
                <c:pt idx="6" formatCode="0.0">
                  <c:v>27.204211803472571</c:v>
                </c:pt>
                <c:pt idx="7" formatCode="0.0">
                  <c:v>4.4306665529842508</c:v>
                </c:pt>
                <c:pt idx="8" formatCode="0.0">
                  <c:v>0.7</c:v>
                </c:pt>
                <c:pt idx="9" formatCode="0.0">
                  <c:v>4.1396091145230152</c:v>
                </c:pt>
                <c:pt idx="10" formatCode="General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66-41B4-96B4-1E1177D0418C}"/>
            </c:ext>
          </c:extLst>
        </c:ser>
        <c:ser>
          <c:idx val="2"/>
          <c:order val="2"/>
          <c:tx>
            <c:strRef>
              <c:f>'2.1.5-график '!$D$4</c:f>
              <c:strCache>
                <c:ptCount val="1"/>
                <c:pt idx="0">
                  <c:v>2008 жылғы 9 айдағы ағымдағы шығындардағы үлес (%-бен)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'2.1.5-график '!$D$5:$D$15</c:f>
              <c:numCache>
                <c:formatCode>#\ ##0.0_);[Blue]\(\-\)\ #\ ##0.0_)</c:formatCode>
                <c:ptCount val="11"/>
                <c:pt idx="0">
                  <c:v>4.5277945156167076</c:v>
                </c:pt>
                <c:pt idx="1">
                  <c:v>5.5470805686777833</c:v>
                </c:pt>
                <c:pt idx="2">
                  <c:v>10.441695625155678</c:v>
                </c:pt>
                <c:pt idx="3">
                  <c:v>17.915166096921407</c:v>
                </c:pt>
                <c:pt idx="4" formatCode="0.0">
                  <c:v>11.09623837818414</c:v>
                </c:pt>
                <c:pt idx="5" formatCode="0.0">
                  <c:v>2.5736739843187784</c:v>
                </c:pt>
                <c:pt idx="6" formatCode="0.0">
                  <c:v>27.405880143895278</c:v>
                </c:pt>
                <c:pt idx="7" formatCode="0.0">
                  <c:v>5.2803665161210667</c:v>
                </c:pt>
                <c:pt idx="8" formatCode="0.0">
                  <c:v>0.80653902947674438</c:v>
                </c:pt>
                <c:pt idx="9" formatCode="0.0">
                  <c:v>4.5121740611575545</c:v>
                </c:pt>
                <c:pt idx="10" formatCode="0.0">
                  <c:v>8.8397092129269268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B66-41B4-96B4-1E1177D0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251456"/>
        <c:axId val="1"/>
      </c:barChart>
      <c:lineChart>
        <c:grouping val="standard"/>
        <c:varyColors val="0"/>
        <c:ser>
          <c:idx val="3"/>
          <c:order val="3"/>
          <c:tx>
            <c:strRef>
              <c:f>'2.1.5-график '!$F$4</c:f>
              <c:strCache>
                <c:ptCount val="1"/>
                <c:pt idx="0">
                  <c:v>2008 жылғы 9 айдағы өткен жылдың тиісті кезеңіне өзгеру %-ы (оң жақ ось) 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'2.1.5-график '!$F$5:$F$15</c:f>
              <c:numCache>
                <c:formatCode>#\ ##0.0_);[Blue]\(\-\)\ #\ ##0.0_)</c:formatCode>
                <c:ptCount val="11"/>
                <c:pt idx="0">
                  <c:v>2.9404560263495361</c:v>
                </c:pt>
                <c:pt idx="1">
                  <c:v>-1.4517079512321063</c:v>
                </c:pt>
                <c:pt idx="2">
                  <c:v>14.982613271453582</c:v>
                </c:pt>
                <c:pt idx="3">
                  <c:v>14.908038851098659</c:v>
                </c:pt>
                <c:pt idx="4">
                  <c:v>15.452338857527792</c:v>
                </c:pt>
                <c:pt idx="5">
                  <c:v>28.919595005113852</c:v>
                </c:pt>
                <c:pt idx="6">
                  <c:v>19.671588134769678</c:v>
                </c:pt>
                <c:pt idx="7">
                  <c:v>41.572352767488098</c:v>
                </c:pt>
                <c:pt idx="8">
                  <c:v>42.266022138263267</c:v>
                </c:pt>
                <c:pt idx="9">
                  <c:v>29.482166672834254</c:v>
                </c:pt>
                <c:pt idx="10">
                  <c:v>43.319338412202193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66-41B4-96B4-1E1177D0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251456"/>
        <c:axId val="1"/>
      </c:lineChart>
      <c:lineChart>
        <c:grouping val="standard"/>
        <c:varyColors val="0"/>
        <c:ser>
          <c:idx val="0"/>
          <c:order val="1"/>
          <c:tx>
            <c:strRef>
              <c:f>'2.1.5-график '!$E$4</c:f>
              <c:strCache>
                <c:ptCount val="1"/>
                <c:pt idx="0">
                  <c:v>2007 жылғы 9 айдағы өткен жылдың тиісті кезеңіне өзгеру %-ы (оң жақ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'2.1.5-график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 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'2.1.5-график '!$E$5:$E$15</c:f>
              <c:numCache>
                <c:formatCode>#\ ##0.0</c:formatCode>
                <c:ptCount val="11"/>
                <c:pt idx="0" formatCode="#\ ##0.0_);[Blue]\(\-\)\ #\ ##0.0_)">
                  <c:v>41.875010733209308</c:v>
                </c:pt>
                <c:pt idx="1">
                  <c:v>60.099968028537489</c:v>
                </c:pt>
                <c:pt idx="2">
                  <c:v>29.209211721393956</c:v>
                </c:pt>
                <c:pt idx="3">
                  <c:v>31.919826443256966</c:v>
                </c:pt>
                <c:pt idx="4" formatCode="0.0">
                  <c:v>40.431394684681607</c:v>
                </c:pt>
                <c:pt idx="5" formatCode="0.0">
                  <c:v>63.2</c:v>
                </c:pt>
                <c:pt idx="6" formatCode="0.0">
                  <c:v>22.232856086026345</c:v>
                </c:pt>
                <c:pt idx="7" formatCode="0.0">
                  <c:v>38.373731309589488</c:v>
                </c:pt>
                <c:pt idx="8" formatCode="0.0">
                  <c:v>-6.5</c:v>
                </c:pt>
                <c:pt idx="9" formatCode="0.0">
                  <c:v>34.056135400913121</c:v>
                </c:pt>
                <c:pt idx="10" formatCode="General">
                  <c:v>-62.8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66-41B4-96B4-1E1177D04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2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251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8987341772151899E-2"/>
          <c:y val="0.77388535031847139"/>
          <c:w val="0.95358649789029537"/>
          <c:h val="0.216560509554140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97-4EFE-8083-C4B00DE1D42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97-4EFE-8083-C4B00DE1D42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7-4EFE-8083-C4B00DE1D42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7-4EFE-8083-C4B00DE1D428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97-4EFE-8083-C4B00DE1D42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7-4EFE-8083-C4B00DE1D42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97-4EFE-8083-C4B00DE1D42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7-4EFE-8083-C4B00DE1D42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97-4EFE-8083-C4B00DE1D428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7-4EFE-8083-C4B00DE1D4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97-4EFE-8083-C4B00DE1D428}"/>
            </c:ext>
          </c:extLst>
        </c:ser>
        <c:ser>
          <c:idx val="2"/>
          <c:order val="2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7-4EFE-8083-C4B00DE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466928"/>
        <c:axId val="1"/>
      </c:barChart>
      <c:lineChart>
        <c:grouping val="standard"/>
        <c:varyColors val="0"/>
        <c:ser>
          <c:idx val="3"/>
          <c:order val="3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97-4EFE-8083-C4B00DE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66928"/>
        <c:axId val="1"/>
      </c:lineChart>
      <c:lineChart>
        <c:grouping val="standard"/>
        <c:varyColors val="0"/>
        <c:ser>
          <c:idx val="0"/>
          <c:order val="1"/>
          <c:tx>
            <c:strRef>
              <c:f>'2.1.5-график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97-4EFE-8083-C4B00DE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6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66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9-4223-B44D-BCA20259BF5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9-4223-B44D-BCA20259BF50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9-4223-B44D-BCA20259BF5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9-4223-B44D-BCA20259BF50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9-4223-B44D-BCA20259BF50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9-4223-B44D-BCA20259BF50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9-4223-B44D-BCA20259BF50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9-4223-B44D-BCA20259BF5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89-4223-B44D-BCA20259BF50}"/>
            </c:ext>
          </c:extLst>
        </c:ser>
        <c:ser>
          <c:idx val="2"/>
          <c:order val="2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89-4223-B44D-BCA20259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481072"/>
        <c:axId val="1"/>
      </c:barChart>
      <c:lineChart>
        <c:grouping val="standard"/>
        <c:varyColors val="0"/>
        <c:ser>
          <c:idx val="3"/>
          <c:order val="3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89-4223-B44D-BCA20259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81072"/>
        <c:axId val="1"/>
      </c:lineChart>
      <c:lineChart>
        <c:grouping val="standard"/>
        <c:varyColors val="0"/>
        <c:ser>
          <c:idx val="0"/>
          <c:order val="1"/>
          <c:tx>
            <c:strRef>
              <c:f>'2.1.6-график 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'2.1.6-график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89-4223-B44D-BCA20259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81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8485615496494"/>
          <c:y val="4.3210006781704467E-2"/>
          <c:w val="0.80769399308475454"/>
          <c:h val="0.52469293949212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'2.1.6-график '!$C$4</c:f>
              <c:strCache>
                <c:ptCount val="1"/>
                <c:pt idx="0">
                  <c:v>2007 жылғы 9 айдағы күрделі шығындардағы үлес (%-бен)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519848038111647E-3"/>
                  <c:y val="-9.16343462164671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7-488A-9656-E4E579DC24F8}"/>
                </c:ext>
              </c:extLst>
            </c:dLbl>
            <c:dLbl>
              <c:idx val="1"/>
              <c:layout>
                <c:manualLayout>
                  <c:x val="6.4750540480716804E-3"/>
                  <c:y val="-0.100934776344600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07-488A-9656-E4E579DC24F8}"/>
                </c:ext>
              </c:extLst>
            </c:dLbl>
            <c:dLbl>
              <c:idx val="2"/>
              <c:layout>
                <c:manualLayout>
                  <c:x val="7.8346555568615112E-3"/>
                  <c:y val="-0.121379730252540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07-488A-9656-E4E579DC24F8}"/>
                </c:ext>
              </c:extLst>
            </c:dLbl>
            <c:dLbl>
              <c:idx val="3"/>
              <c:layout>
                <c:manualLayout>
                  <c:x val="2.0719475218161183E-3"/>
                  <c:y val="-8.0286126256951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07-488A-9656-E4E579DC24F8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07-488A-9656-E4E579DC24F8}"/>
                </c:ext>
              </c:extLst>
            </c:dLbl>
            <c:dLbl>
              <c:idx val="5"/>
              <c:layout>
                <c:manualLayout>
                  <c:x val="6.9281314657911363E-3"/>
                  <c:y val="-9.28814506593477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07-488A-9656-E4E579DC24F8}"/>
                </c:ext>
              </c:extLst>
            </c:dLbl>
            <c:dLbl>
              <c:idx val="6"/>
              <c:layout>
                <c:manualLayout>
                  <c:x val="9.0002213938950859E-3"/>
                  <c:y val="-0.106013641307866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07-488A-9656-E4E579DC24F8}"/>
                </c:ext>
              </c:extLst>
            </c:dLbl>
            <c:dLbl>
              <c:idx val="7"/>
              <c:layout>
                <c:manualLayout>
                  <c:x val="3.9497774472310133E-3"/>
                  <c:y val="-8.03349157847593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7-488A-9656-E4E579DC24F8}"/>
                </c:ext>
              </c:extLst>
            </c:dLbl>
            <c:dLbl>
              <c:idx val="8"/>
              <c:layout>
                <c:manualLayout>
                  <c:x val="1.599316193333241E-2"/>
                  <c:y val="-9.1175181345200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07-488A-9656-E4E579DC24F8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7-488A-9656-E4E579DC24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'2.1.6-график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'2.1.6-график '!$C$5:$C$15</c:f>
              <c:numCache>
                <c:formatCode>0.0</c:formatCode>
                <c:ptCount val="11"/>
                <c:pt idx="0">
                  <c:v>4.5528225684993178</c:v>
                </c:pt>
                <c:pt idx="1">
                  <c:v>3.9360709560903109</c:v>
                </c:pt>
                <c:pt idx="2">
                  <c:v>3.5561910516294306</c:v>
                </c:pt>
                <c:pt idx="3">
                  <c:v>12.268311613911457</c:v>
                </c:pt>
                <c:pt idx="4">
                  <c:v>12.483964226889453</c:v>
                </c:pt>
                <c:pt idx="5">
                  <c:v>18.914028094246593</c:v>
                </c:pt>
                <c:pt idx="6" formatCode="General">
                  <c:v>0.5</c:v>
                </c:pt>
                <c:pt idx="7">
                  <c:v>3.129232582750459</c:v>
                </c:pt>
                <c:pt idx="8">
                  <c:v>4.0347388349045099</c:v>
                </c:pt>
                <c:pt idx="9">
                  <c:v>28.358507500925377</c:v>
                </c:pt>
                <c:pt idx="10" formatCode="General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07-488A-9656-E4E579DC24F8}"/>
            </c:ext>
          </c:extLst>
        </c:ser>
        <c:ser>
          <c:idx val="2"/>
          <c:order val="2"/>
          <c:tx>
            <c:strRef>
              <c:f>'2.1.6-график '!$D$4</c:f>
              <c:strCache>
                <c:ptCount val="1"/>
                <c:pt idx="0">
                  <c:v>2008 жылғы 9 айдағы күрделі шығындардағы үлес (%-бен)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'2.1.6-график '!$D$5:$D$15</c:f>
              <c:numCache>
                <c:formatCode>0.00</c:formatCode>
                <c:ptCount val="11"/>
                <c:pt idx="0">
                  <c:v>3.0332617364446546</c:v>
                </c:pt>
                <c:pt idx="1">
                  <c:v>2.2053777147666849</c:v>
                </c:pt>
                <c:pt idx="2">
                  <c:v>2.9107725068305008</c:v>
                </c:pt>
                <c:pt idx="3">
                  <c:v>17.042052361978683</c:v>
                </c:pt>
                <c:pt idx="4">
                  <c:v>10.314703203399631</c:v>
                </c:pt>
                <c:pt idx="5">
                  <c:v>17.023318271977008</c:v>
                </c:pt>
                <c:pt idx="6">
                  <c:v>0.68115768209929639</c:v>
                </c:pt>
                <c:pt idx="7">
                  <c:v>3.9266153909309849</c:v>
                </c:pt>
                <c:pt idx="8">
                  <c:v>4.2261033261490057</c:v>
                </c:pt>
                <c:pt idx="9">
                  <c:v>27.551115769390599</c:v>
                </c:pt>
                <c:pt idx="10">
                  <c:v>11.085522036032952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07-488A-9656-E4E579DC2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468176"/>
        <c:axId val="1"/>
      </c:barChart>
      <c:lineChart>
        <c:grouping val="standard"/>
        <c:varyColors val="0"/>
        <c:ser>
          <c:idx val="3"/>
          <c:order val="3"/>
          <c:tx>
            <c:strRef>
              <c:f>'2.1.6-график '!$F$4</c:f>
              <c:strCache>
                <c:ptCount val="1"/>
                <c:pt idx="0">
                  <c:v>2008 жылғы 9 айдағы өткен жылдың тиісті кезеңіне өзгеру %-ы (оң жақ ось)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'2.1.6-график '!$F$5:$F$15</c:f>
              <c:numCache>
                <c:formatCode>0.0</c:formatCode>
                <c:ptCount val="11"/>
                <c:pt idx="0">
                  <c:v>-10.199008097880691</c:v>
                </c:pt>
                <c:pt idx="1">
                  <c:v>-24.478251676046845</c:v>
                </c:pt>
                <c:pt idx="2">
                  <c:v>10.325308842411761</c:v>
                </c:pt>
                <c:pt idx="3">
                  <c:v>87.235877040427852</c:v>
                </c:pt>
                <c:pt idx="4">
                  <c:v>11.366915940493328</c:v>
                </c:pt>
                <c:pt idx="5">
                  <c:v>21.314346079808821</c:v>
                </c:pt>
                <c:pt idx="6">
                  <c:v>71.873160240584014</c:v>
                </c:pt>
                <c:pt idx="7">
                  <c:v>69.134612740974276</c:v>
                </c:pt>
                <c:pt idx="8">
                  <c:v>41.181130492163874</c:v>
                </c:pt>
                <c:pt idx="9">
                  <c:v>30.950690807107417</c:v>
                </c:pt>
                <c:pt idx="10">
                  <c:v>81.512073758884654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07-488A-9656-E4E579DC2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68176"/>
        <c:axId val="1"/>
      </c:lineChart>
      <c:lineChart>
        <c:grouping val="standard"/>
        <c:varyColors val="0"/>
        <c:ser>
          <c:idx val="0"/>
          <c:order val="1"/>
          <c:tx>
            <c:strRef>
              <c:f>'2.1.6-график '!$E$4</c:f>
              <c:strCache>
                <c:ptCount val="1"/>
                <c:pt idx="0">
                  <c:v>2007 жылғы 9 айдағы өткен жылдың тиісті кезеңіне өзгеру %-ы (оң жақ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'2.1.6-график '!$B$5:$B$15</c:f>
              <c:strCache>
                <c:ptCount val="11"/>
                <c:pt idx="0">
                  <c:v>Мемлекеттік қызмет</c:v>
                </c:pt>
                <c:pt idx="1">
                  <c:v>Қорғаныс</c:v>
                </c:pt>
                <c:pt idx="2">
                  <c:v>Қоғамдық тәртіп</c:v>
                </c:pt>
                <c:pt idx="3">
                  <c:v>Білім беру</c:v>
                </c:pt>
                <c:pt idx="4">
                  <c:v>Денсаулық сақтау</c:v>
                </c:pt>
                <c:pt idx="5">
                  <c:v>ТКШ</c:v>
                </c:pt>
                <c:pt idx="6">
                  <c:v>Әлеуметтік қамсыздандыру</c:v>
                </c:pt>
                <c:pt idx="7">
                  <c:v>Ауылшаруашылығы</c:v>
                </c:pt>
                <c:pt idx="8">
                  <c:v>ЖЭК</c:v>
                </c:pt>
                <c:pt idx="9">
                  <c:v>Көлік және коммуникация </c:v>
                </c:pt>
                <c:pt idx="10">
                  <c:v>Басқасы</c:v>
                </c:pt>
              </c:strCache>
            </c:strRef>
          </c:cat>
          <c:val>
            <c:numRef>
              <c:f>'2.1.6-график '!$E$5:$E$15</c:f>
              <c:numCache>
                <c:formatCode>0.0</c:formatCode>
                <c:ptCount val="11"/>
                <c:pt idx="0">
                  <c:v>69.390665311173763</c:v>
                </c:pt>
                <c:pt idx="1">
                  <c:v>45.716082123837566</c:v>
                </c:pt>
                <c:pt idx="2">
                  <c:v>90.156305580606585</c:v>
                </c:pt>
                <c:pt idx="3">
                  <c:v>75.448118075882491</c:v>
                </c:pt>
                <c:pt idx="4">
                  <c:v>50.442754056353351</c:v>
                </c:pt>
                <c:pt idx="5">
                  <c:v>58.813918633532751</c:v>
                </c:pt>
                <c:pt idx="6" formatCode="General">
                  <c:v>36.5</c:v>
                </c:pt>
                <c:pt idx="7">
                  <c:v>34.10645255737569</c:v>
                </c:pt>
                <c:pt idx="8">
                  <c:v>54.597426162813434</c:v>
                </c:pt>
                <c:pt idx="9">
                  <c:v>86.996684495797666</c:v>
                </c:pt>
                <c:pt idx="10" formatCode="General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07-488A-9656-E4E579DC2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6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68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3504273504273504E-2"/>
          <c:y val="0.74382716049382713"/>
          <c:w val="0.96794871794871795"/>
          <c:h val="0.246913580246913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37545126353789E-2"/>
          <c:y val="8.6956829415864953E-2"/>
          <c:w val="0.51805054151624552"/>
          <c:h val="0.7246402451322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'2.1.7-график '!$C$4</c:f>
              <c:strCache>
                <c:ptCount val="1"/>
                <c:pt idx="0">
                  <c:v>ТБИ (сол жақ ось)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'!$C$5:$C$15</c:f>
              <c:numCache>
                <c:formatCode>0%</c:formatCode>
                <c:ptCount val="11"/>
                <c:pt idx="0">
                  <c:v>8.8650669654024128E-2</c:v>
                </c:pt>
                <c:pt idx="1">
                  <c:v>8.9187450045066452E-2</c:v>
                </c:pt>
                <c:pt idx="2">
                  <c:v>8.4538549278230013E-2</c:v>
                </c:pt>
                <c:pt idx="3">
                  <c:v>8.3575503283522368E-2</c:v>
                </c:pt>
                <c:pt idx="4">
                  <c:v>7.7590715220713369E-2</c:v>
                </c:pt>
                <c:pt idx="5">
                  <c:v>8.0813826942043088E-2</c:v>
                </c:pt>
                <c:pt idx="6">
                  <c:v>0.11163382187583082</c:v>
                </c:pt>
                <c:pt idx="7">
                  <c:v>0.18746130126060745</c:v>
                </c:pt>
                <c:pt idx="8">
                  <c:v>0.18644711282105431</c:v>
                </c:pt>
                <c:pt idx="9">
                  <c:v>0.20033916101243388</c:v>
                </c:pt>
                <c:pt idx="10">
                  <c:v>0.18236716405466846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7-4923-95CC-4A3E7F69DA05}"/>
            </c:ext>
          </c:extLst>
        </c:ser>
        <c:ser>
          <c:idx val="2"/>
          <c:order val="2"/>
          <c:tx>
            <c:strRef>
              <c:f>'2.1.7-график '!$E$4</c:f>
              <c:strCache>
                <c:ptCount val="1"/>
                <c:pt idx="0">
                  <c:v>Азық-түлік емес тауарлары  (ТБИ компоненті) (сол жақ ось)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'!$E$5:$E$15</c:f>
              <c:numCache>
                <c:formatCode>0%</c:formatCode>
                <c:ptCount val="11"/>
                <c:pt idx="0">
                  <c:v>6.828718687195301E-2</c:v>
                </c:pt>
                <c:pt idx="1">
                  <c:v>6.3302617380228021E-2</c:v>
                </c:pt>
                <c:pt idx="2">
                  <c:v>7.285428216300871E-2</c:v>
                </c:pt>
                <c:pt idx="3">
                  <c:v>7.1087871183843854E-2</c:v>
                </c:pt>
                <c:pt idx="4">
                  <c:v>6.7677856404256831E-2</c:v>
                </c:pt>
                <c:pt idx="5">
                  <c:v>7.3430525329560847E-2</c:v>
                </c:pt>
                <c:pt idx="6">
                  <c:v>7.4794358162489916E-2</c:v>
                </c:pt>
                <c:pt idx="7">
                  <c:v>0.10499568952647698</c:v>
                </c:pt>
                <c:pt idx="8">
                  <c:v>0.11194613271734477</c:v>
                </c:pt>
                <c:pt idx="9">
                  <c:v>0.11592869342374934</c:v>
                </c:pt>
                <c:pt idx="10">
                  <c:v>0.10831931150131791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7-4923-95CC-4A3E7F69DA05}"/>
            </c:ext>
          </c:extLst>
        </c:ser>
        <c:ser>
          <c:idx val="3"/>
          <c:order val="3"/>
          <c:tx>
            <c:strRef>
              <c:f>'2.1.7-график '!$F$4</c:f>
              <c:strCache>
                <c:ptCount val="1"/>
                <c:pt idx="0">
                  <c:v>Ақылы қызмет көрсету (ТБИ компоненті) (сол жақ ось)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'!$F$5:$F$15</c:f>
              <c:numCache>
                <c:formatCode>0%</c:formatCode>
                <c:ptCount val="11"/>
                <c:pt idx="0">
                  <c:v>8.9172572917074255E-2</c:v>
                </c:pt>
                <c:pt idx="1">
                  <c:v>0.11812781573803499</c:v>
                </c:pt>
                <c:pt idx="2">
                  <c:v>0.106758103538662</c:v>
                </c:pt>
                <c:pt idx="3">
                  <c:v>0.11613827769038276</c:v>
                </c:pt>
                <c:pt idx="4">
                  <c:v>0.12257015026844909</c:v>
                </c:pt>
                <c:pt idx="5">
                  <c:v>9.6335050895661301E-2</c:v>
                </c:pt>
                <c:pt idx="6">
                  <c:v>0.10035487021496325</c:v>
                </c:pt>
                <c:pt idx="7">
                  <c:v>0.15410657275326289</c:v>
                </c:pt>
                <c:pt idx="8">
                  <c:v>0.13683782487814078</c:v>
                </c:pt>
                <c:pt idx="9">
                  <c:v>0.14991081685098373</c:v>
                </c:pt>
                <c:pt idx="10">
                  <c:v>0.17343104161080958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7-4923-95CC-4A3E7F69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475664"/>
        <c:axId val="1"/>
      </c:barChart>
      <c:lineChart>
        <c:grouping val="standard"/>
        <c:varyColors val="0"/>
        <c:ser>
          <c:idx val="1"/>
          <c:order val="1"/>
          <c:tx>
            <c:strRef>
              <c:f>'2.1.7-график '!$D$4</c:f>
              <c:strCache>
                <c:ptCount val="1"/>
                <c:pt idx="0">
                  <c:v>Азық-түлік тауарлары (ТБИ компоненті) (сол жақ ось)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'!$D$5:$D$15</c:f>
              <c:numCache>
                <c:formatCode>0%</c:formatCode>
                <c:ptCount val="11"/>
                <c:pt idx="0">
                  <c:v>0.10158060475988928</c:v>
                </c:pt>
                <c:pt idx="1">
                  <c:v>8.9794642283201442E-2</c:v>
                </c:pt>
                <c:pt idx="2">
                  <c:v>7.7978098514536187E-2</c:v>
                </c:pt>
                <c:pt idx="3">
                  <c:v>7.2866368818017113E-2</c:v>
                </c:pt>
                <c:pt idx="4">
                  <c:v>5.8592319965118156E-2</c:v>
                </c:pt>
                <c:pt idx="5">
                  <c:v>7.6865081941699387E-2</c:v>
                </c:pt>
                <c:pt idx="6">
                  <c:v>0.14383888823158442</c:v>
                </c:pt>
                <c:pt idx="7">
                  <c:v>0.26555189135984136</c:v>
                </c:pt>
                <c:pt idx="8">
                  <c:v>0.2708332126321864</c:v>
                </c:pt>
                <c:pt idx="9">
                  <c:v>0.29287751905998305</c:v>
                </c:pt>
                <c:pt idx="10">
                  <c:v>0.23717541615499482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47-4923-95CC-4A3E7F69DA05}"/>
            </c:ext>
          </c:extLst>
        </c:ser>
        <c:ser>
          <c:idx val="5"/>
          <c:order val="4"/>
          <c:tx>
            <c:strRef>
              <c:f>'2.1.7-график '!$G$4</c:f>
              <c:strCache>
                <c:ptCount val="1"/>
                <c:pt idx="0">
                  <c:v>Тұтыну тауарларының импорттық бағалары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'!$G$5:$G$15</c:f>
              <c:numCache>
                <c:formatCode>0%</c:formatCode>
                <c:ptCount val="11"/>
                <c:pt idx="0">
                  <c:v>-2.7682533030913836E-2</c:v>
                </c:pt>
                <c:pt idx="1">
                  <c:v>4.345164634691967E-2</c:v>
                </c:pt>
                <c:pt idx="2">
                  <c:v>9.7515472081152854E-2</c:v>
                </c:pt>
                <c:pt idx="3">
                  <c:v>0.1629065754395167</c:v>
                </c:pt>
                <c:pt idx="4">
                  <c:v>0.18014100111782239</c:v>
                </c:pt>
                <c:pt idx="5">
                  <c:v>0.18507227503131585</c:v>
                </c:pt>
                <c:pt idx="6">
                  <c:v>0.15279721897982346</c:v>
                </c:pt>
                <c:pt idx="7">
                  <c:v>0.16119170993976328</c:v>
                </c:pt>
                <c:pt idx="8">
                  <c:v>0.20006931265600714</c:v>
                </c:pt>
                <c:pt idx="9">
                  <c:v>0.23872576710978977</c:v>
                </c:pt>
                <c:pt idx="10">
                  <c:v>0.20047919803102676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47-4923-95CC-4A3E7F69DA05}"/>
            </c:ext>
          </c:extLst>
        </c:ser>
        <c:ser>
          <c:idx val="6"/>
          <c:order val="5"/>
          <c:tx>
            <c:strRef>
              <c:f>'2.1.7-график '!$I$4</c:f>
              <c:strCache>
                <c:ptCount val="1"/>
                <c:pt idx="0">
                  <c:v>ӨБИ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'!$I$5:$I$15</c:f>
              <c:numCache>
                <c:formatCode>0%</c:formatCode>
                <c:ptCount val="11"/>
                <c:pt idx="0">
                  <c:v>0.21464731793353997</c:v>
                </c:pt>
                <c:pt idx="1">
                  <c:v>0.25087039497362795</c:v>
                </c:pt>
                <c:pt idx="2">
                  <c:v>0.13780224183356893</c:v>
                </c:pt>
                <c:pt idx="3">
                  <c:v>0.14502458427563347</c:v>
                </c:pt>
                <c:pt idx="4">
                  <c:v>2.7819098546780996E-2</c:v>
                </c:pt>
                <c:pt idx="5">
                  <c:v>4.8025050803459424E-2</c:v>
                </c:pt>
                <c:pt idx="6">
                  <c:v>0.1125316072444289</c:v>
                </c:pt>
                <c:pt idx="7">
                  <c:v>0.31817710783614506</c:v>
                </c:pt>
                <c:pt idx="8">
                  <c:v>0.46682949761972869</c:v>
                </c:pt>
                <c:pt idx="9">
                  <c:v>0.61324340203089367</c:v>
                </c:pt>
                <c:pt idx="10">
                  <c:v>0.46590773465809598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7-4923-95CC-4A3E7F69DA05}"/>
            </c:ext>
          </c:extLst>
        </c:ser>
        <c:ser>
          <c:idx val="4"/>
          <c:order val="6"/>
          <c:tx>
            <c:strRef>
              <c:f>'2.1.7-график '!$H$4</c:f>
              <c:strCache>
                <c:ptCount val="1"/>
                <c:pt idx="0">
                  <c:v>Аралық өнеркәсіптік тұтыну тауарлары импортының бағалары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'2.1.7-график '!$B$5:$B$15</c:f>
              <c:strCache>
                <c:ptCount val="11"/>
                <c:pt idx="0">
                  <c:v>1тоқ. 2006</c:v>
                </c:pt>
                <c:pt idx="1">
                  <c:v>2тоқ. 2006</c:v>
                </c:pt>
                <c:pt idx="2">
                  <c:v>3тоқ. 2006</c:v>
                </c:pt>
                <c:pt idx="3">
                  <c:v>4тоқ. 2006</c:v>
                </c:pt>
                <c:pt idx="4">
                  <c:v>1тоқ. 2007</c:v>
                </c:pt>
                <c:pt idx="5">
                  <c:v>2тоқ. 2007</c:v>
                </c:pt>
                <c:pt idx="6">
                  <c:v>3тоқ. 2007</c:v>
                </c:pt>
                <c:pt idx="7">
                  <c:v>4тоқ. 2007</c:v>
                </c:pt>
                <c:pt idx="8">
                  <c:v>1тоқ. 2008</c:v>
                </c:pt>
                <c:pt idx="9">
                  <c:v>2тоқ. 2008</c:v>
                </c:pt>
                <c:pt idx="10">
                  <c:v>3тоқ. 2008</c:v>
                </c:pt>
              </c:strCache>
            </c:strRef>
          </c:cat>
          <c:val>
            <c:numRef>
              <c:f>'2.1.7-график '!$H$5:$H$15</c:f>
              <c:numCache>
                <c:formatCode>0%</c:formatCode>
                <c:ptCount val="11"/>
                <c:pt idx="0">
                  <c:v>-0.30579402911964715</c:v>
                </c:pt>
                <c:pt idx="1">
                  <c:v>-0.27902871361629267</c:v>
                </c:pt>
                <c:pt idx="2">
                  <c:v>-0.26019078943074447</c:v>
                </c:pt>
                <c:pt idx="3">
                  <c:v>-0.29445410537784655</c:v>
                </c:pt>
                <c:pt idx="4">
                  <c:v>-0.31462781382834415</c:v>
                </c:pt>
                <c:pt idx="5">
                  <c:v>-0.2896560300868174</c:v>
                </c:pt>
                <c:pt idx="6">
                  <c:v>-0.30639539069409671</c:v>
                </c:pt>
                <c:pt idx="7">
                  <c:v>-0.28546288131335618</c:v>
                </c:pt>
                <c:pt idx="8">
                  <c:v>-0.19310616300067018</c:v>
                </c:pt>
                <c:pt idx="9">
                  <c:v>-0.13372372784681807</c:v>
                </c:pt>
                <c:pt idx="10">
                  <c:v>-7.1620470161541383E-2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47-4923-95CC-4A3E7F69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7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756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87003610108309"/>
          <c:y val="1.8115942028985508E-2"/>
          <c:w val="0.31949458483754511"/>
          <c:h val="0.971014492753623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04580152671756"/>
          <c:y val="7.7611940298507459E-2"/>
          <c:w val="0.8492366412213741"/>
          <c:h val="0.79104477611940294"/>
        </c:manualLayout>
      </c:layout>
      <c:lineChart>
        <c:grouping val="standard"/>
        <c:varyColors val="0"/>
        <c:ser>
          <c:idx val="0"/>
          <c:order val="0"/>
          <c:tx>
            <c:strRef>
              <c:f>'2.2.1-график'!$B$6</c:f>
              <c:strCache>
                <c:ptCount val="1"/>
                <c:pt idx="0">
                  <c:v>Баға факторы </c:v>
                </c:pt>
              </c:strCache>
            </c:strRef>
          </c:tx>
          <c:spPr>
            <a:ln w="25400">
              <a:solidFill>
                <a:srgbClr val="00FF00"/>
              </a:solidFill>
              <a:prstDash val="lgDashDot"/>
            </a:ln>
          </c:spPr>
          <c:marker>
            <c:symbol val="diamond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'2.2.1-график'!$C$6:$I$6</c:f>
              <c:numCache>
                <c:formatCode>0.0%</c:formatCode>
                <c:ptCount val="7"/>
                <c:pt idx="0">
                  <c:v>-0.29379657792706804</c:v>
                </c:pt>
                <c:pt idx="1">
                  <c:v>-6.7792893633950024E-3</c:v>
                </c:pt>
                <c:pt idx="2">
                  <c:v>-0.19491125798402598</c:v>
                </c:pt>
                <c:pt idx="3">
                  <c:v>-0.100353959827301</c:v>
                </c:pt>
                <c:pt idx="4">
                  <c:v>6.6388602782180062E-2</c:v>
                </c:pt>
                <c:pt idx="5">
                  <c:v>-0.38133895939037898</c:v>
                </c:pt>
                <c:pt idx="6">
                  <c:v>-8.8948176028760262E-3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B-4A21-8C6C-A42B812E34F5}"/>
            </c:ext>
          </c:extLst>
        </c:ser>
        <c:ser>
          <c:idx val="1"/>
          <c:order val="1"/>
          <c:tx>
            <c:strRef>
              <c:f>'2.2.1-график'!$B$7</c:f>
              <c:strCache>
                <c:ptCount val="1"/>
                <c:pt idx="0">
                  <c:v>Көлем факторы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'2.2.1-график'!$C$7:$I$7</c:f>
              <c:numCache>
                <c:formatCode>0.0%</c:formatCode>
                <c:ptCount val="7"/>
                <c:pt idx="0">
                  <c:v>0.27414602969453994</c:v>
                </c:pt>
                <c:pt idx="1">
                  <c:v>0.29235477917892005</c:v>
                </c:pt>
                <c:pt idx="2">
                  <c:v>0.33243052417798991</c:v>
                </c:pt>
                <c:pt idx="3">
                  <c:v>0.12540346581093997</c:v>
                </c:pt>
                <c:pt idx="4">
                  <c:v>-0.26322945037624101</c:v>
                </c:pt>
                <c:pt idx="5">
                  <c:v>1.27633047317204</c:v>
                </c:pt>
                <c:pt idx="6">
                  <c:v>0.10500273821174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A21-8C6C-A42B812E34F5}"/>
            </c:ext>
          </c:extLst>
        </c:ser>
        <c:ser>
          <c:idx val="2"/>
          <c:order val="2"/>
          <c:tx>
            <c:strRef>
              <c:f>'2.2.1-график'!$B$8</c:f>
              <c:strCache>
                <c:ptCount val="1"/>
                <c:pt idx="0">
                  <c:v>Құн факторы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'2.2.1-график'!$C$5:$I$5</c:f>
              <c:strCache>
                <c:ptCount val="7"/>
                <c:pt idx="0">
                  <c:v>1 тоқ.07</c:v>
                </c:pt>
                <c:pt idx="1">
                  <c:v>2 тоқ.07</c:v>
                </c:pt>
                <c:pt idx="2">
                  <c:v>3 тоқ.07</c:v>
                </c:pt>
                <c:pt idx="3">
                  <c:v>4 тоқ.07</c:v>
                </c:pt>
                <c:pt idx="4">
                  <c:v>1 тоқ.08</c:v>
                </c:pt>
                <c:pt idx="5">
                  <c:v>2 тоқ.08</c:v>
                </c:pt>
                <c:pt idx="6">
                  <c:v>3 тоқ.08</c:v>
                </c:pt>
              </c:strCache>
            </c:strRef>
          </c:cat>
          <c:val>
            <c:numRef>
              <c:f>'2.2.1-график'!$C$8:$I$8</c:f>
              <c:numCache>
                <c:formatCode>0.0%</c:formatCode>
                <c:ptCount val="7"/>
                <c:pt idx="0">
                  <c:v>-0.10019371360907603</c:v>
                </c:pt>
                <c:pt idx="1">
                  <c:v>0.28359353217069994</c:v>
                </c:pt>
                <c:pt idx="2">
                  <c:v>7.2724814534149917E-2</c:v>
                </c:pt>
                <c:pt idx="3">
                  <c:v>1.2464771613450054E-2</c:v>
                </c:pt>
                <c:pt idx="4">
                  <c:v>-0.21431628301566097</c:v>
                </c:pt>
                <c:pt idx="5">
                  <c:v>0.40827697930400997</c:v>
                </c:pt>
                <c:pt idx="6">
                  <c:v>9.5173940404670088E-2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A21-8C6C-A42B812E3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69424"/>
        <c:axId val="1"/>
      </c:lineChart>
      <c:catAx>
        <c:axId val="5944694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5419847328244278E-3"/>
              <c:y val="0.4447761194029850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6942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40458015267176"/>
          <c:y val="0.91044776119402981"/>
          <c:w val="0.74618320610687028"/>
          <c:h val="6.56716417910447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97726393709389"/>
          <c:y val="7.5757799946140944E-2"/>
          <c:w val="0.76091553334883111"/>
          <c:h val="0.463637735670382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'2.2.2-график'!$B$5</c:f>
              <c:strCache>
                <c:ptCount val="1"/>
                <c:pt idx="0">
                  <c:v>1 жылға дейін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'2.2.2-график'!$C$5:$M$5</c:f>
              <c:numCache>
                <c:formatCode>#,##0</c:formatCode>
                <c:ptCount val="11"/>
                <c:pt idx="0">
                  <c:v>29</c:v>
                </c:pt>
                <c:pt idx="1">
                  <c:v>227</c:v>
                </c:pt>
                <c:pt idx="2">
                  <c:v>91</c:v>
                </c:pt>
                <c:pt idx="3">
                  <c:v>54.267821906657417</c:v>
                </c:pt>
                <c:pt idx="4" formatCode="0">
                  <c:v>128.48857857069379</c:v>
                </c:pt>
                <c:pt idx="5">
                  <c:v>726.33526085741858</c:v>
                </c:pt>
                <c:pt idx="6">
                  <c:v>229</c:v>
                </c:pt>
                <c:pt idx="7">
                  <c:v>608.928265978838</c:v>
                </c:pt>
                <c:pt idx="8">
                  <c:v>39.159143716151846</c:v>
                </c:pt>
                <c:pt idx="9">
                  <c:v>100.54686185695226</c:v>
                </c:pt>
                <c:pt idx="10">
                  <c:v>103.28583465389647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D-4D58-BD92-6301349A3BB6}"/>
            </c:ext>
          </c:extLst>
        </c:ser>
        <c:ser>
          <c:idx val="1"/>
          <c:order val="1"/>
          <c:tx>
            <c:strRef>
              <c:f>'2.2.2-график'!$B$6</c:f>
              <c:strCache>
                <c:ptCount val="1"/>
                <c:pt idx="0">
                  <c:v>1 жылдан 3 жылға дейін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'2.2.2-график'!$C$6:$M$6</c:f>
              <c:numCache>
                <c:formatCode>#,##0</c:formatCode>
                <c:ptCount val="11"/>
                <c:pt idx="0">
                  <c:v>842</c:v>
                </c:pt>
                <c:pt idx="1">
                  <c:v>1036</c:v>
                </c:pt>
                <c:pt idx="2">
                  <c:v>2954</c:v>
                </c:pt>
                <c:pt idx="3">
                  <c:v>3760.079961900261</c:v>
                </c:pt>
                <c:pt idx="4" formatCode="0">
                  <c:v>2086.2279780413301</c:v>
                </c:pt>
                <c:pt idx="5">
                  <c:v>1653.0956807380433</c:v>
                </c:pt>
                <c:pt idx="6">
                  <c:v>1715</c:v>
                </c:pt>
                <c:pt idx="7">
                  <c:v>836.30346594901027</c:v>
                </c:pt>
                <c:pt idx="8">
                  <c:v>449.29768359219463</c:v>
                </c:pt>
                <c:pt idx="9">
                  <c:v>379.74363607967695</c:v>
                </c:pt>
                <c:pt idx="10">
                  <c:v>1556.2707403319164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D-4D58-BD92-6301349A3BB6}"/>
            </c:ext>
          </c:extLst>
        </c:ser>
        <c:ser>
          <c:idx val="2"/>
          <c:order val="2"/>
          <c:tx>
            <c:strRef>
              <c:f>'2.2.2-график'!$B$7</c:f>
              <c:strCache>
                <c:ptCount val="1"/>
                <c:pt idx="0">
                  <c:v>3 жылдан 5 жылға дейін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'2.2.2-график'!$C$7:$M$7</c:f>
              <c:numCache>
                <c:formatCode>#,##0</c:formatCode>
                <c:ptCount val="11"/>
                <c:pt idx="0">
                  <c:v>599</c:v>
                </c:pt>
                <c:pt idx="1">
                  <c:v>219</c:v>
                </c:pt>
                <c:pt idx="2">
                  <c:v>702</c:v>
                </c:pt>
                <c:pt idx="3">
                  <c:v>1346.4209177672692</c:v>
                </c:pt>
                <c:pt idx="4" formatCode="0">
                  <c:v>1437.0616918410176</c:v>
                </c:pt>
                <c:pt idx="5">
                  <c:v>1997.5192806664845</c:v>
                </c:pt>
                <c:pt idx="6">
                  <c:v>939</c:v>
                </c:pt>
                <c:pt idx="7">
                  <c:v>112.15880781283491</c:v>
                </c:pt>
                <c:pt idx="8">
                  <c:v>414.5745045451834</c:v>
                </c:pt>
                <c:pt idx="9">
                  <c:v>390.32578644984301</c:v>
                </c:pt>
                <c:pt idx="10">
                  <c:v>44.26876183621367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D-4D58-BD92-6301349A3BB6}"/>
            </c:ext>
          </c:extLst>
        </c:ser>
        <c:ser>
          <c:idx val="3"/>
          <c:order val="3"/>
          <c:tx>
            <c:strRef>
              <c:f>'2.2.2-график'!$B$8</c:f>
              <c:strCache>
                <c:ptCount val="1"/>
                <c:pt idx="0">
                  <c:v>5 астам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'2.2.2-график'!$C$8:$M$8</c:f>
              <c:numCache>
                <c:formatCode>#,##0</c:formatCode>
                <c:ptCount val="11"/>
                <c:pt idx="0">
                  <c:v>1410</c:v>
                </c:pt>
                <c:pt idx="1">
                  <c:v>1179</c:v>
                </c:pt>
                <c:pt idx="2">
                  <c:v>1663</c:v>
                </c:pt>
                <c:pt idx="3">
                  <c:v>1833.6184457839158</c:v>
                </c:pt>
                <c:pt idx="4" formatCode="0">
                  <c:v>4113.2970266345292</c:v>
                </c:pt>
                <c:pt idx="5">
                  <c:v>2472</c:v>
                </c:pt>
                <c:pt idx="6">
                  <c:v>1113</c:v>
                </c:pt>
                <c:pt idx="7">
                  <c:v>1147.8173313453913</c:v>
                </c:pt>
                <c:pt idx="8">
                  <c:v>897.44867165727896</c:v>
                </c:pt>
                <c:pt idx="9">
                  <c:v>1475</c:v>
                </c:pt>
                <c:pt idx="10">
                  <c:v>60.200995046695887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D-4D58-BD92-6301349A3BB6}"/>
            </c:ext>
          </c:extLst>
        </c:ser>
        <c:ser>
          <c:idx val="4"/>
          <c:order val="4"/>
          <c:tx>
            <c:strRef>
              <c:f>'2.2.2-график'!$B$9</c:f>
              <c:strCache>
                <c:ptCount val="1"/>
                <c:pt idx="0">
                  <c:v>Мерзімсіз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'2.2.2-график'!$C$4:$M$4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'2.2.2-график'!$C$9:$M$9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45</c:v>
                </c:pt>
                <c:pt idx="4" formatCode="0">
                  <c:v>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FD-4D58-BD92-6301349A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94477744"/>
        <c:axId val="1"/>
      </c:barChart>
      <c:lineChart>
        <c:grouping val="standard"/>
        <c:varyColors val="0"/>
        <c:ser>
          <c:idx val="5"/>
          <c:order val="5"/>
          <c:tx>
            <c:strRef>
              <c:f>'2.2.2-график'!$B$10</c:f>
              <c:strCache>
                <c:ptCount val="1"/>
                <c:pt idx="0">
                  <c:v>Тартудың орташа ставкасы (оң жақ ось)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Lit>
              <c:ptCount val="1"/>
              <c:pt idx="0">
                <c:v>%</c:v>
              </c:pt>
            </c:strLit>
          </c:cat>
          <c:val>
            <c:numRef>
              <c:f>'2.2.2-график'!$C$10:$M$10</c:f>
              <c:numCache>
                <c:formatCode>0.0</c:formatCode>
                <c:ptCount val="11"/>
                <c:pt idx="0">
                  <c:v>7.7167553191489366</c:v>
                </c:pt>
                <c:pt idx="1">
                  <c:v>7.4728471683475561</c:v>
                </c:pt>
                <c:pt idx="2">
                  <c:v>7.5086306098964322</c:v>
                </c:pt>
                <c:pt idx="3">
                  <c:v>7.121448574579972</c:v>
                </c:pt>
                <c:pt idx="4">
                  <c:v>7.3339747781705924</c:v>
                </c:pt>
                <c:pt idx="5">
                  <c:v>7.9281367687956061</c:v>
                </c:pt>
                <c:pt idx="6">
                  <c:v>8.8254437869822482</c:v>
                </c:pt>
                <c:pt idx="7">
                  <c:v>7.8099043799932648</c:v>
                </c:pt>
                <c:pt idx="8">
                  <c:v>7.5713829568146149</c:v>
                </c:pt>
                <c:pt idx="9">
                  <c:v>12.008326724821572</c:v>
                </c:pt>
                <c:pt idx="10">
                  <c:v>11.420248401071726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D-4D58-BD92-6301349A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млн.АҚШ долл.</a:t>
                </a:r>
              </a:p>
            </c:rich>
          </c:tx>
          <c:layout>
            <c:manualLayout>
              <c:xMode val="edge"/>
              <c:yMode val="edge"/>
              <c:x val="1.0395010395010396E-2"/>
              <c:y val="0.193940030223494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77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426282733369339"/>
              <c:y val="0.2848494392746361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395010395010396E-2"/>
          <c:y val="0.77878787878787881"/>
          <c:w val="0.74844074844074848"/>
          <c:h val="0.212121212121212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8934901387819"/>
          <c:y val="7.5075295242396423E-2"/>
          <c:w val="0.84690082761935948"/>
          <c:h val="0.630632480036130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'2.2.3-график'!$B$5</c:f>
              <c:strCache>
                <c:ptCount val="1"/>
                <c:pt idx="0">
                  <c:v>Белг % бар заем. үлесі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'2.2.3-график'!$C$4:$M$4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'2.2.3-график'!$C$5:$M$5</c:f>
              <c:numCache>
                <c:formatCode>0%</c:formatCode>
                <c:ptCount val="11"/>
                <c:pt idx="0">
                  <c:v>0.65277777777777779</c:v>
                </c:pt>
                <c:pt idx="1">
                  <c:v>0.48440435926343478</c:v>
                </c:pt>
                <c:pt idx="2">
                  <c:v>0.32125693160813307</c:v>
                </c:pt>
                <c:pt idx="3">
                  <c:v>0.34007718499894041</c:v>
                </c:pt>
                <c:pt idx="4">
                  <c:v>0.79484820237868636</c:v>
                </c:pt>
                <c:pt idx="5">
                  <c:v>0.25529741404501194</c:v>
                </c:pt>
                <c:pt idx="6">
                  <c:v>0.12687687687687688</c:v>
                </c:pt>
                <c:pt idx="7">
                  <c:v>6.5762820632551511E-2</c:v>
                </c:pt>
                <c:pt idx="8">
                  <c:v>0.29419017467800646</c:v>
                </c:pt>
                <c:pt idx="9">
                  <c:v>0.53751065643648765</c:v>
                </c:pt>
                <c:pt idx="10">
                  <c:v>6.3653329868976274E-2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3-4DA6-AFF0-AF0703C330F1}"/>
            </c:ext>
          </c:extLst>
        </c:ser>
        <c:ser>
          <c:idx val="1"/>
          <c:order val="1"/>
          <c:tx>
            <c:strRef>
              <c:f>'2.2.3-график'!$B$6</c:f>
              <c:strCache>
                <c:ptCount val="1"/>
                <c:pt idx="0">
                  <c:v>Өзгер. % бар заем. үлесі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'2.2.3-график'!$C$4:$M$4</c:f>
              <c:strCache>
                <c:ptCount val="11"/>
                <c:pt idx="0">
                  <c:v>1 тоқ.2006</c:v>
                </c:pt>
                <c:pt idx="1">
                  <c:v>2 тоқ.2006</c:v>
                </c:pt>
                <c:pt idx="2">
                  <c:v>3 тоқ.2006</c:v>
                </c:pt>
                <c:pt idx="3">
                  <c:v>4 тоқ.2006</c:v>
                </c:pt>
                <c:pt idx="4">
                  <c:v>1 тоқ.2007</c:v>
                </c:pt>
                <c:pt idx="5">
                  <c:v>2 тоқ.2007</c:v>
                </c:pt>
                <c:pt idx="6">
                  <c:v>3 тоқ.2007</c:v>
                </c:pt>
                <c:pt idx="7">
                  <c:v>4 тоқ.2007</c:v>
                </c:pt>
                <c:pt idx="8">
                  <c:v>1 тоқ.2008</c:v>
                </c:pt>
                <c:pt idx="9">
                  <c:v>2 тоқ.2008</c:v>
                </c:pt>
                <c:pt idx="10">
                  <c:v>3 тоқ.2008</c:v>
                </c:pt>
              </c:strCache>
            </c:strRef>
          </c:cat>
          <c:val>
            <c:numRef>
              <c:f>'2.2.3-график'!$C$6:$M$6</c:f>
              <c:numCache>
                <c:formatCode>0%</c:formatCode>
                <c:ptCount val="11"/>
                <c:pt idx="0">
                  <c:v>0.34722222222222221</c:v>
                </c:pt>
                <c:pt idx="1">
                  <c:v>0.51559564073656516</c:v>
                </c:pt>
                <c:pt idx="2">
                  <c:v>0.67874306839186693</c:v>
                </c:pt>
                <c:pt idx="3">
                  <c:v>0.65992281500105954</c:v>
                </c:pt>
                <c:pt idx="4">
                  <c:v>0.20515179762131369</c:v>
                </c:pt>
                <c:pt idx="5">
                  <c:v>0.74470258595498806</c:v>
                </c:pt>
                <c:pt idx="6">
                  <c:v>0.87312312312312312</c:v>
                </c:pt>
                <c:pt idx="7">
                  <c:v>0.93423717936744854</c:v>
                </c:pt>
                <c:pt idx="8">
                  <c:v>0.70580982532199366</c:v>
                </c:pt>
                <c:pt idx="9">
                  <c:v>0.46229404940490859</c:v>
                </c:pt>
                <c:pt idx="10">
                  <c:v>0.93634667013102379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3-4DA6-AFF0-AF0703C33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94476912"/>
        <c:axId val="1"/>
      </c:barChart>
      <c:catAx>
        <c:axId val="59447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447691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5968992248062"/>
          <c:y val="0.91591591591591592"/>
          <c:w val="0.68217054263565891"/>
          <c:h val="7.50750750750750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32957124408753E-2"/>
          <c:y val="5.5749128919860627E-2"/>
          <c:w val="0.92018919972185498"/>
          <c:h val="0.75958188153310102"/>
        </c:manualLayout>
      </c:layout>
      <c:lineChart>
        <c:grouping val="standard"/>
        <c:varyColors val="0"/>
        <c:ser>
          <c:idx val="0"/>
          <c:order val="0"/>
          <c:tx>
            <c:strRef>
              <c:f>'3-бокс_1-график'!$B$6</c:f>
              <c:strCache>
                <c:ptCount val="1"/>
                <c:pt idx="0">
                  <c:v>Ағымдағы шот - базалық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'3-бокс_1-график'!$C$6:$G$6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-3.1</c:v>
                </c:pt>
                <c:pt idx="4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98B-44BF-B296-4AD62EE8F0E0}"/>
            </c:ext>
          </c:extLst>
        </c:ser>
        <c:ser>
          <c:idx val="1"/>
          <c:order val="1"/>
          <c:tx>
            <c:strRef>
              <c:f>'3-бокс_1-график'!$B$7</c:f>
              <c:strCache>
                <c:ptCount val="1"/>
                <c:pt idx="0">
                  <c:v>Ағымдағы шот - нақты ЖІӨ сценарийі (2010-2011)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'3-бокс_1-график'!$C$7:$G$7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-6.2</c:v>
                </c:pt>
                <c:pt idx="3">
                  <c:v>-2.1</c:v>
                </c:pt>
                <c:pt idx="4">
                  <c:v>-2.5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98B-44BF-B296-4AD62EE8F0E0}"/>
            </c:ext>
          </c:extLst>
        </c:ser>
        <c:ser>
          <c:idx val="2"/>
          <c:order val="2"/>
          <c:tx>
            <c:strRef>
              <c:f>'3-бокс_1-график'!$B$8</c:f>
              <c:strCache>
                <c:ptCount val="1"/>
                <c:pt idx="0">
                  <c:v>Ағымдағы шот - ЖІӨ-ге әсерімен мұнай бағасының сценарийі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'3-бокс_1-график'!$C$5:$G$5</c:f>
              <c:strCache>
                <c:ptCount val="5"/>
                <c:pt idx="0">
                  <c:v>2007</c:v>
                </c:pt>
                <c:pt idx="1">
                  <c:v>2008 (бағалау)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strCache>
            </c:strRef>
          </c:cat>
          <c:val>
            <c:numRef>
              <c:f>'3-бокс_1-график'!$C$8:$G$8</c:f>
              <c:numCache>
                <c:formatCode>General</c:formatCode>
                <c:ptCount val="5"/>
                <c:pt idx="0">
                  <c:v>-7</c:v>
                </c:pt>
                <c:pt idx="1">
                  <c:v>5.4</c:v>
                </c:pt>
                <c:pt idx="2">
                  <c:v>-8.9</c:v>
                </c:pt>
                <c:pt idx="3">
                  <c:v>-8.3000000000000007</c:v>
                </c:pt>
                <c:pt idx="4">
                  <c:v>-7.8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98B-44BF-B296-4AD62EE8F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8100">
              <a:pattFill prst="pct2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hiLowLines>
        <c:smooth val="0"/>
        <c:axId val="599079952"/>
        <c:axId val="1"/>
      </c:lineChart>
      <c:catAx>
        <c:axId val="599079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ЖІӨ-ге %</a:t>
                </a:r>
              </a:p>
            </c:rich>
          </c:tx>
          <c:layout>
            <c:manualLayout>
              <c:xMode val="edge"/>
              <c:yMode val="edge"/>
              <c:x val="7.8247261345852897E-3"/>
              <c:y val="0.32404181184668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79952"/>
        <c:crosses val="autoZero"/>
        <c:crossBetween val="between"/>
      </c:valAx>
      <c:spPr>
        <a:gradFill rotWithShape="0">
          <a:gsLst>
            <a:gs pos="0">
              <a:srgbClr val="FFFFFF">
                <a:gamma/>
                <a:shade val="46275"/>
                <a:invGamma/>
              </a:srgbClr>
            </a:gs>
            <a:gs pos="5000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2942097026604072E-2"/>
          <c:y val="0.81881533101045301"/>
          <c:w val="0.9640062597809077"/>
          <c:h val="0.98606271777003485"/>
        </c:manualLayout>
      </c:layout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46597836670253E-2"/>
          <c:y val="4.4585987261146494E-2"/>
          <c:w val="0.82772357259782314"/>
          <c:h val="0.62738853503184711"/>
        </c:manualLayout>
      </c:layout>
      <c:lineChart>
        <c:grouping val="standard"/>
        <c:varyColors val="0"/>
        <c:ser>
          <c:idx val="0"/>
          <c:order val="0"/>
          <c:tx>
            <c:strRef>
              <c:f>'1.1.4-график  '!$C$4</c:f>
              <c:strCache>
                <c:ptCount val="1"/>
                <c:pt idx="0">
                  <c:v>Тұрғын үй бағаларының индексі (Ұлыбритания)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'!$C$5:$C$22</c:f>
              <c:numCache>
                <c:formatCode>General</c:formatCode>
                <c:ptCount val="18"/>
                <c:pt idx="0">
                  <c:v>109.23773882213908</c:v>
                </c:pt>
                <c:pt idx="1">
                  <c:v>116.68308055938546</c:v>
                </c:pt>
                <c:pt idx="2">
                  <c:v>120.62241481189679</c:v>
                </c:pt>
                <c:pt idx="3">
                  <c:v>119.79515461886943</c:v>
                </c:pt>
                <c:pt idx="4">
                  <c:v>120.0709080165452</c:v>
                </c:pt>
                <c:pt idx="5">
                  <c:v>123.77388221390584</c:v>
                </c:pt>
                <c:pt idx="6">
                  <c:v>123.85266889895607</c:v>
                </c:pt>
                <c:pt idx="7">
                  <c:v>123.69509552885563</c:v>
                </c:pt>
                <c:pt idx="8">
                  <c:v>125.97990939531221</c:v>
                </c:pt>
                <c:pt idx="9">
                  <c:v>129.68288359267285</c:v>
                </c:pt>
                <c:pt idx="10">
                  <c:v>132.40102422690566</c:v>
                </c:pt>
                <c:pt idx="11">
                  <c:v>135.1979515461887</c:v>
                </c:pt>
                <c:pt idx="12">
                  <c:v>137.95548552294662</c:v>
                </c:pt>
                <c:pt idx="13">
                  <c:v>142.8796533385858</c:v>
                </c:pt>
                <c:pt idx="14">
                  <c:v>144.691747094741</c:v>
                </c:pt>
                <c:pt idx="15">
                  <c:v>144.57356706716564</c:v>
                </c:pt>
                <c:pt idx="16">
                  <c:v>140.94937955485526</c:v>
                </c:pt>
                <c:pt idx="17">
                  <c:v>137.12822532991927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D-49F8-A16D-4E7973326435}"/>
            </c:ext>
          </c:extLst>
        </c:ser>
        <c:ser>
          <c:idx val="1"/>
          <c:order val="1"/>
          <c:tx>
            <c:strRef>
              <c:f>'1.1.4-график  '!$D$4</c:f>
              <c:strCache>
                <c:ptCount val="1"/>
                <c:pt idx="0">
                  <c:v>S&amp;P Case-Shiller U.S. National Home Price Index (АҚШ) тұрғын үй бағаларының индексі 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'!$D$5:$D$22</c:f>
              <c:numCache>
                <c:formatCode>General</c:formatCode>
                <c:ptCount val="18"/>
                <c:pt idx="0">
                  <c:v>107.27199383915804</c:v>
                </c:pt>
                <c:pt idx="1">
                  <c:v>112.15666141039277</c:v>
                </c:pt>
                <c:pt idx="2">
                  <c:v>116.27122373391032</c:v>
                </c:pt>
                <c:pt idx="3">
                  <c:v>119.59367780263305</c:v>
                </c:pt>
                <c:pt idx="4">
                  <c:v>124.08962558216292</c:v>
                </c:pt>
                <c:pt idx="5">
                  <c:v>129.59771168726394</c:v>
                </c:pt>
                <c:pt idx="6">
                  <c:v>134.27701785910745</c:v>
                </c:pt>
                <c:pt idx="7">
                  <c:v>137.13007444350731</c:v>
                </c:pt>
                <c:pt idx="8">
                  <c:v>138.36957717554733</c:v>
                </c:pt>
                <c:pt idx="9">
                  <c:v>139.30103780850055</c:v>
                </c:pt>
                <c:pt idx="10">
                  <c:v>138.61161025340135</c:v>
                </c:pt>
                <c:pt idx="11">
                  <c:v>137.37210752136127</c:v>
                </c:pt>
                <c:pt idx="12">
                  <c:v>135.97124940408526</c:v>
                </c:pt>
                <c:pt idx="13">
                  <c:v>134.62906597234959</c:v>
                </c:pt>
                <c:pt idx="14">
                  <c:v>132.20873519380984</c:v>
                </c:pt>
                <c:pt idx="15">
                  <c:v>125.07976090065644</c:v>
                </c:pt>
                <c:pt idx="16">
                  <c:v>116.63794051853755</c:v>
                </c:pt>
                <c:pt idx="17">
                  <c:v>113.9169019766035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D-49F8-A16D-4E7973326435}"/>
            </c:ext>
          </c:extLst>
        </c:ser>
        <c:ser>
          <c:idx val="2"/>
          <c:order val="2"/>
          <c:tx>
            <c:strRef>
              <c:f>'1.1.4-график  '!$E$4</c:f>
              <c:strCache>
                <c:ptCount val="1"/>
                <c:pt idx="0">
                  <c:v>Тұрғын үй бағаларының индексі (Польша)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'!$E$5:$E$22</c:f>
              <c:numCache>
                <c:formatCode>General</c:formatCode>
                <c:ptCount val="18"/>
                <c:pt idx="0">
                  <c:v>107.77479892761394</c:v>
                </c:pt>
                <c:pt idx="1">
                  <c:v>114.47721179624666</c:v>
                </c:pt>
                <c:pt idx="2">
                  <c:v>106.6130473637176</c:v>
                </c:pt>
                <c:pt idx="3">
                  <c:v>98.078641644325288</c:v>
                </c:pt>
                <c:pt idx="4">
                  <c:v>111.93029490616621</c:v>
                </c:pt>
                <c:pt idx="5">
                  <c:v>104.37890974084003</c:v>
                </c:pt>
                <c:pt idx="6">
                  <c:v>112.9579982126899</c:v>
                </c:pt>
                <c:pt idx="7">
                  <c:v>106.70241286863271</c:v>
                </c:pt>
                <c:pt idx="8">
                  <c:v>114.38784629133154</c:v>
                </c:pt>
                <c:pt idx="9">
                  <c:v>109.24932975871313</c:v>
                </c:pt>
                <c:pt idx="10">
                  <c:v>114.2537980339589</c:v>
                </c:pt>
                <c:pt idx="11">
                  <c:v>117.02412868632707</c:v>
                </c:pt>
                <c:pt idx="12">
                  <c:v>119.88382484361037</c:v>
                </c:pt>
                <c:pt idx="13">
                  <c:v>118.40929401251117</c:v>
                </c:pt>
                <c:pt idx="14">
                  <c:v>135.88025022341378</c:v>
                </c:pt>
                <c:pt idx="15">
                  <c:v>129.13315460232351</c:v>
                </c:pt>
                <c:pt idx="16">
                  <c:v>132.7077747989276</c:v>
                </c:pt>
                <c:pt idx="17">
                  <c:v>142.35924932975871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D-49F8-A16D-4E7973326435}"/>
            </c:ext>
          </c:extLst>
        </c:ser>
        <c:ser>
          <c:idx val="3"/>
          <c:order val="3"/>
          <c:tx>
            <c:strRef>
              <c:f>'1.1.4-график  '!$F$4</c:f>
              <c:strCache>
                <c:ptCount val="1"/>
                <c:pt idx="0">
                  <c:v>Тұрғын үй бағаларының индексі (Испания)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'!$F$5:$F$22</c:f>
              <c:numCache>
                <c:formatCode>General</c:formatCode>
                <c:ptCount val="18"/>
                <c:pt idx="0">
                  <c:v>110.63037739074284</c:v>
                </c:pt>
                <c:pt idx="1">
                  <c:v>116.90566181079183</c:v>
                </c:pt>
                <c:pt idx="2">
                  <c:v>119.33676473381323</c:v>
                </c:pt>
                <c:pt idx="3">
                  <c:v>122.92264154526981</c:v>
                </c:pt>
                <c:pt idx="4">
                  <c:v>128.04315207688367</c:v>
                </c:pt>
                <c:pt idx="5">
                  <c:v>133.16366260849748</c:v>
                </c:pt>
                <c:pt idx="6">
                  <c:v>135.3440580425823</c:v>
                </c:pt>
                <c:pt idx="7">
                  <c:v>138.59565820212342</c:v>
                </c:pt>
                <c:pt idx="8">
                  <c:v>143.40468367172514</c:v>
                </c:pt>
                <c:pt idx="9">
                  <c:v>147.56035023076487</c:v>
                </c:pt>
                <c:pt idx="10">
                  <c:v>148.65434654612451</c:v>
                </c:pt>
                <c:pt idx="11">
                  <c:v>151.22219900856587</c:v>
                </c:pt>
                <c:pt idx="12">
                  <c:v>153.78245427437278</c:v>
                </c:pt>
                <c:pt idx="13">
                  <c:v>156.08440485460866</c:v>
                </c:pt>
                <c:pt idx="14">
                  <c:v>156.59341702911627</c:v>
                </c:pt>
                <c:pt idx="15">
                  <c:v>158.43953581128565</c:v>
                </c:pt>
                <c:pt idx="16">
                  <c:v>159.64749007616192</c:v>
                </c:pt>
                <c:pt idx="17">
                  <c:v>159.2144498679987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8D-49F8-A16D-4E797332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771584"/>
        <c:axId val="1"/>
      </c:lineChart>
      <c:lineChart>
        <c:grouping val="standard"/>
        <c:varyColors val="0"/>
        <c:ser>
          <c:idx val="4"/>
          <c:order val="4"/>
          <c:tx>
            <c:strRef>
              <c:f>'1.1.4-график  '!$G$4</c:f>
              <c:strCache>
                <c:ptCount val="1"/>
                <c:pt idx="0">
                  <c:v>Тұрғын үй бағаларының индексі (Ресей) (оң жақ шкала)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'1.1.4-график  '!$B$5:$B$22</c:f>
              <c:strCache>
                <c:ptCount val="18"/>
                <c:pt idx="0">
                  <c:v>1тоқ.2004</c:v>
                </c:pt>
                <c:pt idx="1">
                  <c:v>2тоқ.2004</c:v>
                </c:pt>
                <c:pt idx="2">
                  <c:v>3тоқ.2004</c:v>
                </c:pt>
                <c:pt idx="3">
                  <c:v>4тоқ.2004</c:v>
                </c:pt>
                <c:pt idx="4">
                  <c:v>1тоқ.2005</c:v>
                </c:pt>
                <c:pt idx="5">
                  <c:v>2тоқ.2005</c:v>
                </c:pt>
                <c:pt idx="6">
                  <c:v>3тоқ.2005</c:v>
                </c:pt>
                <c:pt idx="7">
                  <c:v>4тоқ.2005</c:v>
                </c:pt>
                <c:pt idx="8">
                  <c:v>1тоқ.2006</c:v>
                </c:pt>
                <c:pt idx="9">
                  <c:v>2тоқ.2006</c:v>
                </c:pt>
                <c:pt idx="10">
                  <c:v>3тоқ.2006</c:v>
                </c:pt>
                <c:pt idx="11">
                  <c:v>4тоқ.2006</c:v>
                </c:pt>
                <c:pt idx="12">
                  <c:v>1тоқ.2007</c:v>
                </c:pt>
                <c:pt idx="13">
                  <c:v>2тоқ.2007</c:v>
                </c:pt>
                <c:pt idx="14">
                  <c:v>3тоқ.2007</c:v>
                </c:pt>
                <c:pt idx="15">
                  <c:v>4тоқ.2007</c:v>
                </c:pt>
                <c:pt idx="16">
                  <c:v>1тоқ.2008</c:v>
                </c:pt>
                <c:pt idx="17">
                  <c:v>2тоқ.2008</c:v>
                </c:pt>
              </c:strCache>
            </c:strRef>
          </c:cat>
          <c:val>
            <c:numRef>
              <c:f>'1.1.4-график  '!$G$5:$G$22</c:f>
              <c:numCache>
                <c:formatCode>General</c:formatCode>
                <c:ptCount val="18"/>
                <c:pt idx="0">
                  <c:v>120.0416275660108</c:v>
                </c:pt>
                <c:pt idx="1">
                  <c:v>125.79523736848579</c:v>
                </c:pt>
                <c:pt idx="2">
                  <c:v>131.132149038938</c:v>
                </c:pt>
                <c:pt idx="3">
                  <c:v>136.39048093322637</c:v>
                </c:pt>
                <c:pt idx="4">
                  <c:v>147.95719866618575</c:v>
                </c:pt>
                <c:pt idx="5">
                  <c:v>152.74503767129255</c:v>
                </c:pt>
                <c:pt idx="6">
                  <c:v>158.40890739785289</c:v>
                </c:pt>
                <c:pt idx="7">
                  <c:v>167.43727304236634</c:v>
                </c:pt>
                <c:pt idx="8">
                  <c:v>184.30119008578114</c:v>
                </c:pt>
                <c:pt idx="9">
                  <c:v>203.96394835914552</c:v>
                </c:pt>
                <c:pt idx="10">
                  <c:v>230.88466851181272</c:v>
                </c:pt>
                <c:pt idx="11">
                  <c:v>256.42682760030146</c:v>
                </c:pt>
                <c:pt idx="12">
                  <c:v>291.78385421479987</c:v>
                </c:pt>
                <c:pt idx="13">
                  <c:v>302.47278092666045</c:v>
                </c:pt>
                <c:pt idx="14">
                  <c:v>314.99143350177638</c:v>
                </c:pt>
                <c:pt idx="15">
                  <c:v>333.35716779052996</c:v>
                </c:pt>
                <c:pt idx="16">
                  <c:v>355.56609388276507</c:v>
                </c:pt>
                <c:pt idx="17">
                  <c:v>373.58814726878063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8D-49F8-A16D-4E797332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077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20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07715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10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09900990099015E-2"/>
          <c:y val="0.68152866242038213"/>
          <c:w val="0.79801980198019806"/>
          <c:h val="0.29299363057324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03293497945905"/>
          <c:y val="5.3333506945009587E-2"/>
          <c:w val="0.8140052460908076"/>
          <c:h val="0.526668381081969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'2.4.1-график '!$B$5</c:f>
              <c:strCache>
                <c:ptCount val="1"/>
                <c:pt idx="0">
                  <c:v>Активтер/ЖІӨ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'2.4.1-график '!$C$4:$M$4</c:f>
              <c:strCache>
                <c:ptCount val="11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  <c:pt idx="10">
                  <c:v>2008_3тоқ.</c:v>
                </c:pt>
              </c:strCache>
            </c:strRef>
          </c:cat>
          <c:val>
            <c:numRef>
              <c:f>'2.4.1-график '!$C$5:$M$5</c:f>
              <c:numCache>
                <c:formatCode>0.00</c:formatCode>
                <c:ptCount val="11"/>
                <c:pt idx="0">
                  <c:v>22.61132430912064</c:v>
                </c:pt>
                <c:pt idx="1">
                  <c:v>24.431327843333463</c:v>
                </c:pt>
                <c:pt idx="2">
                  <c:v>24.558463730686501</c:v>
                </c:pt>
                <c:pt idx="3">
                  <c:v>25.800016647383746</c:v>
                </c:pt>
                <c:pt idx="4">
                  <c:v>27.148589556710188</c:v>
                </c:pt>
                <c:pt idx="5">
                  <c:v>29.433380966586949</c:v>
                </c:pt>
                <c:pt idx="6">
                  <c:v>28.466143458751947</c:v>
                </c:pt>
                <c:pt idx="7">
                  <c:v>28.014678098320704</c:v>
                </c:pt>
                <c:pt idx="8">
                  <c:v>27.339627483818884</c:v>
                </c:pt>
                <c:pt idx="9">
                  <c:v>26.47125276675424</c:v>
                </c:pt>
                <c:pt idx="10">
                  <c:v>25.840972755958219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7-4732-90E5-BAE0B6C49221}"/>
            </c:ext>
          </c:extLst>
        </c:ser>
        <c:ser>
          <c:idx val="3"/>
          <c:order val="2"/>
          <c:tx>
            <c:strRef>
              <c:f>'2.4.1-график '!$B$7</c:f>
              <c:strCache>
                <c:ptCount val="1"/>
                <c:pt idx="0">
                  <c:v>Борыш/ЖІӨ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'2.4.1-график '!$C$7:$M$7</c:f>
              <c:numCache>
                <c:formatCode>0.00</c:formatCode>
                <c:ptCount val="11"/>
                <c:pt idx="0">
                  <c:v>10.654403417985359</c:v>
                </c:pt>
                <c:pt idx="1">
                  <c:v>12.205001980941287</c:v>
                </c:pt>
                <c:pt idx="2">
                  <c:v>14.932147813445464</c:v>
                </c:pt>
                <c:pt idx="3">
                  <c:v>16.496767206107911</c:v>
                </c:pt>
                <c:pt idx="4">
                  <c:v>18.464823686269117</c:v>
                </c:pt>
                <c:pt idx="5">
                  <c:v>21.604996835355934</c:v>
                </c:pt>
                <c:pt idx="6">
                  <c:v>23.11113926942534</c:v>
                </c:pt>
                <c:pt idx="7">
                  <c:v>22.482562933253245</c:v>
                </c:pt>
                <c:pt idx="8">
                  <c:v>21.103329965500865</c:v>
                </c:pt>
                <c:pt idx="9">
                  <c:v>19.429364941196162</c:v>
                </c:pt>
                <c:pt idx="10">
                  <c:v>18.380745776416738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7-4732-90E5-BAE0B6C49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478576"/>
        <c:axId val="1"/>
      </c:barChart>
      <c:lineChart>
        <c:grouping val="standard"/>
        <c:varyColors val="0"/>
        <c:ser>
          <c:idx val="2"/>
          <c:order val="1"/>
          <c:tx>
            <c:strRef>
              <c:f>'2.4.1-график '!$B$6</c:f>
              <c:strCache>
                <c:ptCount val="1"/>
                <c:pt idx="0">
                  <c:v>Борыш/Қолда бар кіріс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'2.4.1-график '!$C$6:$M$6</c:f>
              <c:numCache>
                <c:formatCode>0.00</c:formatCode>
                <c:ptCount val="11"/>
                <c:pt idx="0">
                  <c:v>19.865937570067015</c:v>
                </c:pt>
                <c:pt idx="1">
                  <c:v>23.430549735851411</c:v>
                </c:pt>
                <c:pt idx="2">
                  <c:v>29.942323534531358</c:v>
                </c:pt>
                <c:pt idx="3">
                  <c:v>35.710839804941195</c:v>
                </c:pt>
                <c:pt idx="4">
                  <c:v>38.824833158366992</c:v>
                </c:pt>
                <c:pt idx="5">
                  <c:v>44.893613360812907</c:v>
                </c:pt>
                <c:pt idx="6">
                  <c:v>47.453995890196907</c:v>
                </c:pt>
                <c:pt idx="7">
                  <c:v>45.212899635150372</c:v>
                </c:pt>
                <c:pt idx="8">
                  <c:v>42.038743043027118</c:v>
                </c:pt>
                <c:pt idx="9">
                  <c:v>38.90627555383346</c:v>
                </c:pt>
                <c:pt idx="10">
                  <c:v>36.077286338712923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17-4732-90E5-BAE0B6C49221}"/>
            </c:ext>
          </c:extLst>
        </c:ser>
        <c:ser>
          <c:idx val="1"/>
          <c:order val="4"/>
          <c:tx>
            <c:strRef>
              <c:f>'2.4.1-график '!$B$9</c:f>
              <c:strCache>
                <c:ptCount val="1"/>
                <c:pt idx="0">
                  <c:v>Қысқа валюта позициясы / Қолда бар кіріс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'2.4.1-график '!$C$9:$M$9</c:f>
              <c:numCache>
                <c:formatCode>0.0</c:formatCode>
                <c:ptCount val="11"/>
                <c:pt idx="0">
                  <c:v>3.3174071317846123</c:v>
                </c:pt>
                <c:pt idx="1">
                  <c:v>4.6329927013322409</c:v>
                </c:pt>
                <c:pt idx="2">
                  <c:v>6.0721726923783246</c:v>
                </c:pt>
                <c:pt idx="3">
                  <c:v>7.4426792088778031</c:v>
                </c:pt>
                <c:pt idx="4">
                  <c:v>8.8538774088843262</c:v>
                </c:pt>
                <c:pt idx="5">
                  <c:v>10.334167402011204</c:v>
                </c:pt>
                <c:pt idx="6">
                  <c:v>8.0159248292280108</c:v>
                </c:pt>
                <c:pt idx="7">
                  <c:v>6.5891937864762262</c:v>
                </c:pt>
                <c:pt idx="8">
                  <c:v>5.4927527612230413</c:v>
                </c:pt>
                <c:pt idx="9">
                  <c:v>5.1082605623901625</c:v>
                </c:pt>
                <c:pt idx="10">
                  <c:v>4.4908690988119622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17-4732-90E5-BAE0B6C49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78576"/>
        <c:axId val="1"/>
      </c:lineChart>
      <c:lineChart>
        <c:grouping val="standard"/>
        <c:varyColors val="0"/>
        <c:ser>
          <c:idx val="5"/>
          <c:order val="3"/>
          <c:tx>
            <c:strRef>
              <c:f>'2.4.1-график '!$B$8</c:f>
              <c:strCache>
                <c:ptCount val="1"/>
                <c:pt idx="0">
                  <c:v>Өтімділік коэф.(оң жақ ось)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'2.4.1-график '!$C$8:$M$8</c:f>
              <c:numCache>
                <c:formatCode>0.00</c:formatCode>
                <c:ptCount val="11"/>
                <c:pt idx="0">
                  <c:v>125.63732766477445</c:v>
                </c:pt>
                <c:pt idx="1">
                  <c:v>123.67613772970178</c:v>
                </c:pt>
                <c:pt idx="2">
                  <c:v>101.33670403043693</c:v>
                </c:pt>
                <c:pt idx="3">
                  <c:v>96.237678490683308</c:v>
                </c:pt>
                <c:pt idx="4">
                  <c:v>92.096137945428083</c:v>
                </c:pt>
                <c:pt idx="5">
                  <c:v>87.222792558959696</c:v>
                </c:pt>
                <c:pt idx="6">
                  <c:v>77.06283263874019</c:v>
                </c:pt>
                <c:pt idx="7">
                  <c:v>75.707990276199695</c:v>
                </c:pt>
                <c:pt idx="8">
                  <c:v>76.828940471787632</c:v>
                </c:pt>
                <c:pt idx="9">
                  <c:v>79.665836824405119</c:v>
                </c:pt>
                <c:pt idx="10">
                  <c:v>84.998980491104533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617-4732-90E5-BAE0B6C49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447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594478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940919037199124E-2"/>
          <c:y val="0.82692307692307687"/>
          <c:w val="0.98030634573304154"/>
          <c:h val="0.153846153846153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0074812967581"/>
          <c:y val="5.8139754950017219E-2"/>
          <c:w val="0.77805486284289271"/>
          <c:h val="0.5348857455401584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'2.4.2-график '!$B$10</c:f>
              <c:strCache>
                <c:ptCount val="1"/>
                <c:pt idx="0">
                  <c:v>Басқа активтер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'2.4.2-график 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'2.4.2-график '!$C$10:$H$10</c:f>
              <c:numCache>
                <c:formatCode>#\ ##0.0</c:formatCode>
                <c:ptCount val="6"/>
                <c:pt idx="0">
                  <c:v>5.1888310000000004</c:v>
                </c:pt>
                <c:pt idx="1">
                  <c:v>6.5230350000000001</c:v>
                </c:pt>
                <c:pt idx="2">
                  <c:v>8.7543389999999999</c:v>
                </c:pt>
                <c:pt idx="3">
                  <c:v>11.288359</c:v>
                </c:pt>
                <c:pt idx="4">
                  <c:v>13.450977</c:v>
                </c:pt>
                <c:pt idx="5">
                  <c:v>11.979846999999999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8-4D1C-9459-47AE82173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4480656"/>
        <c:axId val="1"/>
      </c:barChart>
      <c:barChart>
        <c:barDir val="col"/>
        <c:grouping val="stacked"/>
        <c:varyColors val="0"/>
        <c:ser>
          <c:idx val="0"/>
          <c:order val="1"/>
          <c:tx>
            <c:strRef>
              <c:f>'2.4.2-график '!$B$9</c:f>
              <c:strCache>
                <c:ptCount val="1"/>
                <c:pt idx="0">
                  <c:v>Акциялар және капиталға қатысудың басқа нысандары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'!$C$9:$H$9</c:f>
              <c:numCache>
                <c:formatCode>#\ ##0.0</c:formatCode>
                <c:ptCount val="6"/>
                <c:pt idx="0">
                  <c:v>9.4359303000000008</c:v>
                </c:pt>
                <c:pt idx="1">
                  <c:v>18.602169499999999</c:v>
                </c:pt>
                <c:pt idx="2">
                  <c:v>96.771674000000004</c:v>
                </c:pt>
                <c:pt idx="3">
                  <c:v>157.09965548</c:v>
                </c:pt>
                <c:pt idx="4">
                  <c:v>175.18854844862801</c:v>
                </c:pt>
                <c:pt idx="5">
                  <c:v>110.23291042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8-4D1C-9459-47AE82173E56}"/>
            </c:ext>
          </c:extLst>
        </c:ser>
        <c:ser>
          <c:idx val="5"/>
          <c:order val="2"/>
          <c:tx>
            <c:strRef>
              <c:f>'2.4.2-график '!$B$8</c:f>
              <c:strCache>
                <c:ptCount val="1"/>
                <c:pt idx="0">
                  <c:v>Акцияларды қоспағандағы бағалы қағаздар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'!$C$8:$H$8</c:f>
              <c:numCache>
                <c:formatCode>#\ ##0.0</c:formatCode>
                <c:ptCount val="6"/>
                <c:pt idx="0">
                  <c:v>8.2375091200000004</c:v>
                </c:pt>
                <c:pt idx="1">
                  <c:v>11.15076015</c:v>
                </c:pt>
                <c:pt idx="2">
                  <c:v>15.040428990000001</c:v>
                </c:pt>
                <c:pt idx="3">
                  <c:v>16.9117511</c:v>
                </c:pt>
                <c:pt idx="4">
                  <c:v>34.444288280999999</c:v>
                </c:pt>
                <c:pt idx="5">
                  <c:v>17.378295039999902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F8-4D1C-9459-47AE82173E56}"/>
            </c:ext>
          </c:extLst>
        </c:ser>
        <c:ser>
          <c:idx val="6"/>
          <c:order val="3"/>
          <c:tx>
            <c:strRef>
              <c:f>'2.4.2-график '!$B$7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'!$C$7:$H$7</c:f>
              <c:numCache>
                <c:formatCode>#\ ##0.0</c:formatCode>
                <c:ptCount val="6"/>
                <c:pt idx="0">
                  <c:v>629.75800000000004</c:v>
                </c:pt>
                <c:pt idx="1">
                  <c:v>839.34100000000001</c:v>
                </c:pt>
                <c:pt idx="2">
                  <c:v>1167.6289999999999</c:v>
                </c:pt>
                <c:pt idx="3">
                  <c:v>1393.3019999999999</c:v>
                </c:pt>
                <c:pt idx="4">
                  <c:v>1479.751</c:v>
                </c:pt>
                <c:pt idx="5">
                  <c:v>1522.326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F8-4D1C-9459-47AE82173E56}"/>
            </c:ext>
          </c:extLst>
        </c:ser>
        <c:ser>
          <c:idx val="2"/>
          <c:order val="4"/>
          <c:tx>
            <c:strRef>
              <c:f>'2.4.2-график '!$B$6</c:f>
              <c:strCache>
                <c:ptCount val="1"/>
                <c:pt idx="0">
                  <c:v>Қолма-қол валюта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'2.4.2-график '!$C$6:$H$6</c:f>
              <c:numCache>
                <c:formatCode>#\ ##0.0</c:formatCode>
                <c:ptCount val="6"/>
                <c:pt idx="0">
                  <c:v>436.60829908221001</c:v>
                </c:pt>
                <c:pt idx="1">
                  <c:v>550.91261939821004</c:v>
                </c:pt>
                <c:pt idx="2">
                  <c:v>652.09495987010996</c:v>
                </c:pt>
                <c:pt idx="3">
                  <c:v>770.58037891600998</c:v>
                </c:pt>
                <c:pt idx="4">
                  <c:v>695.98444702333995</c:v>
                </c:pt>
                <c:pt idx="5">
                  <c:v>806.32774665251998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F8-4D1C-9459-47AE82173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4"/>
          <c:order val="5"/>
          <c:tx>
            <c:strRef>
              <c:f>'2.4.2-график '!$B$5</c:f>
              <c:strCache>
                <c:ptCount val="1"/>
                <c:pt idx="0">
                  <c:v>Қаржылық емес активтер (сол жақ шкала)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'2.4.2-график 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'2.4.2-график '!$C$5:$H$5</c:f>
              <c:numCache>
                <c:formatCode>#\ ##0.0</c:formatCode>
                <c:ptCount val="6"/>
                <c:pt idx="0">
                  <c:v>10282.460116882099</c:v>
                </c:pt>
                <c:pt idx="1">
                  <c:v>12022.633108151</c:v>
                </c:pt>
                <c:pt idx="2">
                  <c:v>16781.528423645501</c:v>
                </c:pt>
                <c:pt idx="3">
                  <c:v>20199.155264961701</c:v>
                </c:pt>
                <c:pt idx="4">
                  <c:v>20014.007430923</c:v>
                </c:pt>
                <c:pt idx="5">
                  <c:v>18430.92138534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DF8-4D1C-9459-47AE82173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80656"/>
        <c:axId val="1"/>
      </c:lineChart>
      <c:catAx>
        <c:axId val="59448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594480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/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848341232227487E-2"/>
          <c:y val="0.78682170542635654"/>
          <c:w val="0.99289099526066349"/>
          <c:h val="0.201550387596899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'2.4.3-график'!$B$8</c:f>
              <c:strCache>
                <c:ptCount val="1"/>
                <c:pt idx="0">
                  <c:v>Басқа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'2.4.3-график'!#REF!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'2.4.3-график'!$C$8:$H$8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C-4F18-88B7-B7A1F7851070}"/>
            </c:ext>
          </c:extLst>
        </c:ser>
        <c:ser>
          <c:idx val="1"/>
          <c:order val="1"/>
          <c:tx>
            <c:strRef>
              <c:f>'2.4.3-график'!$B$7</c:f>
              <c:strCache>
                <c:ptCount val="1"/>
                <c:pt idx="0">
                  <c:v>Микрокредиттік ұйымдардың кредиттері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'2.4.3-график'!$C$7:$H$7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AC-4F18-88B7-B7A1F7851070}"/>
            </c:ext>
          </c:extLst>
        </c:ser>
        <c:ser>
          <c:idx val="2"/>
          <c:order val="2"/>
          <c:tx>
            <c:strRef>
              <c:f>'2.4.3-график'!$B$6</c:f>
              <c:strCache>
                <c:ptCount val="1"/>
                <c:pt idx="0">
                  <c:v>Кредитті ұйымдардың кредиттері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'2.4.3-график'!$C$6:$H$6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C-4F18-88B7-B7A1F7851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7564000"/>
        <c:axId val="1"/>
      </c:barChart>
      <c:lineChart>
        <c:grouping val="standard"/>
        <c:varyColors val="0"/>
        <c:ser>
          <c:idx val="3"/>
          <c:order val="3"/>
          <c:tx>
            <c:strRef>
              <c:f>'2.4.3-график'!$B$5</c:f>
              <c:strCache>
                <c:ptCount val="1"/>
                <c:pt idx="0">
                  <c:v>Қаржы ұйымдардың кредиттері*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'2.4.3-график'!$C$5:$H$5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AC-4F18-88B7-B7A1F7851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75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75640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108910891089105E-2"/>
          <c:y val="6.0606060606060608E-2"/>
          <c:w val="0.80940594059405946"/>
          <c:h val="0.502164502164502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'2.4.3-график'!$B$8</c:f>
              <c:strCache>
                <c:ptCount val="1"/>
                <c:pt idx="0">
                  <c:v>Басқа міндеттемелер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'2.4.3-график'!$C$8:$H$8</c:f>
              <c:numCache>
                <c:formatCode>#\ ##0.0</c:formatCode>
                <c:ptCount val="6"/>
                <c:pt idx="0">
                  <c:v>1.60419668485</c:v>
                </c:pt>
                <c:pt idx="1">
                  <c:v>1.9082756353100001</c:v>
                </c:pt>
                <c:pt idx="2">
                  <c:v>1.50541818831</c:v>
                </c:pt>
                <c:pt idx="3">
                  <c:v>1.50416745629</c:v>
                </c:pt>
                <c:pt idx="4">
                  <c:v>3.1462730092900002</c:v>
                </c:pt>
                <c:pt idx="5">
                  <c:v>3.4350000000000001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1-42FA-A2F4-50FC06CBC8C0}"/>
            </c:ext>
          </c:extLst>
        </c:ser>
        <c:ser>
          <c:idx val="1"/>
          <c:order val="1"/>
          <c:tx>
            <c:strRef>
              <c:f>'2.4.3-график'!$B$7</c:f>
              <c:strCache>
                <c:ptCount val="1"/>
                <c:pt idx="0">
                  <c:v>Микрокредиттік ұйымдардың кредиттері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'2.4.3-график'!$C$7:$H$7</c:f>
              <c:numCache>
                <c:formatCode>#\ ##0.0</c:formatCode>
                <c:ptCount val="6"/>
                <c:pt idx="0">
                  <c:v>4.3610470000000001</c:v>
                </c:pt>
                <c:pt idx="1">
                  <c:v>7.5288110000000001</c:v>
                </c:pt>
                <c:pt idx="2">
                  <c:v>17.801742000000001</c:v>
                </c:pt>
                <c:pt idx="3">
                  <c:v>33.606050000000003</c:v>
                </c:pt>
                <c:pt idx="4">
                  <c:v>35.345008</c:v>
                </c:pt>
                <c:pt idx="5">
                  <c:v>37.449253749999997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C1-42FA-A2F4-50FC06CBC8C0}"/>
            </c:ext>
          </c:extLst>
        </c:ser>
        <c:ser>
          <c:idx val="2"/>
          <c:order val="2"/>
          <c:tx>
            <c:strRef>
              <c:f>'2.4.3-график'!$B$6</c:f>
              <c:strCache>
                <c:ptCount val="1"/>
                <c:pt idx="0">
                  <c:v>Кредитті ұйымдардың кредиттері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'2.4.3-график'!$C$4:$H$4</c:f>
              <c:strCache>
                <c:ptCount val="6"/>
                <c:pt idx="0">
                  <c:v>2006_1тоқ.</c:v>
                </c:pt>
                <c:pt idx="1">
                  <c:v>2006_3тоқ.</c:v>
                </c:pt>
                <c:pt idx="2">
                  <c:v>2007_1тоқ.</c:v>
                </c:pt>
                <c:pt idx="3">
                  <c:v>2007_3тоқ.</c:v>
                </c:pt>
                <c:pt idx="4">
                  <c:v>2008_1тоқ.</c:v>
                </c:pt>
                <c:pt idx="5">
                  <c:v>2008_3тоқ.</c:v>
                </c:pt>
              </c:strCache>
            </c:strRef>
          </c:cat>
          <c:val>
            <c:numRef>
              <c:f>'2.4.3-график'!$C$6:$H$6</c:f>
              <c:numCache>
                <c:formatCode>#\ ##0.0</c:formatCode>
                <c:ptCount val="6"/>
                <c:pt idx="0">
                  <c:v>5.3147830000000003</c:v>
                </c:pt>
                <c:pt idx="1">
                  <c:v>10.68765</c:v>
                </c:pt>
                <c:pt idx="2">
                  <c:v>24.757614</c:v>
                </c:pt>
                <c:pt idx="3">
                  <c:v>47.391548</c:v>
                </c:pt>
                <c:pt idx="4">
                  <c:v>57.6984729999999</c:v>
                </c:pt>
                <c:pt idx="5">
                  <c:v>72.490640799999994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C1-42FA-A2F4-50FC06CB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7559008"/>
        <c:axId val="1"/>
      </c:barChart>
      <c:lineChart>
        <c:grouping val="standard"/>
        <c:varyColors val="0"/>
        <c:ser>
          <c:idx val="3"/>
          <c:order val="3"/>
          <c:tx>
            <c:strRef>
              <c:f>'2.4.3-график'!$B$5</c:f>
              <c:strCache>
                <c:ptCount val="1"/>
                <c:pt idx="0">
                  <c:v>Қаржы ұйымдардың кредиттері* (оң жақ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'2.4.3-график'!$C$5:$H$5</c:f>
              <c:numCache>
                <c:formatCode>#\ ##0.0</c:formatCode>
                <c:ptCount val="6"/>
                <c:pt idx="0">
                  <c:v>839.08967536596003</c:v>
                </c:pt>
                <c:pt idx="1">
                  <c:v>1353.6987129735301</c:v>
                </c:pt>
                <c:pt idx="2">
                  <c:v>1933.3367026907499</c:v>
                </c:pt>
                <c:pt idx="3">
                  <c:v>2726.9479508743698</c:v>
                </c:pt>
                <c:pt idx="4">
                  <c:v>2738.8782319153202</c:v>
                </c:pt>
                <c:pt idx="5">
                  <c:v>2629.6856082479098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C1-42FA-A2F4-50FC06CB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755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59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666854745778524E-2"/>
          <c:y val="0.7402628697530681"/>
          <c:w val="0.82444623360727776"/>
          <c:h val="0.23376722202728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7362500433583"/>
          <c:y val="9.5477621205689603E-2"/>
          <c:w val="0.80874532729606219"/>
          <c:h val="0.43718700236289465"/>
        </c:manualLayout>
      </c:layout>
      <c:lineChart>
        <c:grouping val="standard"/>
        <c:varyColors val="0"/>
        <c:ser>
          <c:idx val="0"/>
          <c:order val="0"/>
          <c:tx>
            <c:strRef>
              <c:f>'4-бокс 1-график'!$B$5</c:f>
              <c:strCache>
                <c:ptCount val="1"/>
                <c:pt idx="0">
                  <c:v>Жеке тұлғалардың теңгедегі мерзімді депозиттері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'4-бокс 1-график'!$C$4:$AT$4</c:f>
              <c:strCache>
                <c:ptCount val="44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қыр.2007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қыр.2008</c:v>
                </c:pt>
              </c:strCache>
            </c:strRef>
          </c:cat>
          <c:val>
            <c:numRef>
              <c:f>'4-бокс 1-график'!$C$5:$AT$5</c:f>
              <c:numCache>
                <c:formatCode>0.0</c:formatCode>
                <c:ptCount val="44"/>
                <c:pt idx="0">
                  <c:v>9.6</c:v>
                </c:pt>
                <c:pt idx="1">
                  <c:v>9.6</c:v>
                </c:pt>
                <c:pt idx="2">
                  <c:v>9.6999999999999993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9.1</c:v>
                </c:pt>
                <c:pt idx="11">
                  <c:v>9.1</c:v>
                </c:pt>
                <c:pt idx="12">
                  <c:v>9.1999999999999993</c:v>
                </c:pt>
                <c:pt idx="13">
                  <c:v>8.9</c:v>
                </c:pt>
                <c:pt idx="14">
                  <c:v>9.1</c:v>
                </c:pt>
                <c:pt idx="15">
                  <c:v>9.8000000000000007</c:v>
                </c:pt>
                <c:pt idx="16">
                  <c:v>9.9</c:v>
                </c:pt>
                <c:pt idx="17">
                  <c:v>9.4</c:v>
                </c:pt>
                <c:pt idx="18">
                  <c:v>9</c:v>
                </c:pt>
                <c:pt idx="19">
                  <c:v>9.6</c:v>
                </c:pt>
                <c:pt idx="20">
                  <c:v>9.8000000000000007</c:v>
                </c:pt>
                <c:pt idx="21">
                  <c:v>10</c:v>
                </c:pt>
                <c:pt idx="22">
                  <c:v>9.9</c:v>
                </c:pt>
                <c:pt idx="23">
                  <c:v>9.8000000000000007</c:v>
                </c:pt>
                <c:pt idx="24">
                  <c:v>9.9</c:v>
                </c:pt>
                <c:pt idx="25">
                  <c:v>9.5</c:v>
                </c:pt>
                <c:pt idx="26">
                  <c:v>10.6</c:v>
                </c:pt>
                <c:pt idx="27">
                  <c:v>9.1</c:v>
                </c:pt>
                <c:pt idx="28">
                  <c:v>9.8000000000000007</c:v>
                </c:pt>
                <c:pt idx="29">
                  <c:v>10.5</c:v>
                </c:pt>
                <c:pt idx="30">
                  <c:v>10.5</c:v>
                </c:pt>
                <c:pt idx="31">
                  <c:v>10.199999999999999</c:v>
                </c:pt>
                <c:pt idx="32">
                  <c:v>11</c:v>
                </c:pt>
                <c:pt idx="33">
                  <c:v>12.1</c:v>
                </c:pt>
                <c:pt idx="34">
                  <c:v>10.9</c:v>
                </c:pt>
                <c:pt idx="35">
                  <c:v>11.5</c:v>
                </c:pt>
                <c:pt idx="36">
                  <c:v>11.4</c:v>
                </c:pt>
                <c:pt idx="37">
                  <c:v>11.7</c:v>
                </c:pt>
                <c:pt idx="38">
                  <c:v>11.4</c:v>
                </c:pt>
                <c:pt idx="39">
                  <c:v>11.3</c:v>
                </c:pt>
                <c:pt idx="40">
                  <c:v>11.6</c:v>
                </c:pt>
                <c:pt idx="41">
                  <c:v>11.7</c:v>
                </c:pt>
                <c:pt idx="42">
                  <c:v>11.4</c:v>
                </c:pt>
                <c:pt idx="43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B-4606-B834-7D61AE613222}"/>
            </c:ext>
          </c:extLst>
        </c:ser>
        <c:ser>
          <c:idx val="1"/>
          <c:order val="1"/>
          <c:tx>
            <c:strRef>
              <c:f>'4-бокс 1-график'!$B$6</c:f>
              <c:strCache>
                <c:ptCount val="1"/>
                <c:pt idx="0">
                  <c:v>Жеке тұлғалардың шетел валютасындағы мерзімді депозиттері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'4-бокс 1-график'!$C$4:$AT$4</c:f>
              <c:strCache>
                <c:ptCount val="44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қыр.2007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қыр.2008</c:v>
                </c:pt>
              </c:strCache>
            </c:strRef>
          </c:cat>
          <c:val>
            <c:numRef>
              <c:f>'4-бокс 1-график'!$C$6:$AT$6</c:f>
              <c:numCache>
                <c:formatCode>0.0</c:formatCode>
                <c:ptCount val="44"/>
                <c:pt idx="0">
                  <c:v>6</c:v>
                </c:pt>
                <c:pt idx="1">
                  <c:v>6</c:v>
                </c:pt>
                <c:pt idx="2">
                  <c:v>5.9</c:v>
                </c:pt>
                <c:pt idx="3">
                  <c:v>6</c:v>
                </c:pt>
                <c:pt idx="4">
                  <c:v>5.6</c:v>
                </c:pt>
                <c:pt idx="5">
                  <c:v>5.7</c:v>
                </c:pt>
                <c:pt idx="6">
                  <c:v>6.1</c:v>
                </c:pt>
                <c:pt idx="7">
                  <c:v>5.9</c:v>
                </c:pt>
                <c:pt idx="8">
                  <c:v>5.8</c:v>
                </c:pt>
                <c:pt idx="9">
                  <c:v>5.9</c:v>
                </c:pt>
                <c:pt idx="10">
                  <c:v>5.9</c:v>
                </c:pt>
                <c:pt idx="11">
                  <c:v>6.2</c:v>
                </c:pt>
                <c:pt idx="12">
                  <c:v>6.2</c:v>
                </c:pt>
                <c:pt idx="13">
                  <c:v>5.8</c:v>
                </c:pt>
                <c:pt idx="14">
                  <c:v>5.2</c:v>
                </c:pt>
                <c:pt idx="15">
                  <c:v>6.1</c:v>
                </c:pt>
                <c:pt idx="16">
                  <c:v>5.8</c:v>
                </c:pt>
                <c:pt idx="17">
                  <c:v>6.3</c:v>
                </c:pt>
                <c:pt idx="18">
                  <c:v>5.9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5.8</c:v>
                </c:pt>
                <c:pt idx="23">
                  <c:v>7.4</c:v>
                </c:pt>
                <c:pt idx="24">
                  <c:v>6.6</c:v>
                </c:pt>
                <c:pt idx="25">
                  <c:v>6.6</c:v>
                </c:pt>
                <c:pt idx="26">
                  <c:v>6.7</c:v>
                </c:pt>
                <c:pt idx="27">
                  <c:v>6.6</c:v>
                </c:pt>
                <c:pt idx="28">
                  <c:v>6.5</c:v>
                </c:pt>
                <c:pt idx="29">
                  <c:v>6.5</c:v>
                </c:pt>
                <c:pt idx="30">
                  <c:v>7.2</c:v>
                </c:pt>
                <c:pt idx="31">
                  <c:v>8.3000000000000007</c:v>
                </c:pt>
                <c:pt idx="32">
                  <c:v>9.6</c:v>
                </c:pt>
                <c:pt idx="33">
                  <c:v>8.9</c:v>
                </c:pt>
                <c:pt idx="34">
                  <c:v>8.6</c:v>
                </c:pt>
                <c:pt idx="35">
                  <c:v>9.5</c:v>
                </c:pt>
                <c:pt idx="36">
                  <c:v>9.5</c:v>
                </c:pt>
                <c:pt idx="37">
                  <c:v>8.9</c:v>
                </c:pt>
                <c:pt idx="38">
                  <c:v>9.6999999999999993</c:v>
                </c:pt>
                <c:pt idx="39">
                  <c:v>9.6999999999999993</c:v>
                </c:pt>
                <c:pt idx="40">
                  <c:v>9.1999999999999993</c:v>
                </c:pt>
                <c:pt idx="41">
                  <c:v>9.5</c:v>
                </c:pt>
                <c:pt idx="42">
                  <c:v>9.1999999999999993</c:v>
                </c:pt>
                <c:pt idx="43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B-4606-B834-7D61AE61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077040"/>
        <c:axId val="1"/>
      </c:lineChart>
      <c:catAx>
        <c:axId val="5990770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2"/>
        <c:noMultiLvlLbl val="0"/>
      </c:catAx>
      <c:valAx>
        <c:axId val="1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2786836489631432E-2"/>
              <c:y val="0.281407562748123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770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9320113314447591E-2"/>
          <c:y val="0.81407035175879394"/>
          <c:w val="0.84702549575070818"/>
          <c:h val="0.160804020100502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различных категорий депозитов в общих депозитов физических лиц в банковской системе Казахстана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A-48AF-ABD1-55DE307E3B26}"/>
            </c:ext>
          </c:extLst>
        </c:ser>
        <c:ser>
          <c:idx val="1"/>
          <c:order val="1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A-48AF-ABD1-55DE307E3B26}"/>
            </c:ext>
          </c:extLst>
        </c:ser>
        <c:ser>
          <c:idx val="2"/>
          <c:order val="2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A-48AF-ABD1-55DE307E3B26}"/>
            </c:ext>
          </c:extLst>
        </c:ser>
        <c:ser>
          <c:idx val="3"/>
          <c:order val="3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A-48AF-ABD1-55DE307E3B26}"/>
            </c:ext>
          </c:extLst>
        </c:ser>
        <c:ser>
          <c:idx val="5"/>
          <c:order val="4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BA-48AF-ABD1-55DE307E3B26}"/>
            </c:ext>
          </c:extLst>
        </c:ser>
        <c:ser>
          <c:idx val="6"/>
          <c:order val="5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BA-48AF-ABD1-55DE307E3B26}"/>
            </c:ext>
          </c:extLst>
        </c:ser>
        <c:ser>
          <c:idx val="4"/>
          <c:order val="6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BA-48AF-ABD1-55DE307E3B26}"/>
            </c:ext>
          </c:extLst>
        </c:ser>
        <c:ser>
          <c:idx val="7"/>
          <c:order val="7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BA-48AF-ABD1-55DE307E3B26}"/>
            </c:ext>
          </c:extLst>
        </c:ser>
        <c:ser>
          <c:idx val="8"/>
          <c:order val="8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BA-48AF-ABD1-55DE307E3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3680"/>
        <c:axId val="1"/>
      </c:barChart>
      <c:catAx>
        <c:axId val="59909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93680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89534308191455"/>
          <c:y val="9.2810869229581594E-2"/>
          <c:w val="0.85421507311435918"/>
          <c:h val="0.6640547578611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2-график'!$C$5:$H$5</c:f>
              <c:numCache>
                <c:formatCode>0.00%</c:formatCode>
                <c:ptCount val="6"/>
                <c:pt idx="0">
                  <c:v>0.17294336843614225</c:v>
                </c:pt>
                <c:pt idx="1">
                  <c:v>8.4312036989919306E-2</c:v>
                </c:pt>
                <c:pt idx="2">
                  <c:v>3.6917460980832185E-2</c:v>
                </c:pt>
                <c:pt idx="3">
                  <c:v>4.104242847025813E-2</c:v>
                </c:pt>
                <c:pt idx="4">
                  <c:v>2.6439260309291824E-2</c:v>
                </c:pt>
                <c:pt idx="5">
                  <c:v>4.9202311538538032E-2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9-4F3C-816B-F0191E53B85B}"/>
            </c:ext>
          </c:extLst>
        </c:ser>
        <c:ser>
          <c:idx val="1"/>
          <c:order val="1"/>
          <c:tx>
            <c:strRef>
              <c:f>'4-бокс 2-график'!$B$6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2-график'!$C$6:$H$6</c:f>
              <c:numCache>
                <c:formatCode>0.00%</c:formatCode>
                <c:ptCount val="6"/>
                <c:pt idx="0">
                  <c:v>1.6105528219747992E-2</c:v>
                </c:pt>
                <c:pt idx="1">
                  <c:v>5.7575742474441333E-2</c:v>
                </c:pt>
                <c:pt idx="2">
                  <c:v>7.1071880633290481E-3</c:v>
                </c:pt>
                <c:pt idx="3">
                  <c:v>1.1683237277021271E-2</c:v>
                </c:pt>
                <c:pt idx="4">
                  <c:v>3.6164769863887052E-2</c:v>
                </c:pt>
                <c:pt idx="5">
                  <c:v>2.6415584785461866E-3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9-4F3C-816B-F0191E53B85B}"/>
            </c:ext>
          </c:extLst>
        </c:ser>
        <c:ser>
          <c:idx val="2"/>
          <c:order val="2"/>
          <c:tx>
            <c:strRef>
              <c:f>'4-бокс 2-график'!$B$7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2-график'!$C$7:$H$7</c:f>
              <c:numCache>
                <c:formatCode>0.00%</c:formatCode>
                <c:ptCount val="6"/>
                <c:pt idx="0">
                  <c:v>0.15683784021639424</c:v>
                </c:pt>
                <c:pt idx="1">
                  <c:v>2.6736294515477974E-2</c:v>
                </c:pt>
                <c:pt idx="2">
                  <c:v>2.9810272917503138E-2</c:v>
                </c:pt>
                <c:pt idx="3">
                  <c:v>2.9359191193236857E-2</c:v>
                </c:pt>
                <c:pt idx="4">
                  <c:v>-9.7255095545952276E-3</c:v>
                </c:pt>
                <c:pt idx="5">
                  <c:v>4.6560753059991848E-2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9-4F3C-816B-F0191E53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4512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1.3288955262697E-3"/>
                  <c:y val="1.19926437786657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9-4F3C-816B-F0191E53B85B}"/>
                </c:ext>
              </c:extLst>
            </c:dLbl>
            <c:dLbl>
              <c:idx val="3"/>
              <c:layout>
                <c:manualLayout>
                  <c:x val="8.9217241273264972E-3"/>
                  <c:y val="1.49696821563158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9-4F3C-816B-F0191E53B85B}"/>
                </c:ext>
              </c:extLst>
            </c:dLbl>
            <c:dLbl>
              <c:idx val="5"/>
              <c:layout>
                <c:manualLayout>
                  <c:x val="5.5590974747715431E-3"/>
                  <c:y val="-2.58282331244710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9-4F3C-816B-F0191E53B8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2-график'!$C$8:$H$8</c:f>
              <c:numCache>
                <c:formatCode>0.00%</c:formatCode>
                <c:ptCount val="6"/>
                <c:pt idx="0">
                  <c:v>3.2211056439496011E-2</c:v>
                </c:pt>
                <c:pt idx="1">
                  <c:v>0.11515148494888268</c:v>
                </c:pt>
                <c:pt idx="2">
                  <c:v>1.4214376126658098E-2</c:v>
                </c:pt>
                <c:pt idx="3">
                  <c:v>2.3366474554042546E-2</c:v>
                </c:pt>
                <c:pt idx="4">
                  <c:v>5.2878520618583655E-2</c:v>
                </c:pt>
                <c:pt idx="5">
                  <c:v>5.2831169570923681E-3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29-4F3C-816B-F0191E53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94512"/>
        <c:axId val="1"/>
      </c:lineChart>
      <c:catAx>
        <c:axId val="5990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9094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743119266055051E-3"/>
          <c:y val="0.78823529411764703"/>
          <c:w val="1"/>
          <c:h val="0.1803921568627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8-4068-9CEE-D94C3760A672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8-4068-9CEE-D94C3760A672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8-4068-9CEE-D94C3760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6176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8-4068-9CEE-D94C3760A67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8-4068-9CEE-D94C3760A67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8-4068-9CEE-D94C3760A6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48-4068-9CEE-D94C3760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96176"/>
        <c:axId val="1"/>
      </c:lineChart>
      <c:catAx>
        <c:axId val="59909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96176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135254988913526"/>
          <c:y val="0"/>
          <c:w val="8.8691796008869186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6-4F74-B55E-4F6AEFD36E42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6-4F74-B55E-4F6AEFD36E42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6-4F74-B55E-4F6AEFD3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82448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6-4F74-B55E-4F6AEFD36E4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F6-4F74-B55E-4F6AEFD36E4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6-4F74-B55E-4F6AEFD36E4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F6-4F74-B55E-4F6AEFD36E4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F6-4F74-B55E-4F6AEFD3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82448"/>
        <c:axId val="1"/>
      </c:lineChart>
      <c:catAx>
        <c:axId val="59908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824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301310043668125"/>
          <c:y val="0"/>
          <c:w val="8.7336244541484712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D-4837-96C6-C6192464A1CC}"/>
            </c:ext>
          </c:extLst>
        </c:ser>
        <c:ser>
          <c:idx val="1"/>
          <c:order val="1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D-4837-96C6-C6192464A1CC}"/>
            </c:ext>
          </c:extLst>
        </c:ser>
        <c:ser>
          <c:idx val="2"/>
          <c:order val="2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D-4837-96C6-C6192464A1CC}"/>
            </c:ext>
          </c:extLst>
        </c:ser>
        <c:ser>
          <c:idx val="3"/>
          <c:order val="3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D-4837-96C6-C6192464A1CC}"/>
            </c:ext>
          </c:extLst>
        </c:ser>
        <c:ser>
          <c:idx val="4"/>
          <c:order val="4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5D-4837-96C6-C6192464A1CC}"/>
            </c:ext>
          </c:extLst>
        </c:ser>
        <c:ser>
          <c:idx val="5"/>
          <c:order val="5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5D-4837-96C6-C6192464A1CC}"/>
            </c:ext>
          </c:extLst>
        </c:ser>
        <c:ser>
          <c:idx val="6"/>
          <c:order val="6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5D-4837-96C6-C6192464A1CC}"/>
            </c:ext>
          </c:extLst>
        </c:ser>
        <c:ser>
          <c:idx val="7"/>
          <c:order val="7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5D-4837-96C6-C6192464A1CC}"/>
            </c:ext>
          </c:extLst>
        </c:ser>
        <c:ser>
          <c:idx val="8"/>
          <c:order val="8"/>
          <c:tx>
            <c:strRef>
              <c:f>'4-бокс 2-график'!#REF!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5D-4837-96C6-C6192464A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83280"/>
        <c:axId val="1"/>
      </c:barChart>
      <c:catAx>
        <c:axId val="59908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8328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EF-4616-ABEA-90569405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772000"/>
        <c:axId val="1"/>
      </c:barChart>
      <c:barChart>
        <c:barDir val="col"/>
        <c:grouping val="clustered"/>
        <c:varyColors val="0"/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EF-4616-ABEA-90569405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scatterChart>
        <c:scatterStyle val="lineMarker"/>
        <c:varyColors val="0"/>
        <c:ser>
          <c:idx val="0"/>
          <c:order val="1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EF-4616-ABEA-90569405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72000"/>
        <c:axId val="1"/>
      </c:scatterChart>
      <c:scatterChart>
        <c:scatterStyle val="lineMarker"/>
        <c:varyColors val="0"/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'1.1.5-график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EF-4616-ABEA-90569405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5907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5907720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D-4CD2-8764-2E5A84DAA9B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5D-4CD2-8764-2E5A84DAA9B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D-4CD2-8764-2E5A84DAA9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5D-4CD2-8764-2E5A84DA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9742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5D-4CD2-8764-2E5A84DAA9BC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D-4CD2-8764-2E5A84DAA9BC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5D-4CD2-8764-2E5A84DA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97424"/>
        <c:axId val="1"/>
      </c:lineChart>
      <c:catAx>
        <c:axId val="59909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97424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686440677966101"/>
          <c:y val="0"/>
          <c:w val="0.32415254237288138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F7-450A-8224-09AB422D9DE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7-450A-8224-09AB422D9DE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7-450A-8224-09AB422D9DE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F7-450A-8224-09AB422D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8494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F7-450A-8224-09AB422D9DEC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7-450A-8224-09AB422D9DEC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F7-450A-8224-09AB422D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84944"/>
        <c:axId val="1"/>
      </c:lineChart>
      <c:catAx>
        <c:axId val="59908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84944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434959349593496"/>
          <c:y val="0"/>
          <c:w val="0.31097560975609756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9F-4F89-9600-2F2810FD0E3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F-4F89-9600-2F2810FD0E3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F-4F89-9600-2F2810FD0E3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F-4F89-9600-2F2810FD0E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9F-4F89-9600-2F2810FD0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7662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9F-4F89-9600-2F2810FD0E38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9F-4F89-9600-2F2810FD0E38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9F-4F89-9600-2F2810FD0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76624"/>
        <c:axId val="1"/>
      </c:lineChart>
      <c:catAx>
        <c:axId val="59907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766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727463312368971"/>
          <c:y val="0"/>
          <c:w val="8.385744234800839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9-44E1-8E41-72F476984E6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9-44E1-8E41-72F476984E6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9-44E1-8E41-72F476984E6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9-44E1-8E41-72F476984E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09-44E1-8E41-72F476984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07454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09-44E1-8E41-72F476984E61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09-44E1-8E41-72F476984E61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09-44E1-8E41-72F476984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074544"/>
        <c:axId val="1"/>
      </c:lineChart>
      <c:catAx>
        <c:axId val="59907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99074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0180360721442887"/>
          <c:y val="0"/>
          <c:w val="8.0160320641282562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тенге, всего</a:t>
            </a:r>
          </a:p>
        </c:rich>
      </c:tx>
      <c:layout>
        <c:manualLayout>
          <c:xMode val="edge"/>
          <c:yMode val="edge"/>
          <c:x val="0.14471243042671614"/>
          <c:y val="0.42106368282912005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1-4813-ACDA-EBC283FD356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1-4813-ACDA-EBC283FD356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1-4813-ACDA-EBC283FD356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61-4813-ACDA-EBC283FD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782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1-4813-ACDA-EBC283FD356C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1-4813-ACDA-EBC283FD356C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1-4813-ACDA-EBC283FD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87824"/>
        <c:axId val="1"/>
      </c:lineChart>
      <c:catAx>
        <c:axId val="62358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87824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0909090909090906"/>
          <c:y val="0.73684210526315785"/>
          <c:w val="7.4211502782931357E-2"/>
          <c:h val="0.210526315789473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иностранной валюте, всего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 2-график'!$M$8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46-4477-89C7-EDCF2995B03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6-4477-89C7-EDCF2995B030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6-4477-89C7-EDCF2995B0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46-4477-89C7-EDCF2995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74096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 2-график'!$M$5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46-4477-89C7-EDCF2995B030}"/>
            </c:ext>
          </c:extLst>
        </c:ser>
        <c:ser>
          <c:idx val="1"/>
          <c:order val="1"/>
          <c:tx>
            <c:strRef>
              <c:f>'4-бокс 2-график'!$M$6</c:f>
              <c:strCache>
                <c:ptCount val="1"/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46-4477-89C7-EDCF2995B030}"/>
            </c:ext>
          </c:extLst>
        </c:ser>
        <c:ser>
          <c:idx val="2"/>
          <c:order val="2"/>
          <c:tx>
            <c:strRef>
              <c:f>'4-бокс 2-график'!$M$7</c:f>
              <c:strCache>
                <c:ptCount val="1"/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'4-бокс 2-график'!$C$4:$H$4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 2-график'!#REF!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46-4477-89C7-EDCF2995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74096"/>
        <c:axId val="1"/>
      </c:lineChart>
      <c:catAx>
        <c:axId val="62357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740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91090909090909089"/>
          <c:y val="0"/>
          <c:w val="7.2727272727272724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474594731537055E-2"/>
          <c:y val="8.097208496711189E-2"/>
          <c:w val="0.86918054191698779"/>
          <c:h val="0.7287462144155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'4-бокс_3-график 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'!$C$5:$H$5</c:f>
              <c:numCache>
                <c:formatCode>0.00%</c:formatCode>
                <c:ptCount val="6"/>
                <c:pt idx="0">
                  <c:v>0.11095312208192516</c:v>
                </c:pt>
                <c:pt idx="1">
                  <c:v>1.4254803277100731E-2</c:v>
                </c:pt>
                <c:pt idx="2">
                  <c:v>1.9731000740177081E-2</c:v>
                </c:pt>
                <c:pt idx="3">
                  <c:v>2.98877860693012E-2</c:v>
                </c:pt>
                <c:pt idx="4">
                  <c:v>2.6210911469071452E-2</c:v>
                </c:pt>
                <c:pt idx="5">
                  <c:v>1.4564103719934888E-2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36-43F6-896A-97CC7E9A2912}"/>
            </c:ext>
          </c:extLst>
        </c:ser>
        <c:ser>
          <c:idx val="1"/>
          <c:order val="1"/>
          <c:tx>
            <c:strRef>
              <c:f>'4-бокс_3-график 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'!$C$6:$H$6</c:f>
              <c:numCache>
                <c:formatCode>0.00%</c:formatCode>
                <c:ptCount val="6"/>
                <c:pt idx="0">
                  <c:v>3.5624993942216768E-3</c:v>
                </c:pt>
                <c:pt idx="1">
                  <c:v>4.9180605495687001E-2</c:v>
                </c:pt>
                <c:pt idx="2">
                  <c:v>6.5230061897764442E-3</c:v>
                </c:pt>
                <c:pt idx="3">
                  <c:v>4.5934738080825434E-3</c:v>
                </c:pt>
                <c:pt idx="4">
                  <c:v>2.8810896239617446E-3</c:v>
                </c:pt>
                <c:pt idx="5">
                  <c:v>1.2524200066306895E-2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36-43F6-896A-97CC7E9A2912}"/>
            </c:ext>
          </c:extLst>
        </c:ser>
        <c:ser>
          <c:idx val="2"/>
          <c:order val="2"/>
          <c:tx>
            <c:strRef>
              <c:f>'4-бокс_3-график 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'!$C$7:$H$7</c:f>
              <c:numCache>
                <c:formatCode>0.00%</c:formatCode>
                <c:ptCount val="6"/>
                <c:pt idx="0">
                  <c:v>0.10739062268770348</c:v>
                </c:pt>
                <c:pt idx="1">
                  <c:v>-3.4925802218586266E-2</c:v>
                </c:pt>
                <c:pt idx="2">
                  <c:v>1.3207994550400637E-2</c:v>
                </c:pt>
                <c:pt idx="3">
                  <c:v>2.5294312261218657E-2</c:v>
                </c:pt>
                <c:pt idx="4">
                  <c:v>2.3329821845109708E-2</c:v>
                </c:pt>
                <c:pt idx="5">
                  <c:v>2.0399036536279929E-3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36-43F6-896A-97CC7E9A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8240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'4-бокс_3-график 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5.774628490719233E-3"/>
                  <c:y val="-6.1698201314354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6-43F6-896A-97CC7E9A2912}"/>
                </c:ext>
              </c:extLst>
            </c:dLbl>
            <c:dLbl>
              <c:idx val="3"/>
              <c:layout>
                <c:manualLayout>
                  <c:x val="1.6164434018000331E-3"/>
                  <c:y val="-6.4472378107540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6-43F6-896A-97CC7E9A2912}"/>
                </c:ext>
              </c:extLst>
            </c:dLbl>
            <c:dLbl>
              <c:idx val="4"/>
              <c:layout>
                <c:manualLayout>
                  <c:x val="-7.9919208502253654E-3"/>
                  <c:y val="-5.88158061976821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6-43F6-896A-97CC7E9A29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'4-бокс_3-график 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'4-бокс_3-график '!$C$8:$H$8</c:f>
              <c:numCache>
                <c:formatCode>0.00%</c:formatCode>
                <c:ptCount val="6"/>
                <c:pt idx="0">
                  <c:v>7.1249987884433597E-3</c:v>
                </c:pt>
                <c:pt idx="1">
                  <c:v>2.8509606554201469E-2</c:v>
                </c:pt>
                <c:pt idx="2">
                  <c:v>1.304601237955289E-2</c:v>
                </c:pt>
                <c:pt idx="3">
                  <c:v>9.1869476161650851E-3</c:v>
                </c:pt>
                <c:pt idx="4">
                  <c:v>5.7621792479234865E-3</c:v>
                </c:pt>
                <c:pt idx="5">
                  <c:v>2.5048400132613786E-2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36-43F6-896A-97CC7E9A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88240"/>
        <c:axId val="1"/>
      </c:lineChart>
      <c:catAx>
        <c:axId val="62358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88240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594541910331383E-2"/>
          <c:y val="0.820627802690583"/>
          <c:w val="0.97270955165692008"/>
          <c:h val="0.165919282511210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886462882096067E-2"/>
          <c:y val="7.0038910505836577E-2"/>
          <c:w val="0.86244541484716153"/>
          <c:h val="0.70428015564202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'4-бокс_4-график'!$B$5</c:f>
              <c:strCache>
                <c:ptCount val="1"/>
                <c:pt idx="0">
                  <c:v>Депозиттердің жиынтық өсімі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'4-бокс_4-график'!$C$5:$H$5</c:f>
              <c:numCache>
                <c:formatCode>0.00%</c:formatCode>
                <c:ptCount val="6"/>
                <c:pt idx="0">
                  <c:v>0.17744287014176111</c:v>
                </c:pt>
                <c:pt idx="1">
                  <c:v>0.12812609073120657</c:v>
                </c:pt>
                <c:pt idx="2">
                  <c:v>4.2557740569958639E-2</c:v>
                </c:pt>
                <c:pt idx="3">
                  <c:v>6.5350656052769449E-2</c:v>
                </c:pt>
                <c:pt idx="4">
                  <c:v>1.6418608884421655E-2</c:v>
                </c:pt>
                <c:pt idx="5">
                  <c:v>6.5209580230286154E-2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2-4C99-A07D-46DA4D80007C}"/>
            </c:ext>
          </c:extLst>
        </c:ser>
        <c:ser>
          <c:idx val="1"/>
          <c:order val="1"/>
          <c:tx>
            <c:strRef>
              <c:f>'4-бокс_4-график'!$B$6</c:f>
              <c:strCache>
                <c:ptCount val="1"/>
                <c:pt idx="0">
                  <c:v>Депозиттердің жиынтық әкетілуі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'4-бокс_4-график'!$C$6:$H$6</c:f>
              <c:numCache>
                <c:formatCode>0.00%</c:formatCode>
                <c:ptCount val="6"/>
                <c:pt idx="0">
                  <c:v>2.136462464091449E-2</c:v>
                </c:pt>
                <c:pt idx="1">
                  <c:v>6.3421796848030204E-2</c:v>
                </c:pt>
                <c:pt idx="2">
                  <c:v>8.806395029956688E-3</c:v>
                </c:pt>
                <c:pt idx="3">
                  <c:v>9.5215087034853374E-3</c:v>
                </c:pt>
                <c:pt idx="4">
                  <c:v>5.3188061803113661E-2</c:v>
                </c:pt>
                <c:pt idx="5">
                  <c:v>2.1865620032693934E-3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2-4C99-A07D-46DA4D80007C}"/>
            </c:ext>
          </c:extLst>
        </c:ser>
        <c:ser>
          <c:idx val="2"/>
          <c:order val="2"/>
          <c:tx>
            <c:strRef>
              <c:f>'4-бокс_4-график'!$B$7</c:f>
              <c:strCache>
                <c:ptCount val="1"/>
                <c:pt idx="0">
                  <c:v>Депозиттердің таза өзгерісі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'4-бокс_4-график'!$C$4:$H$4</c:f>
              <c:strCache>
                <c:ptCount val="6"/>
                <c:pt idx="0">
                  <c:v>2тоқ.2007</c:v>
                </c:pt>
                <c:pt idx="1">
                  <c:v>3тоқ.2007</c:v>
                </c:pt>
                <c:pt idx="2">
                  <c:v>4тоқ.2007</c:v>
                </c:pt>
                <c:pt idx="3">
                  <c:v>1тоқ.2008</c:v>
                </c:pt>
                <c:pt idx="4">
                  <c:v>2тоқ.2008</c:v>
                </c:pt>
                <c:pt idx="5">
                  <c:v>3тоқ.2008</c:v>
                </c:pt>
              </c:strCache>
            </c:strRef>
          </c:cat>
          <c:val>
            <c:numRef>
              <c:f>'4-бокс_4-график'!$C$7:$H$7</c:f>
              <c:numCache>
                <c:formatCode>0.00%</c:formatCode>
                <c:ptCount val="6"/>
                <c:pt idx="0">
                  <c:v>0.15607824550084662</c:v>
                </c:pt>
                <c:pt idx="1">
                  <c:v>6.4704293883176361E-2</c:v>
                </c:pt>
                <c:pt idx="2">
                  <c:v>3.3751345540001948E-2</c:v>
                </c:pt>
                <c:pt idx="3">
                  <c:v>5.5829147349284111E-2</c:v>
                </c:pt>
                <c:pt idx="4">
                  <c:v>-3.6769452918692005E-2</c:v>
                </c:pt>
                <c:pt idx="5">
                  <c:v>6.3023018227016767E-2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2-4C99-A07D-46DA4D800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79504"/>
        <c:axId val="1"/>
      </c:barChart>
      <c:lineChart>
        <c:grouping val="standard"/>
        <c:varyColors val="0"/>
        <c:ser>
          <c:idx val="3"/>
          <c:order val="3"/>
          <c:tx>
            <c:strRef>
              <c:f>'4-бокс_4-график'!$B$8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5.1940996458412171E-3"/>
                  <c:y val="-6.6288387103363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2-4C99-A07D-46DA4D80007C}"/>
                </c:ext>
              </c:extLst>
            </c:dLbl>
            <c:dLbl>
              <c:idx val="3"/>
              <c:layout>
                <c:manualLayout>
                  <c:x val="-9.7259567444898821E-3"/>
                  <c:y val="-0.136901661611364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2-4C99-A07D-46DA4D80007C}"/>
                </c:ext>
              </c:extLst>
            </c:dLbl>
            <c:dLbl>
              <c:idx val="4"/>
              <c:layout>
                <c:manualLayout>
                  <c:x val="-6.2831665692438497E-4"/>
                  <c:y val="-6.2110154518622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2-4C99-A07D-46DA4D80007C}"/>
                </c:ext>
              </c:extLst>
            </c:dLbl>
            <c:dLbl>
              <c:idx val="5"/>
              <c:layout>
                <c:manualLayout>
                  <c:x val="1.7467248908297872E-3"/>
                  <c:y val="-7.49777873096607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2-4C99-A07D-46DA4D80007C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'4-бокс_4-график'!$C$8:$H$8</c:f>
              <c:numCache>
                <c:formatCode>0.00%</c:formatCode>
                <c:ptCount val="6"/>
                <c:pt idx="0">
                  <c:v>4.2729249281828974E-2</c:v>
                </c:pt>
                <c:pt idx="1">
                  <c:v>0.12684359369606041</c:v>
                </c:pt>
                <c:pt idx="2">
                  <c:v>1.7612790059913383E-2</c:v>
                </c:pt>
                <c:pt idx="3">
                  <c:v>1.9043017406970675E-2</c:v>
                </c:pt>
                <c:pt idx="4">
                  <c:v>3.283721776884331E-2</c:v>
                </c:pt>
                <c:pt idx="5">
                  <c:v>4.3731240065387755E-3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52-4C99-A07D-46DA4D800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79504"/>
        <c:axId val="1"/>
      </c:lineChart>
      <c:catAx>
        <c:axId val="62357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235795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100436681222707E-2"/>
          <c:y val="0.80155642023346307"/>
          <c:w val="0.9759825327510917"/>
          <c:h val="0.1867704280155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Распределение категорий в общих депозитах физических лиц в банковской системе Казахстана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B-4730-941C-6F190CBAEA75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B-4730-941C-6F190CBAEA75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B-4730-941C-6F190CBAEA75}"/>
            </c:ext>
          </c:extLst>
        </c:ser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8B-4730-941C-6F190CBAEA75}"/>
            </c:ext>
          </c:extLst>
        </c:ser>
        <c:ser>
          <c:idx val="4"/>
          <c:order val="4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8B-4730-941C-6F190CBAEA75}"/>
            </c:ext>
          </c:extLst>
        </c:ser>
        <c:ser>
          <c:idx val="5"/>
          <c:order val="5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8B-4730-941C-6F190CBAEA75}"/>
            </c:ext>
          </c:extLst>
        </c:ser>
        <c:ser>
          <c:idx val="6"/>
          <c:order val="6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8B-4730-941C-6F190CBAEA75}"/>
            </c:ext>
          </c:extLst>
        </c:ser>
        <c:ser>
          <c:idx val="7"/>
          <c:order val="7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8B-4730-941C-6F190CBAEA75}"/>
            </c:ext>
          </c:extLst>
        </c:ser>
        <c:ser>
          <c:idx val="8"/>
          <c:order val="8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8B-4730-941C-6F190CBAE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0336"/>
        <c:axId val="1"/>
      </c:barChart>
      <c:catAx>
        <c:axId val="62358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8033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до 700 тыс. тенге, подлежащих гарантированию в иностраннойвалюте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88-4319-B4C2-523D05CF4EE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88-4319-B4C2-523D05CF4EE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8-4319-B4C2-523D05CF4E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'4-бокс_4-график'!$C$18:$H$18</c:f>
              <c:numCache>
                <c:formatCode>0.00%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6188-4319-B4C2-523D05CF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77424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'4-бокс_4-график'!$C$15:$H$15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88-4319-B4C2-523D05CF4EE5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'4-бокс_4-график'!$C$16:$H$16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8-4319-B4C2-523D05CF4EE5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'4-бокс_4-график'!$C$17:$H$17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88-4319-B4C2-523D05CF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77424"/>
        <c:axId val="1"/>
      </c:lineChart>
      <c:catAx>
        <c:axId val="62357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77424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8084988370338"/>
          <c:y val="4.7457705670196089E-2"/>
          <c:w val="0.843576953083088"/>
          <c:h val="0.6203400098318488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'1.1.5-график '!$F$4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'!$F$5:$F$10</c:f>
              <c:numCache>
                <c:formatCode>0.0</c:formatCode>
                <c:ptCount val="6"/>
                <c:pt idx="0">
                  <c:v>3.637</c:v>
                </c:pt>
                <c:pt idx="1">
                  <c:v>2.9390000000000001</c:v>
                </c:pt>
                <c:pt idx="2">
                  <c:v>2.7789999999999999</c:v>
                </c:pt>
                <c:pt idx="3">
                  <c:v>2.028</c:v>
                </c:pt>
                <c:pt idx="4">
                  <c:v>1.4</c:v>
                </c:pt>
                <c:pt idx="5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0-45C5-B7DC-492061064D71}"/>
            </c:ext>
          </c:extLst>
        </c:ser>
        <c:ser>
          <c:idx val="4"/>
          <c:order val="4"/>
          <c:tx>
            <c:strRef>
              <c:f>'1.1.5-график '!$G$4</c:f>
              <c:strCache>
                <c:ptCount val="1"/>
                <c:pt idx="0">
                  <c:v>Еуроаймақ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'!$G$5:$G$10</c:f>
              <c:numCache>
                <c:formatCode>0.0</c:formatCode>
                <c:ptCount val="6"/>
                <c:pt idx="0">
                  <c:v>2.085</c:v>
                </c:pt>
                <c:pt idx="1">
                  <c:v>1.6080000000000001</c:v>
                </c:pt>
                <c:pt idx="2">
                  <c:v>2.7570000000000001</c:v>
                </c:pt>
                <c:pt idx="3">
                  <c:v>2.5950000000000002</c:v>
                </c:pt>
                <c:pt idx="4">
                  <c:v>1.2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0-45C5-B7DC-492061064D71}"/>
            </c:ext>
          </c:extLst>
        </c:ser>
        <c:ser>
          <c:idx val="5"/>
          <c:order val="5"/>
          <c:tx>
            <c:strRef>
              <c:f>'1.1.5-график '!$H$4</c:f>
              <c:strCache>
                <c:ptCount val="1"/>
                <c:pt idx="0">
                  <c:v>Ұлыбритания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'!$H$5:$H$10</c:f>
              <c:numCache>
                <c:formatCode>0.0</c:formatCode>
                <c:ptCount val="6"/>
                <c:pt idx="0">
                  <c:v>2.758</c:v>
                </c:pt>
                <c:pt idx="1">
                  <c:v>2.0579999999999998</c:v>
                </c:pt>
                <c:pt idx="2">
                  <c:v>2.8380000000000001</c:v>
                </c:pt>
                <c:pt idx="3">
                  <c:v>3.0259999999999998</c:v>
                </c:pt>
                <c:pt idx="4">
                  <c:v>0.8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0-45C5-B7DC-492061064D71}"/>
            </c:ext>
          </c:extLst>
        </c:ser>
        <c:ser>
          <c:idx val="6"/>
          <c:order val="6"/>
          <c:tx>
            <c:strRef>
              <c:f>'1.1.5-график '!$I$4</c:f>
              <c:strCache>
                <c:ptCount val="1"/>
                <c:pt idx="0">
                  <c:v>Шығыс және Орталық Еуропа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'!$I$5:$I$10</c:f>
              <c:numCache>
                <c:formatCode>0.0</c:formatCode>
                <c:ptCount val="6"/>
                <c:pt idx="0">
                  <c:v>6.9470000000000001</c:v>
                </c:pt>
                <c:pt idx="1">
                  <c:v>6.0750000000000002</c:v>
                </c:pt>
                <c:pt idx="2">
                  <c:v>6.6870000000000003</c:v>
                </c:pt>
                <c:pt idx="3">
                  <c:v>5.6989999999999998</c:v>
                </c:pt>
                <c:pt idx="4">
                  <c:v>4.2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50-45C5-B7DC-492061064D71}"/>
            </c:ext>
          </c:extLst>
        </c:ser>
        <c:ser>
          <c:idx val="7"/>
          <c:order val="7"/>
          <c:tx>
            <c:strRef>
              <c:f>'1.1.5-график '!$J$4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'!$J$5:$J$10</c:f>
              <c:numCache>
                <c:formatCode>0.0</c:formatCode>
                <c:ptCount val="6"/>
                <c:pt idx="0">
                  <c:v>2.7440000000000002</c:v>
                </c:pt>
                <c:pt idx="1">
                  <c:v>1.9339999999999999</c:v>
                </c:pt>
                <c:pt idx="2">
                  <c:v>2.4239999999999999</c:v>
                </c:pt>
                <c:pt idx="3">
                  <c:v>2.08</c:v>
                </c:pt>
                <c:pt idx="4">
                  <c:v>0.5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50-45C5-B7DC-492061064D71}"/>
            </c:ext>
          </c:extLst>
        </c:ser>
        <c:ser>
          <c:idx val="8"/>
          <c:order val="8"/>
          <c:tx>
            <c:strRef>
              <c:f>'1.1.5-график '!$K$4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'!$K$5:$K$10</c:f>
              <c:numCache>
                <c:formatCode>0.0</c:formatCode>
                <c:ptCount val="6"/>
                <c:pt idx="0">
                  <c:v>10.1</c:v>
                </c:pt>
                <c:pt idx="1">
                  <c:v>10.4</c:v>
                </c:pt>
                <c:pt idx="2">
                  <c:v>11.6</c:v>
                </c:pt>
                <c:pt idx="3">
                  <c:v>11.9</c:v>
                </c:pt>
                <c:pt idx="4">
                  <c:v>9.7390000000000008</c:v>
                </c:pt>
                <c:pt idx="5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50-45C5-B7DC-492061064D71}"/>
            </c:ext>
          </c:extLst>
        </c:ser>
        <c:ser>
          <c:idx val="9"/>
          <c:order val="9"/>
          <c:tx>
            <c:strRef>
              <c:f>'1.1.5-график '!$L$4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'!$L$5:$L$10</c:f>
              <c:numCache>
                <c:formatCode>0.0</c:formatCode>
                <c:ptCount val="6"/>
                <c:pt idx="0">
                  <c:v>7.8849999999999998</c:v>
                </c:pt>
                <c:pt idx="1">
                  <c:v>9.1300000000000008</c:v>
                </c:pt>
                <c:pt idx="2">
                  <c:v>9.8149999999999995</c:v>
                </c:pt>
                <c:pt idx="3">
                  <c:v>9.3369999999999997</c:v>
                </c:pt>
                <c:pt idx="4">
                  <c:v>7.8</c:v>
                </c:pt>
                <c:pt idx="5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50-45C5-B7DC-492061064D71}"/>
            </c:ext>
          </c:extLst>
        </c:ser>
        <c:ser>
          <c:idx val="10"/>
          <c:order val="10"/>
          <c:tx>
            <c:strRef>
              <c:f>'1.1.5-график '!$M$4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'!$M$5:$M$10</c:f>
              <c:numCache>
                <c:formatCode>0.0</c:formatCode>
                <c:ptCount val="6"/>
                <c:pt idx="0">
                  <c:v>7.2</c:v>
                </c:pt>
                <c:pt idx="1">
                  <c:v>6.4</c:v>
                </c:pt>
                <c:pt idx="2">
                  <c:v>7.4</c:v>
                </c:pt>
                <c:pt idx="3">
                  <c:v>8.1</c:v>
                </c:pt>
                <c:pt idx="4">
                  <c:v>6.8</c:v>
                </c:pt>
                <c:pt idx="5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50-45C5-B7DC-492061064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767008"/>
        <c:axId val="1"/>
      </c:barChart>
      <c:lineChart>
        <c:grouping val="standard"/>
        <c:varyColors val="0"/>
        <c:ser>
          <c:idx val="0"/>
          <c:order val="0"/>
          <c:tx>
            <c:strRef>
              <c:f>'1.1.5-график '!$C$4</c:f>
              <c:strCache>
                <c:ptCount val="1"/>
                <c:pt idx="0">
                  <c:v>Әлемдік ЖІӨ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'!$C$5:$C$10</c:f>
              <c:numCache>
                <c:formatCode>0.0</c:formatCode>
                <c:ptCount val="6"/>
                <c:pt idx="0">
                  <c:v>4.9320000000000004</c:v>
                </c:pt>
                <c:pt idx="1">
                  <c:v>4.4530000000000003</c:v>
                </c:pt>
                <c:pt idx="2">
                  <c:v>5.0869999999999997</c:v>
                </c:pt>
                <c:pt idx="3">
                  <c:v>4.9850000000000003</c:v>
                </c:pt>
                <c:pt idx="4">
                  <c:v>3.7</c:v>
                </c:pt>
                <c:pt idx="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50-45C5-B7DC-492061064D71}"/>
            </c:ext>
          </c:extLst>
        </c:ser>
        <c:ser>
          <c:idx val="1"/>
          <c:order val="1"/>
          <c:tx>
            <c:strRef>
              <c:f>'1.1.5-график '!$D$4</c:f>
              <c:strCache>
                <c:ptCount val="1"/>
                <c:pt idx="0">
                  <c:v>Дамыған елдер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'!$D$5:$D$10</c:f>
              <c:numCache>
                <c:formatCode>0.0</c:formatCode>
                <c:ptCount val="6"/>
                <c:pt idx="0">
                  <c:v>3.1859999999999999</c:v>
                </c:pt>
                <c:pt idx="1">
                  <c:v>2.556</c:v>
                </c:pt>
                <c:pt idx="2">
                  <c:v>2.992</c:v>
                </c:pt>
                <c:pt idx="3">
                  <c:v>2.6269999999999998</c:v>
                </c:pt>
                <c:pt idx="4">
                  <c:v>1.4</c:v>
                </c:pt>
                <c:pt idx="5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50-45C5-B7DC-492061064D71}"/>
            </c:ext>
          </c:extLst>
        </c:ser>
        <c:ser>
          <c:idx val="2"/>
          <c:order val="2"/>
          <c:tx>
            <c:strRef>
              <c:f>'1.1.5-график '!$E$4</c:f>
              <c:strCache>
                <c:ptCount val="1"/>
                <c:pt idx="0">
                  <c:v>Дамушы елдер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'1.1.5-график '!$B$5:$B$10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2008*</c:v>
                </c:pt>
                <c:pt idx="5">
                  <c:v>2009*</c:v>
                </c:pt>
              </c:strCache>
            </c:strRef>
          </c:cat>
          <c:val>
            <c:numRef>
              <c:f>'1.1.5-график '!$E$5:$E$10</c:f>
              <c:numCache>
                <c:formatCode>0.0</c:formatCode>
                <c:ptCount val="6"/>
                <c:pt idx="0">
                  <c:v>7.5019999999999998</c:v>
                </c:pt>
                <c:pt idx="1">
                  <c:v>7.133</c:v>
                </c:pt>
                <c:pt idx="2">
                  <c:v>7.9189999999999996</c:v>
                </c:pt>
                <c:pt idx="3">
                  <c:v>8.0250000000000004</c:v>
                </c:pt>
                <c:pt idx="4">
                  <c:v>6.6</c:v>
                </c:pt>
                <c:pt idx="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50-45C5-B7DC-492061064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767008"/>
        <c:axId val="1"/>
      </c:lineChart>
      <c:catAx>
        <c:axId val="59076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7932960893854747E-2"/>
              <c:y val="0.33220410160594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07670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5865921787709494E-2"/>
          <c:y val="0.72542372881355932"/>
          <c:w val="0.88454376163873372"/>
          <c:h val="0.24406779661016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свыше  700 тыс. тенге в иностранной валюте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67-48B1-B14B-C5B9974CA0B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7-48B1-B14B-C5B9974CA0B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7-48B1-B14B-C5B9974CA0B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7-48B1-B14B-C5B9974CA0B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'4-бокс_4-график'!$C$28:$H$28</c:f>
              <c:numCache>
                <c:formatCode>0.00%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2767-48B1-B14B-C5B9974CA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6992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'4-бокс_4-график'!$C$25:$H$25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7-48B1-B14B-C5B9974CA0B7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'4-бокс_4-график'!$C$26:$H$26</c:f>
              <c:numCache>
                <c:formatCode>0.00%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67-48B1-B14B-C5B9974CA0B7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'4-бокс_4-график'!$B$27:$H$27</c:f>
              <c:numCache>
                <c:formatCode>General</c:formatCode>
                <c:ptCount val="7"/>
                <c:pt idx="0" formatCode="0.00%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7-48B1-B14B-C5B9974CA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86992"/>
        <c:axId val="1"/>
      </c:lineChart>
      <c:catAx>
        <c:axId val="62358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869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Срочные и условные вклады физических лиц в банках второго уровня в тенге, всего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3-4B08-B4DB-03CF4609B69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A3-4B08-B4DB-03CF4609B694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3-4B08-B4DB-03CF4609B6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A3-4B08-B4DB-03CF4609B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588656"/>
        <c:axId val="1"/>
      </c:barChart>
      <c:lineChart>
        <c:grouping val="standard"/>
        <c:varyColors val="0"/>
        <c:ser>
          <c:idx val="0"/>
          <c:order val="0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A3-4B08-B4DB-03CF4609B694}"/>
            </c:ext>
          </c:extLst>
        </c:ser>
        <c:ser>
          <c:idx val="1"/>
          <c:order val="1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3-4B08-B4DB-03CF4609B694}"/>
            </c:ext>
          </c:extLst>
        </c:ser>
        <c:ser>
          <c:idx val="2"/>
          <c:order val="2"/>
          <c:tx>
            <c:strRef>
              <c:f>'4-бокс_4-график'!#REF!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'4-бокс_4-график'!#REF!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A3-4B08-B4DB-03CF4609B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88656"/>
        <c:axId val="1"/>
      </c:lineChart>
      <c:catAx>
        <c:axId val="62358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588656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2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7BF-4422-878A-D48F212FFC4E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7BF-4422-878A-D48F212FFC4E}"/>
            </c:ext>
          </c:extLst>
        </c:ser>
        <c:ser>
          <c:idx val="1"/>
          <c:order val="2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7BF-4422-878A-D48F212F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7565248"/>
        <c:axId val="1"/>
        <c:axId val="0"/>
      </c:bar3DChart>
      <c:catAx>
        <c:axId val="61756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7565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7463175122749592E-2"/>
          <c:y val="1.4234875444839857E-2"/>
          <c:w val="0.96072013093289688"/>
          <c:h val="0.79359430604982206"/>
        </c:manualLayout>
      </c:layout>
      <c:bar3DChart>
        <c:barDir val="col"/>
        <c:grouping val="stacked"/>
        <c:varyColors val="0"/>
        <c:ser>
          <c:idx val="3"/>
          <c:order val="0"/>
          <c:tx>
            <c:strRef>
              <c:f>'2.4.4-график'!$B$5</c:f>
              <c:strCache>
                <c:ptCount val="1"/>
                <c:pt idx="0">
                  <c:v>Тұтыну мақсаттарына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'2.4.4-график'!$C$4:$I$4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'2.4.4-график'!$C$5:$I$5</c:f>
              <c:numCache>
                <c:formatCode>#,##0</c:formatCode>
                <c:ptCount val="7"/>
                <c:pt idx="0">
                  <c:v>282.22847100000001</c:v>
                </c:pt>
                <c:pt idx="1">
                  <c:v>419.15166699999997</c:v>
                </c:pt>
                <c:pt idx="2">
                  <c:v>357.17068799999998</c:v>
                </c:pt>
                <c:pt idx="3">
                  <c:v>203.604524</c:v>
                </c:pt>
                <c:pt idx="4">
                  <c:v>123.11703799999999</c:v>
                </c:pt>
                <c:pt idx="5">
                  <c:v>116.822836</c:v>
                </c:pt>
                <c:pt idx="6">
                  <c:v>100.59600184654801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4-4813-BDC9-0BA8CC6C2939}"/>
            </c:ext>
          </c:extLst>
        </c:ser>
        <c:ser>
          <c:idx val="0"/>
          <c:order val="1"/>
          <c:tx>
            <c:strRef>
              <c:f>'2.4.4-график'!$B$6</c:f>
              <c:strCache>
                <c:ptCount val="1"/>
                <c:pt idx="0">
                  <c:v>Кәсіпкерлік мақсаттарға, оның ішінде ипотека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'2.4.4-график'!$C$4:$I$4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'2.4.4-график'!$C$6:$I$6</c:f>
              <c:numCache>
                <c:formatCode>#,##0</c:formatCode>
                <c:ptCount val="7"/>
                <c:pt idx="0">
                  <c:v>281.68254300000001</c:v>
                </c:pt>
                <c:pt idx="1">
                  <c:v>377.86203</c:v>
                </c:pt>
                <c:pt idx="2">
                  <c:v>319.35826100000003</c:v>
                </c:pt>
                <c:pt idx="3">
                  <c:v>128.22346099999999</c:v>
                </c:pt>
                <c:pt idx="4">
                  <c:v>84.400847999999996</c:v>
                </c:pt>
                <c:pt idx="5">
                  <c:v>70.012128000000004</c:v>
                </c:pt>
                <c:pt idx="6">
                  <c:v>68.443669002801002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4-4813-BDC9-0BA8CC6C2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7566496"/>
        <c:axId val="1"/>
        <c:axId val="0"/>
      </c:bar3DChart>
      <c:catAx>
        <c:axId val="6175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66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4713584288052373"/>
          <c:y val="0.92170818505338081"/>
          <c:w val="0.7675941080196399"/>
          <c:h val="0.978647686832740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cked"/>
        <c:varyColors val="0"/>
        <c:ser>
          <c:idx val="3"/>
          <c:order val="0"/>
          <c:tx>
            <c:v>На потребительские цели 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2007_1кв.</c:v>
              </c:pt>
              <c:pt idx="1">
                <c:v>2007_2кв.</c:v>
              </c:pt>
              <c:pt idx="2">
                <c:v>2007_3кв.</c:v>
              </c:pt>
              <c:pt idx="3">
                <c:v>2007_4кв.</c:v>
              </c:pt>
              <c:pt idx="4">
                <c:v>2008_1кв.</c:v>
              </c:pt>
              <c:pt idx="5">
                <c:v>2008_2кв.</c:v>
              </c:pt>
              <c:pt idx="6">
                <c:v>2008_3кв.</c:v>
              </c:pt>
            </c:strLit>
          </c:cat>
          <c:val>
            <c:numLit>
              <c:formatCode>General</c:formatCode>
              <c:ptCount val="7"/>
              <c:pt idx="0">
                <c:v>282.22847100000001</c:v>
              </c:pt>
              <c:pt idx="1">
                <c:v>419.15166699999997</c:v>
              </c:pt>
              <c:pt idx="2">
                <c:v>357.17068799999998</c:v>
              </c:pt>
              <c:pt idx="3">
                <c:v>203.604524</c:v>
              </c:pt>
              <c:pt idx="4">
                <c:v>123.11703799999999</c:v>
              </c:pt>
              <c:pt idx="5">
                <c:v>116.822836</c:v>
              </c:pt>
              <c:pt idx="6">
                <c:v>100.59600184654801</c:v>
              </c:pt>
            </c:numLit>
          </c:val>
          <c:extLst>
            <c:ext xmlns:c16="http://schemas.microsoft.com/office/drawing/2014/chart" uri="{C3380CC4-5D6E-409C-BE32-E72D297353CC}">
              <c16:uniqueId val="{00000000-4314-4DF6-95B0-51F8685AF41B}"/>
            </c:ext>
          </c:extLst>
        </c:ser>
        <c:ser>
          <c:idx val="0"/>
          <c:order val="1"/>
          <c:tx>
            <c:v>На предпринимательские цели, в т.ч. ипотека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7"/>
              <c:pt idx="0">
                <c:v>2007_1кв.</c:v>
              </c:pt>
              <c:pt idx="1">
                <c:v>2007_2кв.</c:v>
              </c:pt>
              <c:pt idx="2">
                <c:v>2007_3кв.</c:v>
              </c:pt>
              <c:pt idx="3">
                <c:v>2007_4кв.</c:v>
              </c:pt>
              <c:pt idx="4">
                <c:v>2008_1кв.</c:v>
              </c:pt>
              <c:pt idx="5">
                <c:v>2008_2кв.</c:v>
              </c:pt>
              <c:pt idx="6">
                <c:v>2008_3кв.</c:v>
              </c:pt>
            </c:strLit>
          </c:cat>
          <c:val>
            <c:numLit>
              <c:formatCode>General</c:formatCode>
              <c:ptCount val="7"/>
              <c:pt idx="0">
                <c:v>281.68254300000001</c:v>
              </c:pt>
              <c:pt idx="1">
                <c:v>377.86203</c:v>
              </c:pt>
              <c:pt idx="2">
                <c:v>319.35826100000003</c:v>
              </c:pt>
              <c:pt idx="3">
                <c:v>128.22346099999999</c:v>
              </c:pt>
              <c:pt idx="4">
                <c:v>84.400847999999996</c:v>
              </c:pt>
              <c:pt idx="5">
                <c:v>70.012128000000004</c:v>
              </c:pt>
              <c:pt idx="6">
                <c:v>68.443669002801002</c:v>
              </c:pt>
            </c:numLit>
          </c:val>
          <c:extLst>
            <c:ext xmlns:c16="http://schemas.microsoft.com/office/drawing/2014/chart" uri="{C3380CC4-5D6E-409C-BE32-E72D297353CC}">
              <c16:uniqueId val="{00000001-4314-4DF6-95B0-51F8685AF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7563168"/>
        <c:axId val="1"/>
        <c:axId val="0"/>
      </c:bar3DChart>
      <c:catAx>
        <c:axId val="6175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7563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7622950819672137E-2"/>
          <c:y val="4.6511703358115136E-2"/>
          <c:w val="0.90368852459016391"/>
          <c:h val="0.7607985763577407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'2.4.5-график'!$B$5</c:f>
              <c:strCache>
                <c:ptCount val="1"/>
                <c:pt idx="0">
                  <c:v>Тұтыну мақсаттарына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'2.4.5-график'!$C$4:$I$4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'2.4.5-график'!$C$5:$I$5</c:f>
              <c:numCache>
                <c:formatCode>#,##0</c:formatCode>
                <c:ptCount val="7"/>
                <c:pt idx="0">
                  <c:v>10.655887999999999</c:v>
                </c:pt>
                <c:pt idx="1">
                  <c:v>16.814893000000001</c:v>
                </c:pt>
                <c:pt idx="2">
                  <c:v>21.932727</c:v>
                </c:pt>
                <c:pt idx="3">
                  <c:v>24.946169999999999</c:v>
                </c:pt>
                <c:pt idx="4">
                  <c:v>7.2326509999999997</c:v>
                </c:pt>
                <c:pt idx="5">
                  <c:v>9.4261660000000003</c:v>
                </c:pt>
                <c:pt idx="6">
                  <c:v>8.5797109507435092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C-4E6F-B2DC-E18EC5F6E56D}"/>
            </c:ext>
          </c:extLst>
        </c:ser>
        <c:ser>
          <c:idx val="1"/>
          <c:order val="1"/>
          <c:tx>
            <c:strRef>
              <c:f>'2.4.5-график'!$B$6</c:f>
              <c:strCache>
                <c:ptCount val="1"/>
                <c:pt idx="0">
                  <c:v>Кәсіпкерлік мақсаттарға, оның ішінде ипотека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'2.4.5-график'!$C$4:$I$4</c:f>
              <c:strCache>
                <c:ptCount val="7"/>
                <c:pt idx="0">
                  <c:v>2007_1тоқ.</c:v>
                </c:pt>
                <c:pt idx="1">
                  <c:v>2007_2тоқ.</c:v>
                </c:pt>
                <c:pt idx="2">
                  <c:v>2007_3тоқ.</c:v>
                </c:pt>
                <c:pt idx="3">
                  <c:v>2007_4тоқ.</c:v>
                </c:pt>
                <c:pt idx="4">
                  <c:v>2008_1тоқ.</c:v>
                </c:pt>
                <c:pt idx="5">
                  <c:v>2008_2тоқ.</c:v>
                </c:pt>
                <c:pt idx="6">
                  <c:v>2008_3тоқ.</c:v>
                </c:pt>
              </c:strCache>
            </c:strRef>
          </c:cat>
          <c:val>
            <c:numRef>
              <c:f>'2.4.5-график'!$C$6:$I$6</c:f>
              <c:numCache>
                <c:formatCode>#,##0</c:formatCode>
                <c:ptCount val="7"/>
                <c:pt idx="0">
                  <c:v>16.406697000000001</c:v>
                </c:pt>
                <c:pt idx="1">
                  <c:v>26.081648999999999</c:v>
                </c:pt>
                <c:pt idx="2">
                  <c:v>22.147988000000002</c:v>
                </c:pt>
                <c:pt idx="3">
                  <c:v>13.320594</c:v>
                </c:pt>
                <c:pt idx="4">
                  <c:v>7.9140319999999997</c:v>
                </c:pt>
                <c:pt idx="5">
                  <c:v>8.0064589999999995</c:v>
                </c:pt>
                <c:pt idx="6">
                  <c:v>5.8907115864078001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C-4E6F-B2DC-E18EC5F6E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7573568"/>
        <c:axId val="1"/>
        <c:axId val="0"/>
      </c:bar3DChart>
      <c:catAx>
        <c:axId val="6175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73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9918032786885251E-2"/>
          <c:y val="0.91362265763291206"/>
          <c:w val="0.92008196721311475"/>
          <c:h val="0.980067840357164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3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3406760471684155E-2"/>
          <c:y val="5.2264808362369311E-2"/>
          <c:w val="0.89926900767837081"/>
          <c:h val="0.62369337979094053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'2.4.6-график'!$B$5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'2.4.6-график'!$C$5:$L$5</c:f>
              <c:numCache>
                <c:formatCode>0.0</c:formatCode>
                <c:ptCount val="10"/>
                <c:pt idx="0" formatCode="General">
                  <c:v>41.3</c:v>
                </c:pt>
                <c:pt idx="1">
                  <c:v>41.9</c:v>
                </c:pt>
                <c:pt idx="2">
                  <c:v>38.1</c:v>
                </c:pt>
                <c:pt idx="3">
                  <c:v>37.1</c:v>
                </c:pt>
                <c:pt idx="4">
                  <c:v>39.299999999999997</c:v>
                </c:pt>
                <c:pt idx="5">
                  <c:v>39.200000000000003</c:v>
                </c:pt>
                <c:pt idx="6">
                  <c:v>38.4</c:v>
                </c:pt>
                <c:pt idx="7">
                  <c:v>39.1</c:v>
                </c:pt>
                <c:pt idx="8">
                  <c:v>41.8</c:v>
                </c:pt>
                <c:pt idx="9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BC-4B8F-8D27-AC51D19B4B98}"/>
            </c:ext>
          </c:extLst>
        </c:ser>
        <c:ser>
          <c:idx val="1"/>
          <c:order val="1"/>
          <c:tx>
            <c:strRef>
              <c:f>'2.4.6-график'!$B$6</c:f>
              <c:strCache>
                <c:ptCount val="1"/>
                <c:pt idx="0">
                  <c:v>Азық-түлікке жатпайтын тауарлар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'2.4.6-график'!$C$6:$L$6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28.6</c:v>
                </c:pt>
                <c:pt idx="2">
                  <c:v>32.9</c:v>
                </c:pt>
                <c:pt idx="3">
                  <c:v>31.7</c:v>
                </c:pt>
                <c:pt idx="4">
                  <c:v>28.9</c:v>
                </c:pt>
                <c:pt idx="5">
                  <c:v>30.3</c:v>
                </c:pt>
                <c:pt idx="6">
                  <c:v>29.9</c:v>
                </c:pt>
                <c:pt idx="7">
                  <c:v>29.8</c:v>
                </c:pt>
                <c:pt idx="8">
                  <c:v>25.4</c:v>
                </c:pt>
                <c:pt idx="9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BC-4B8F-8D27-AC51D19B4B98}"/>
            </c:ext>
          </c:extLst>
        </c:ser>
        <c:ser>
          <c:idx val="2"/>
          <c:order val="2"/>
          <c:tx>
            <c:strRef>
              <c:f>'2.4.6-график'!$B$7</c:f>
              <c:strCache>
                <c:ptCount val="1"/>
                <c:pt idx="0">
                  <c:v>Ақылы қызмет көрсетулер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'2.4.6-график'!$C$7:$L$7</c:f>
              <c:numCache>
                <c:formatCode>0.0</c:formatCode>
                <c:ptCount val="10"/>
                <c:pt idx="0" formatCode="General">
                  <c:v>26.7</c:v>
                </c:pt>
                <c:pt idx="1">
                  <c:v>22.4</c:v>
                </c:pt>
                <c:pt idx="2">
                  <c:v>22.8</c:v>
                </c:pt>
                <c:pt idx="3">
                  <c:v>25.4</c:v>
                </c:pt>
                <c:pt idx="4">
                  <c:v>26.2</c:v>
                </c:pt>
                <c:pt idx="5">
                  <c:v>22.6</c:v>
                </c:pt>
                <c:pt idx="6">
                  <c:v>24.4</c:v>
                </c:pt>
                <c:pt idx="7">
                  <c:v>25.7</c:v>
                </c:pt>
                <c:pt idx="8">
                  <c:v>26.1</c:v>
                </c:pt>
                <c:pt idx="9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BC-4B8F-8D27-AC51D19B4B98}"/>
            </c:ext>
          </c:extLst>
        </c:ser>
        <c:ser>
          <c:idx val="3"/>
          <c:order val="3"/>
          <c:tx>
            <c:strRef>
              <c:f>'2.4.6-график'!$B$8</c:f>
              <c:strCache>
                <c:ptCount val="1"/>
                <c:pt idx="0">
                  <c:v>Туысқандарға, таныстарға материалдық көмек, алименттер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'2.4.6-график'!$C$8:$L$8</c:f>
              <c:numCache>
                <c:formatCode>0.0</c:formatCode>
                <c:ptCount val="10"/>
                <c:pt idx="0" formatCode="General">
                  <c:v>2.7</c:v>
                </c:pt>
                <c:pt idx="1">
                  <c:v>3</c:v>
                </c:pt>
                <c:pt idx="2">
                  <c:v>3.2</c:v>
                </c:pt>
                <c:pt idx="3">
                  <c:v>2.6</c:v>
                </c:pt>
                <c:pt idx="4">
                  <c:v>2.4</c:v>
                </c:pt>
                <c:pt idx="5">
                  <c:v>3.4</c:v>
                </c:pt>
                <c:pt idx="6">
                  <c:v>3.1</c:v>
                </c:pt>
                <c:pt idx="7">
                  <c:v>2.1</c:v>
                </c:pt>
                <c:pt idx="8">
                  <c:v>2.7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BC-4B8F-8D27-AC51D19B4B98}"/>
            </c:ext>
          </c:extLst>
        </c:ser>
        <c:ser>
          <c:idx val="4"/>
          <c:order val="4"/>
          <c:tx>
            <c:strRef>
              <c:f>'2.4.6-график'!$B$9</c:f>
              <c:strCache>
                <c:ptCount val="1"/>
                <c:pt idx="0">
                  <c:v>Салықтар, төлемдер және басқа төлемдер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'2.4.6-график'!$C$9:$L$9</c:f>
              <c:numCache>
                <c:formatCode>0.0</c:formatCode>
                <c:ptCount val="10"/>
                <c:pt idx="0" formatCode="General">
                  <c:v>0.1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0.1</c:v>
                </c:pt>
                <c:pt idx="8">
                  <c:v>0.1</c:v>
                </c:pt>
                <c:pt idx="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BC-4B8F-8D27-AC51D19B4B98}"/>
            </c:ext>
          </c:extLst>
        </c:ser>
        <c:ser>
          <c:idx val="5"/>
          <c:order val="5"/>
          <c:tx>
            <c:strRef>
              <c:f>'2.4.6-график'!$B$10</c:f>
              <c:strCache>
                <c:ptCount val="1"/>
                <c:pt idx="0">
                  <c:v>Кредитті және борышты өтеу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290274527858586E-3"/>
                  <c:y val="-4.7482967068140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BC-4B8F-8D27-AC51D19B4B98}"/>
                </c:ext>
              </c:extLst>
            </c:dLbl>
            <c:dLbl>
              <c:idx val="1"/>
              <c:layout>
                <c:manualLayout>
                  <c:x val="-3.6164754944375112E-4"/>
                  <c:y val="-5.4904844211546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BC-4B8F-8D27-AC51D19B4B98}"/>
                </c:ext>
              </c:extLst>
            </c:dLbl>
            <c:dLbl>
              <c:idx val="2"/>
              <c:layout>
                <c:manualLayout>
                  <c:x val="5.8071584079262282E-3"/>
                  <c:y val="-3.8154864788242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BC-4B8F-8D27-AC51D19B4B98}"/>
                </c:ext>
              </c:extLst>
            </c:dLbl>
            <c:dLbl>
              <c:idx val="3"/>
              <c:layout>
                <c:manualLayout>
                  <c:x val="6.4812567597755701E-3"/>
                  <c:y val="-4.2201797945988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BC-4B8F-8D27-AC51D19B4B98}"/>
                </c:ext>
              </c:extLst>
            </c:dLbl>
            <c:dLbl>
              <c:idx val="4"/>
              <c:layout>
                <c:manualLayout>
                  <c:x val="7.1553551116249623E-3"/>
                  <c:y val="-4.56861185034797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BC-4B8F-8D27-AC51D19B4B98}"/>
                </c:ext>
              </c:extLst>
            </c:dLbl>
            <c:dLbl>
              <c:idx val="5"/>
              <c:layout>
                <c:manualLayout>
                  <c:x val="4.1664432488985291E-3"/>
                  <c:y val="-4.2092421374157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BC-4B8F-8D27-AC51D19B4B98}"/>
                </c:ext>
              </c:extLst>
            </c:dLbl>
            <c:dLbl>
              <c:idx val="6"/>
              <c:layout>
                <c:manualLayout>
                  <c:x val="8.5035518153237528E-3"/>
                  <c:y val="-4.8217509396691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BC-4B8F-8D27-AC51D19B4B98}"/>
                </c:ext>
              </c:extLst>
            </c:dLbl>
            <c:dLbl>
              <c:idx val="7"/>
              <c:layout>
                <c:manualLayout>
                  <c:x val="9.1778424508298841E-3"/>
                  <c:y val="-4.24831042461155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BC-4B8F-8D27-AC51D19B4B98}"/>
                </c:ext>
              </c:extLst>
            </c:dLbl>
            <c:dLbl>
              <c:idx val="8"/>
              <c:layout>
                <c:manualLayout>
                  <c:x val="9.8519408026792789E-3"/>
                  <c:y val="-5.14205236540554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BC-4B8F-8D27-AC51D19B4B98}"/>
                </c:ext>
              </c:extLst>
            </c:dLbl>
            <c:dLbl>
              <c:idx val="9"/>
              <c:layout>
                <c:manualLayout>
                  <c:x val="1.0526039154528665E-2"/>
                  <c:y val="-4.28269637027078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BC-4B8F-8D27-AC51D19B4B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'2.4.6-график'!$C$4:$L$4</c:f>
              <c:strCache>
                <c:ptCount val="10"/>
                <c:pt idx="0">
                  <c:v>2006_1тоқ.</c:v>
                </c:pt>
                <c:pt idx="1">
                  <c:v>2006_2тоқ.</c:v>
                </c:pt>
                <c:pt idx="2">
                  <c:v>2006_3тоқ.</c:v>
                </c:pt>
                <c:pt idx="3">
                  <c:v>2006_4тоқ.</c:v>
                </c:pt>
                <c:pt idx="4">
                  <c:v>2007_1тоқ.</c:v>
                </c:pt>
                <c:pt idx="5">
                  <c:v>2007_2тоқ.</c:v>
                </c:pt>
                <c:pt idx="6">
                  <c:v>2007_3тоқ.</c:v>
                </c:pt>
                <c:pt idx="7">
                  <c:v>2007_4тоқ.</c:v>
                </c:pt>
                <c:pt idx="8">
                  <c:v>2008_1тоқ.</c:v>
                </c:pt>
                <c:pt idx="9">
                  <c:v>2008_2тоқ.</c:v>
                </c:pt>
              </c:strCache>
            </c:strRef>
          </c:cat>
          <c:val>
            <c:numRef>
              <c:f>'2.4.6-график'!$C$10:$L$10</c:f>
              <c:numCache>
                <c:formatCode>0.0</c:formatCode>
                <c:ptCount val="10"/>
                <c:pt idx="0" formatCode="General">
                  <c:v>2.5</c:v>
                </c:pt>
                <c:pt idx="1">
                  <c:v>3.9</c:v>
                </c:pt>
                <c:pt idx="2">
                  <c:v>2.9</c:v>
                </c:pt>
                <c:pt idx="3">
                  <c:v>3.1</c:v>
                </c:pt>
                <c:pt idx="4">
                  <c:v>3.1</c:v>
                </c:pt>
                <c:pt idx="5">
                  <c:v>4.3</c:v>
                </c:pt>
                <c:pt idx="6">
                  <c:v>4</c:v>
                </c:pt>
                <c:pt idx="7">
                  <c:v>3.2</c:v>
                </c:pt>
                <c:pt idx="8">
                  <c:v>3.9</c:v>
                </c:pt>
                <c:pt idx="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BC-4B8F-8D27-AC51D19B4B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7566080"/>
        <c:axId val="1"/>
        <c:axId val="0"/>
      </c:bar3DChart>
      <c:catAx>
        <c:axId val="6175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660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8901291184755741E-2"/>
          <c:y val="0.76655052264808365"/>
          <c:w val="0.97802370857488963"/>
          <c:h val="0.98954703832752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09769094138541E-2"/>
          <c:y val="6.222222222222222E-2"/>
          <c:w val="0.92362344582593248"/>
          <c:h val="0.67555555555555558"/>
        </c:manualLayout>
      </c:layout>
      <c:lineChart>
        <c:grouping val="standard"/>
        <c:varyColors val="0"/>
        <c:ser>
          <c:idx val="0"/>
          <c:order val="0"/>
          <c:tx>
            <c:strRef>
              <c:f>'2.4.7-график'!$B$6</c:f>
              <c:strCache>
                <c:ptCount val="1"/>
                <c:pt idx="0">
                  <c:v>Тұтынушылардың сезінушіліктерінің индексі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'2.4.7-график'!$C$6:$M$6</c:f>
              <c:numCache>
                <c:formatCode>General</c:formatCode>
                <c:ptCount val="11"/>
                <c:pt idx="0">
                  <c:v>25</c:v>
                </c:pt>
                <c:pt idx="1">
                  <c:v>24</c:v>
                </c:pt>
                <c:pt idx="2">
                  <c:v>23</c:v>
                </c:pt>
                <c:pt idx="3">
                  <c:v>28</c:v>
                </c:pt>
                <c:pt idx="4">
                  <c:v>30</c:v>
                </c:pt>
                <c:pt idx="5">
                  <c:v>27</c:v>
                </c:pt>
                <c:pt idx="6">
                  <c:v>19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23-4ADC-84D2-56E909608603}"/>
            </c:ext>
          </c:extLst>
        </c:ser>
        <c:ser>
          <c:idx val="1"/>
          <c:order val="1"/>
          <c:tx>
            <c:strRef>
              <c:f>'2.4.7-график'!$B$7</c:f>
              <c:strCache>
                <c:ptCount val="1"/>
                <c:pt idx="0">
                  <c:v>Экономикалық климаттың индексі</c:v>
                </c:pt>
              </c:strCache>
            </c:strRef>
          </c:tx>
          <c:spPr>
            <a:ln w="38100">
              <a:solidFill>
                <a:srgbClr val="333399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'2.4.7-график'!$C$7:$M$7</c:f>
              <c:numCache>
                <c:formatCode>General</c:formatCode>
                <c:ptCount val="11"/>
                <c:pt idx="0">
                  <c:v>29</c:v>
                </c:pt>
                <c:pt idx="1">
                  <c:v>28</c:v>
                </c:pt>
                <c:pt idx="2">
                  <c:v>25</c:v>
                </c:pt>
                <c:pt idx="3">
                  <c:v>31</c:v>
                </c:pt>
                <c:pt idx="4">
                  <c:v>34</c:v>
                </c:pt>
                <c:pt idx="5">
                  <c:v>29</c:v>
                </c:pt>
                <c:pt idx="6">
                  <c:v>24</c:v>
                </c:pt>
                <c:pt idx="7">
                  <c:v>22</c:v>
                </c:pt>
                <c:pt idx="8">
                  <c:v>16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523-4ADC-84D2-56E909608603}"/>
            </c:ext>
          </c:extLst>
        </c:ser>
        <c:ser>
          <c:idx val="2"/>
          <c:order val="2"/>
          <c:tx>
            <c:strRef>
              <c:f>'2.4.7-график'!$B$8</c:f>
              <c:strCache>
                <c:ptCount val="1"/>
                <c:pt idx="0">
                  <c:v>Сатып алу ниетінің индексі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'2.4.7-график'!$C$5:$M$5</c:f>
              <c:strCache>
                <c:ptCount val="11"/>
                <c:pt idx="0">
                  <c:v>2006_1</c:v>
                </c:pt>
                <c:pt idx="1">
                  <c:v>2006_2</c:v>
                </c:pt>
                <c:pt idx="2">
                  <c:v>2006_3</c:v>
                </c:pt>
                <c:pt idx="3">
                  <c:v>2006_4</c:v>
                </c:pt>
                <c:pt idx="4">
                  <c:v>2007_1</c:v>
                </c:pt>
                <c:pt idx="5">
                  <c:v>2007_2</c:v>
                </c:pt>
                <c:pt idx="6">
                  <c:v>2007_3</c:v>
                </c:pt>
                <c:pt idx="7">
                  <c:v>2007_4</c:v>
                </c:pt>
                <c:pt idx="8">
                  <c:v>2008_1</c:v>
                </c:pt>
                <c:pt idx="9">
                  <c:v>2008_2</c:v>
                </c:pt>
                <c:pt idx="10">
                  <c:v>2008_3</c:v>
                </c:pt>
              </c:strCache>
            </c:strRef>
          </c:cat>
          <c:val>
            <c:numRef>
              <c:f>'2.4.7-график'!$C$8:$M$8</c:f>
              <c:numCache>
                <c:formatCode>General</c:formatCode>
                <c:ptCount val="11"/>
                <c:pt idx="0">
                  <c:v>22</c:v>
                </c:pt>
                <c:pt idx="1">
                  <c:v>22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25</c:v>
                </c:pt>
                <c:pt idx="6">
                  <c:v>21</c:v>
                </c:pt>
                <c:pt idx="7">
                  <c:v>20</c:v>
                </c:pt>
                <c:pt idx="8">
                  <c:v>15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523-4ADC-84D2-56E90960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567744"/>
        <c:axId val="1"/>
      </c:lineChart>
      <c:catAx>
        <c:axId val="61756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67744"/>
        <c:crosses val="autoZero"/>
        <c:crossBetween val="between"/>
      </c:valAx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985790408525755E-2"/>
          <c:y val="0.84"/>
          <c:w val="0.87921847246891649"/>
          <c:h val="0.124444444444444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14798274677856"/>
          <c:y val="4.3076987795955222E-2"/>
          <c:w val="0.7153426049692817"/>
          <c:h val="0.49641090248334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'2.5.1-график '!$B$5</c:f>
              <c:strCache>
                <c:ptCount val="1"/>
                <c:pt idx="0">
                  <c:v>Қазақстан бойынша орташа алынған тұрғын үй бағалары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'!$C$5:$J$5</c:f>
              <c:numCache>
                <c:formatCode>0.00</c:formatCode>
                <c:ptCount val="8"/>
                <c:pt idx="0">
                  <c:v>94.296750000000003</c:v>
                </c:pt>
                <c:pt idx="1">
                  <c:v>110.3872094665597</c:v>
                </c:pt>
                <c:pt idx="2">
                  <c:v>121.46325</c:v>
                </c:pt>
                <c:pt idx="3">
                  <c:v>131.57775000000001</c:v>
                </c:pt>
                <c:pt idx="4">
                  <c:v>130.71299999999999</c:v>
                </c:pt>
                <c:pt idx="5">
                  <c:v>129.37074999999999</c:v>
                </c:pt>
                <c:pt idx="6">
                  <c:v>122.214</c:v>
                </c:pt>
                <c:pt idx="7">
                  <c:v>118.124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B-4979-84CD-03EB6B16826C}"/>
            </c:ext>
          </c:extLst>
        </c:ser>
        <c:ser>
          <c:idx val="1"/>
          <c:order val="1"/>
          <c:tx>
            <c:strRef>
              <c:f>'2.5.1-график '!$B$6</c:f>
              <c:strCache>
                <c:ptCount val="1"/>
                <c:pt idx="0">
                  <c:v>Астана қ. тұрғын үй бағалары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'!$C$6:$J$6</c:f>
              <c:numCache>
                <c:formatCode>0.00</c:formatCode>
                <c:ptCount val="8"/>
                <c:pt idx="0">
                  <c:v>182.29124999999999</c:v>
                </c:pt>
                <c:pt idx="1">
                  <c:v>210.33125000000001</c:v>
                </c:pt>
                <c:pt idx="2">
                  <c:v>210.84325000000001</c:v>
                </c:pt>
                <c:pt idx="3">
                  <c:v>226.5735</c:v>
                </c:pt>
                <c:pt idx="4">
                  <c:v>227.86625000000001</c:v>
                </c:pt>
                <c:pt idx="5">
                  <c:v>222.73675</c:v>
                </c:pt>
                <c:pt idx="6">
                  <c:v>189.44775000000001</c:v>
                </c:pt>
                <c:pt idx="7">
                  <c:v>188.32974999999999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B-4979-84CD-03EB6B16826C}"/>
            </c:ext>
          </c:extLst>
        </c:ser>
        <c:ser>
          <c:idx val="2"/>
          <c:order val="2"/>
          <c:tx>
            <c:strRef>
              <c:f>'2.5.1-график '!$B$7</c:f>
              <c:strCache>
                <c:ptCount val="1"/>
                <c:pt idx="0">
                  <c:v>Алматы қ. тұрғын үй бағалары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'2.5.1-график '!$C$3:$J$3</c:f>
              <c:strCache>
                <c:ptCount val="8"/>
                <c:pt idx="0">
                  <c:v>4. тоқ. 2007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'2.5.1-график '!$C$7:$J$7</c:f>
              <c:numCache>
                <c:formatCode>0.00</c:formatCode>
                <c:ptCount val="8"/>
                <c:pt idx="0">
                  <c:v>253.5085</c:v>
                </c:pt>
                <c:pt idx="1">
                  <c:v>340.64075000000003</c:v>
                </c:pt>
                <c:pt idx="2">
                  <c:v>380.57724999999999</c:v>
                </c:pt>
                <c:pt idx="3">
                  <c:v>389.79750000000001</c:v>
                </c:pt>
                <c:pt idx="4">
                  <c:v>357.13249999999999</c:v>
                </c:pt>
                <c:pt idx="5">
                  <c:v>334.41174999999998</c:v>
                </c:pt>
                <c:pt idx="6">
                  <c:v>301.89049999999997</c:v>
                </c:pt>
                <c:pt idx="7">
                  <c:v>285.75925000000001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FB-4979-84CD-03EB6B16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7568992"/>
        <c:axId val="1"/>
      </c:barChart>
      <c:lineChart>
        <c:grouping val="standard"/>
        <c:varyColors val="0"/>
        <c:ser>
          <c:idx val="3"/>
          <c:order val="3"/>
          <c:tx>
            <c:strRef>
              <c:f>'2.5.1-график '!$B$8</c:f>
              <c:strCache>
                <c:ptCount val="1"/>
                <c:pt idx="0">
                  <c:v>өткен жылдың тиісті кезеңімен салыстырғанда тұрғын үй бағасының %-дық өзгерісі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val>
            <c:numRef>
              <c:f>'2.5.1-график '!$C$8:$J$8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FB-4979-84CD-03EB6B16826C}"/>
            </c:ext>
          </c:extLst>
        </c:ser>
        <c:ser>
          <c:idx val="4"/>
          <c:order val="4"/>
          <c:tx>
            <c:strRef>
              <c:f>'2.5.1-график '!$B$9</c:f>
              <c:strCache>
                <c:ptCount val="1"/>
                <c:pt idx="0">
                  <c:v>Қазақстан бойынша орташа алынған тұрғын үй бағаларының өзгеруі, y-o-y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'2.5.1-график '!$C$9:$J$9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FB-4979-84CD-03EB6B16826C}"/>
            </c:ext>
          </c:extLst>
        </c:ser>
        <c:ser>
          <c:idx val="5"/>
          <c:order val="5"/>
          <c:tx>
            <c:strRef>
              <c:f>'2.5.1-график '!$B$10</c:f>
              <c:strCache>
                <c:ptCount val="1"/>
                <c:pt idx="0">
                  <c:v>Астана қ, тұрғын үй бағаларының өзгеруі, y-o-y</c:v>
                </c:pt>
              </c:strCache>
            </c:strRef>
          </c:tx>
          <c:spPr>
            <a:ln w="28575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'2.5.1-график '!$C$10:$J$10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FB-4979-84CD-03EB6B16826C}"/>
            </c:ext>
          </c:extLst>
        </c:ser>
        <c:ser>
          <c:idx val="6"/>
          <c:order val="6"/>
          <c:tx>
            <c:strRef>
              <c:f>'2.5.1-график '!$B$11</c:f>
              <c:strCache>
                <c:ptCount val="1"/>
                <c:pt idx="0">
                  <c:v>Алматы қ, тұрғын үй бағаларының өзгеруі, y-o-y</c:v>
                </c:pt>
              </c:strCache>
            </c:strRef>
          </c:tx>
          <c:marker>
            <c:symbol val="none"/>
          </c:marker>
          <c:val>
            <c:numRef>
              <c:f>'2.5.1-график '!$C$11:$J$11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FB-4979-84CD-03EB6B16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75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 b="0" i="0" u="none" strike="noStrike" baseline="0"/>
                  <a:t>Тұрғын үй бағасы, 1 ш. м. мың тг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8891621911401556E-2"/>
              <c:y val="0.1679017968907732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7568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 b="0" i="0" baseline="0"/>
                  <a:t>өткен жылдың тиісті кезеңімен салыстырғанда </a:t>
                </a:r>
                <a:br>
                  <a:rPr lang="ru-RU" sz="800" b="0" i="0" baseline="0"/>
                </a:br>
                <a:r>
                  <a:rPr lang="ru-RU" sz="800" b="0" i="0" baseline="0"/>
                  <a:t>
тұрғын үй бағасының %-дық өзгер</a:t>
                </a:r>
                <a:endParaRPr lang="ru-RU" sz="800"/>
              </a:p>
            </c:rich>
          </c:tx>
          <c:layout>
            <c:manualLayout>
              <c:xMode val="edge"/>
              <c:yMode val="edge"/>
              <c:x val="0.90191004313000611"/>
              <c:y val="0.11851887744801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7726432532347505E-2"/>
          <c:y val="0.64923076923076928"/>
          <c:w val="0.86691312384473196"/>
          <c:h val="0.33230769230769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horizontalDpi="200" verticalDpi="2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932515337423308E-2"/>
          <c:y val="5.070998937269168E-2"/>
          <c:w val="0.79018404907975459"/>
          <c:h val="0.54499514373963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'2.5.2-график'!$B$13</c:f>
              <c:strCache>
                <c:ptCount val="1"/>
                <c:pt idx="0">
                  <c:v>Құрылыстың өзіндік құнының сату бағасына арақатысы,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'2.5.2-график'!$C$13:$J$13</c:f>
              <c:numCache>
                <c:formatCode>0.00%</c:formatCode>
                <c:ptCount val="8"/>
                <c:pt idx="0">
                  <c:v>0.56175694326739134</c:v>
                </c:pt>
                <c:pt idx="1">
                  <c:v>0.72707224731324649</c:v>
                </c:pt>
                <c:pt idx="2">
                  <c:v>0.63273303094554334</c:v>
                </c:pt>
                <c:pt idx="3">
                  <c:v>0.57128694466819507</c:v>
                </c:pt>
                <c:pt idx="4">
                  <c:v>0.54231279362364115</c:v>
                </c:pt>
                <c:pt idx="5">
                  <c:v>0.62491731814717055</c:v>
                </c:pt>
                <c:pt idx="6">
                  <c:v>0.65265380554755736</c:v>
                </c:pt>
                <c:pt idx="7">
                  <c:v>0.69577386689199006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E-482E-A5D3-DFB3C0ED02DF}"/>
            </c:ext>
          </c:extLst>
        </c:ser>
        <c:ser>
          <c:idx val="1"/>
          <c:order val="1"/>
          <c:tx>
            <c:strRef>
              <c:f>'2.5.2-график'!$B$14</c:f>
              <c:strCache>
                <c:ptCount val="1"/>
                <c:pt idx="0">
                  <c:v>Құрылыстың өзіндік құнының сату бағасына арақатысы,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'2.5.2-график'!$C$14:$J$14</c:f>
              <c:numCache>
                <c:formatCode>0.00%</c:formatCode>
                <c:ptCount val="8"/>
                <c:pt idx="0">
                  <c:v>0.60005609219992306</c:v>
                </c:pt>
                <c:pt idx="1">
                  <c:v>0.63910724889905401</c:v>
                </c:pt>
                <c:pt idx="2">
                  <c:v>0.62859831870283334</c:v>
                </c:pt>
                <c:pt idx="3">
                  <c:v>0.49747131662008787</c:v>
                </c:pt>
                <c:pt idx="4">
                  <c:v>0.47647798742138364</c:v>
                </c:pt>
                <c:pt idx="5">
                  <c:v>0.54328397287104691</c:v>
                </c:pt>
                <c:pt idx="6">
                  <c:v>0.54819203518201809</c:v>
                </c:pt>
                <c:pt idx="7">
                  <c:v>0.52630507370307034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E-482E-A5D3-DFB3C0ED02DF}"/>
            </c:ext>
          </c:extLst>
        </c:ser>
        <c:ser>
          <c:idx val="2"/>
          <c:order val="2"/>
          <c:tx>
            <c:strRef>
              <c:f>'2.5.2-график'!$B$15</c:f>
              <c:strCache>
                <c:ptCount val="1"/>
                <c:pt idx="0">
                  <c:v>Құрылыстың өзіндік құнының сату бағасына арақатысы,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'2.5.2-график'!$C$15:$J$15</c:f>
              <c:numCache>
                <c:formatCode>0.00%</c:formatCode>
                <c:ptCount val="8"/>
                <c:pt idx="0">
                  <c:v>0.36403574813332035</c:v>
                </c:pt>
                <c:pt idx="1">
                  <c:v>0.44477059299020694</c:v>
                </c:pt>
                <c:pt idx="2">
                  <c:v>0.36402203082114321</c:v>
                </c:pt>
                <c:pt idx="3">
                  <c:v>0.34167695842506424</c:v>
                </c:pt>
                <c:pt idx="4">
                  <c:v>0.33025768790648491</c:v>
                </c:pt>
                <c:pt idx="5">
                  <c:v>0.28528286753335136</c:v>
                </c:pt>
                <c:pt idx="6">
                  <c:v>0.42771388013496342</c:v>
                </c:pt>
                <c:pt idx="7">
                  <c:v>0.57596305293787864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E-482E-A5D3-DFB3C0ED0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7572320"/>
        <c:axId val="1"/>
      </c:barChart>
      <c:lineChart>
        <c:grouping val="standard"/>
        <c:varyColors val="0"/>
        <c:ser>
          <c:idx val="3"/>
          <c:order val="3"/>
          <c:tx>
            <c:strRef>
              <c:f>'2.5.2-график'!$B$21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'2.5.2-график'!$C$21:$J$21</c:f>
              <c:numCache>
                <c:formatCode>0.00%</c:formatCode>
                <c:ptCount val="8"/>
                <c:pt idx="0">
                  <c:v>0.77036570699855522</c:v>
                </c:pt>
                <c:pt idx="1">
                  <c:v>0.83688346959533633</c:v>
                </c:pt>
                <c:pt idx="2">
                  <c:v>0.85765184250785043</c:v>
                </c:pt>
                <c:pt idx="3">
                  <c:v>0.86351075035627989</c:v>
                </c:pt>
                <c:pt idx="4">
                  <c:v>0.84385730045988117</c:v>
                </c:pt>
                <c:pt idx="5">
                  <c:v>0.82501055177931337</c:v>
                </c:pt>
                <c:pt idx="6">
                  <c:v>0.75439101641232365</c:v>
                </c:pt>
                <c:pt idx="7">
                  <c:v>0.74198935875262406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1E-482E-A5D3-DFB3C0ED02DF}"/>
            </c:ext>
          </c:extLst>
        </c:ser>
        <c:ser>
          <c:idx val="4"/>
          <c:order val="4"/>
          <c:tx>
            <c:strRef>
              <c:f>'2.5.2-график'!$B$22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'2.5.2-график'!$C$22:$J$22</c:f>
              <c:numCache>
                <c:formatCode>0.00%</c:formatCode>
                <c:ptCount val="8"/>
                <c:pt idx="0">
                  <c:v>1.2736842791826193</c:v>
                </c:pt>
                <c:pt idx="1">
                  <c:v>1.3990040039745768</c:v>
                </c:pt>
                <c:pt idx="2">
                  <c:v>1.3823585799022826</c:v>
                </c:pt>
                <c:pt idx="3">
                  <c:v>1.4434158663904659</c:v>
                </c:pt>
                <c:pt idx="4">
                  <c:v>1.4058616352201259</c:v>
                </c:pt>
                <c:pt idx="5">
                  <c:v>1.3370928517121752</c:v>
                </c:pt>
                <c:pt idx="6">
                  <c:v>0.98046970437332037</c:v>
                </c:pt>
                <c:pt idx="7">
                  <c:v>0.97094124114341562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1E-482E-A5D3-DFB3C0ED02DF}"/>
            </c:ext>
          </c:extLst>
        </c:ser>
        <c:ser>
          <c:idx val="5"/>
          <c:order val="5"/>
          <c:tx>
            <c:strRef>
              <c:f>'2.5.2-график'!$B$23</c:f>
              <c:strCache>
                <c:ptCount val="1"/>
                <c:pt idx="0">
                  <c:v>Жабдықталған тұрғын үйді және жаңа үлгідегі тұрғын үйді қайта сату бағаларының арақатысы,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'2.5.2-график'!$C$3:$J$3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'2.5.2-график'!$C$23:$J$23</c:f>
              <c:numCache>
                <c:formatCode>0.00%</c:formatCode>
                <c:ptCount val="8"/>
                <c:pt idx="0">
                  <c:v>1.2331821684484636</c:v>
                </c:pt>
                <c:pt idx="1">
                  <c:v>1.4482609618815958</c:v>
                </c:pt>
                <c:pt idx="2">
                  <c:v>1.2921620646865009</c:v>
                </c:pt>
                <c:pt idx="3">
                  <c:v>1.1905930031115495</c:v>
                </c:pt>
                <c:pt idx="4">
                  <c:v>1.0052203890667324</c:v>
                </c:pt>
                <c:pt idx="5">
                  <c:v>0.93665748130774396</c:v>
                </c:pt>
                <c:pt idx="6">
                  <c:v>0.72725895091032244</c:v>
                </c:pt>
                <c:pt idx="7">
                  <c:v>0.74870191409274134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1E-482E-A5D3-DFB3C0ED0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75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Өзіндік құнның сату бағасына арақатысы</a:t>
                </a:r>
              </a:p>
            </c:rich>
          </c:tx>
          <c:layout>
            <c:manualLayout>
              <c:xMode val="edge"/>
              <c:yMode val="edge"/>
              <c:x val="5.6571900475057444E-3"/>
              <c:y val="0.126687614752381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7572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Жабдықталған тұрғын үйді және жаңа үлгідегі тұрғын үйді 
қайта сату бағаларының арақатысы</a:t>
                </a:r>
              </a:p>
            </c:rich>
          </c:tx>
          <c:layout>
            <c:manualLayout>
              <c:xMode val="edge"/>
              <c:yMode val="edge"/>
              <c:x val="0.93742324265541577"/>
              <c:y val="0.1034483013566966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5576323987538941E-2"/>
          <c:y val="0.68779342723004699"/>
          <c:w val="0.95171339563862933"/>
          <c:h val="0.29107981220657275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91634050081534E-2"/>
          <c:y val="4.3210006781704467E-2"/>
          <c:w val="0.86971905751321932"/>
          <c:h val="0.558643659106322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'1.1.6-график '!$B$5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'!$C$5:$W$5</c:f>
              <c:numCache>
                <c:formatCode>0.0</c:formatCode>
                <c:ptCount val="21"/>
                <c:pt idx="0">
                  <c:v>3.7069999999999999</c:v>
                </c:pt>
                <c:pt idx="2">
                  <c:v>2.3260000000000001</c:v>
                </c:pt>
                <c:pt idx="4">
                  <c:v>5.7</c:v>
                </c:pt>
                <c:pt idx="6">
                  <c:v>3.375</c:v>
                </c:pt>
                <c:pt idx="8">
                  <c:v>2.1909999999999998</c:v>
                </c:pt>
                <c:pt idx="10">
                  <c:v>2.0409999999999999</c:v>
                </c:pt>
                <c:pt idx="12">
                  <c:v>5.1360000000000001</c:v>
                </c:pt>
                <c:pt idx="14">
                  <c:v>-0.29899999999999999</c:v>
                </c:pt>
                <c:pt idx="16">
                  <c:v>1.8169999999999999</c:v>
                </c:pt>
                <c:pt idx="18">
                  <c:v>4.2460000000000004</c:v>
                </c:pt>
                <c:pt idx="20">
                  <c:v>12.683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6-48F6-B9B9-63F9D402ACC3}"/>
            </c:ext>
          </c:extLst>
        </c:ser>
        <c:ser>
          <c:idx val="2"/>
          <c:order val="1"/>
          <c:tx>
            <c:strRef>
              <c:f>'1.1.6-график '!$B$6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'!$C$6:$W$6</c:f>
              <c:numCache>
                <c:formatCode>0.0</c:formatCode>
                <c:ptCount val="21"/>
                <c:pt idx="0">
                  <c:v>3.6419999999999999</c:v>
                </c:pt>
                <c:pt idx="2">
                  <c:v>2.35</c:v>
                </c:pt>
                <c:pt idx="4">
                  <c:v>5.423</c:v>
                </c:pt>
                <c:pt idx="6">
                  <c:v>3.226</c:v>
                </c:pt>
                <c:pt idx="8">
                  <c:v>2.1829999999999998</c:v>
                </c:pt>
                <c:pt idx="10">
                  <c:v>2.2999999999999998</c:v>
                </c:pt>
                <c:pt idx="12">
                  <c:v>5.3630000000000004</c:v>
                </c:pt>
                <c:pt idx="14">
                  <c:v>0.3</c:v>
                </c:pt>
                <c:pt idx="16">
                  <c:v>1.4670000000000001</c:v>
                </c:pt>
                <c:pt idx="18">
                  <c:v>6.1769999999999996</c:v>
                </c:pt>
                <c:pt idx="20">
                  <c:v>9.6790000000000003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46-48F6-B9B9-63F9D402ACC3}"/>
            </c:ext>
          </c:extLst>
        </c:ser>
        <c:ser>
          <c:idx val="3"/>
          <c:order val="2"/>
          <c:tx>
            <c:strRef>
              <c:f>'1.1.6-график '!$B$7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'1.1.6-график '!$C$4:$W$4</c:f>
              <c:strCache>
                <c:ptCount val="21"/>
                <c:pt idx="0">
                  <c:v>Тұтастай алғанда әлем бойынша</c:v>
                </c:pt>
                <c:pt idx="2">
                  <c:v>Дамыған елдер</c:v>
                </c:pt>
                <c:pt idx="4">
                  <c:v>Дамушы елдер</c:v>
                </c:pt>
                <c:pt idx="6">
                  <c:v>АҚШ</c:v>
                </c:pt>
                <c:pt idx="8">
                  <c:v>Еуроаймақ</c:v>
                </c:pt>
                <c:pt idx="10">
                  <c:v>Ұлыбритания</c:v>
                </c:pt>
                <c:pt idx="12">
                  <c:v>Шығыс және Орталық Еуропа</c:v>
                </c:pt>
                <c:pt idx="14">
                  <c:v>Жапония</c:v>
                </c:pt>
                <c:pt idx="16">
                  <c:v>Қытай</c:v>
                </c:pt>
                <c:pt idx="18">
                  <c:v>Үндістан</c:v>
                </c:pt>
                <c:pt idx="20">
                  <c:v>Ресей</c:v>
                </c:pt>
              </c:strCache>
            </c:strRef>
          </c:cat>
          <c:val>
            <c:numRef>
              <c:f>'1.1.6-график '!$C$7:$W$7</c:f>
              <c:numCache>
                <c:formatCode>0.0</c:formatCode>
                <c:ptCount val="21"/>
                <c:pt idx="0">
                  <c:v>3.9689999999999999</c:v>
                </c:pt>
                <c:pt idx="2">
                  <c:v>2.1520000000000001</c:v>
                </c:pt>
                <c:pt idx="4">
                  <c:v>6.3659999999999997</c:v>
                </c:pt>
                <c:pt idx="6">
                  <c:v>2.8580000000000001</c:v>
                </c:pt>
                <c:pt idx="8">
                  <c:v>2.1480000000000001</c:v>
                </c:pt>
                <c:pt idx="10">
                  <c:v>2.3460000000000001</c:v>
                </c:pt>
                <c:pt idx="12">
                  <c:v>5.6120000000000001</c:v>
                </c:pt>
                <c:pt idx="14">
                  <c:v>0</c:v>
                </c:pt>
                <c:pt idx="16">
                  <c:v>4.7670000000000003</c:v>
                </c:pt>
                <c:pt idx="18">
                  <c:v>6.3719999999999999</c:v>
                </c:pt>
                <c:pt idx="20">
                  <c:v>9.0050000000000008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46-48F6-B9B9-63F9D402ACC3}"/>
            </c:ext>
          </c:extLst>
        </c:ser>
        <c:ser>
          <c:idx val="4"/>
          <c:order val="3"/>
          <c:tx>
            <c:strRef>
              <c:f>'1.1.6-график '!$B$8</c:f>
              <c:strCache>
                <c:ptCount val="1"/>
                <c:pt idx="0">
                  <c:v>2008*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'1.1.6-график '!$C$8:$W$8</c:f>
              <c:numCache>
                <c:formatCode>0.0</c:formatCode>
                <c:ptCount val="21"/>
                <c:pt idx="0">
                  <c:v>6.1829999999999998</c:v>
                </c:pt>
                <c:pt idx="2">
                  <c:v>3.645</c:v>
                </c:pt>
                <c:pt idx="4">
                  <c:v>9.1999999999999993</c:v>
                </c:pt>
                <c:pt idx="6">
                  <c:v>4.2240000000000002</c:v>
                </c:pt>
                <c:pt idx="8">
                  <c:v>3.47</c:v>
                </c:pt>
                <c:pt idx="10">
                  <c:v>3.78</c:v>
                </c:pt>
                <c:pt idx="12">
                  <c:v>7.7539999999999996</c:v>
                </c:pt>
                <c:pt idx="14">
                  <c:v>1.5720000000000001</c:v>
                </c:pt>
                <c:pt idx="16">
                  <c:v>6.4279999999999999</c:v>
                </c:pt>
                <c:pt idx="18">
                  <c:v>7.9290000000000003</c:v>
                </c:pt>
                <c:pt idx="20">
                  <c:v>14.026999999999999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46-48F6-B9B9-63F9D402ACC3}"/>
            </c:ext>
          </c:extLst>
        </c:ser>
        <c:ser>
          <c:idx val="5"/>
          <c:order val="4"/>
          <c:tx>
            <c:strRef>
              <c:f>'1.1.6-график '!$B$9</c:f>
              <c:strCache>
                <c:ptCount val="1"/>
                <c:pt idx="0">
                  <c:v>2009*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'1.1.6-график '!$C$9:$W$9</c:f>
              <c:numCache>
                <c:formatCode>0.0</c:formatCode>
                <c:ptCount val="21"/>
                <c:pt idx="0">
                  <c:v>4.5999999999999996</c:v>
                </c:pt>
                <c:pt idx="2">
                  <c:v>1.4</c:v>
                </c:pt>
                <c:pt idx="4">
                  <c:v>7.1</c:v>
                </c:pt>
                <c:pt idx="6">
                  <c:v>1.8440000000000001</c:v>
                </c:pt>
                <c:pt idx="8">
                  <c:v>1.899</c:v>
                </c:pt>
                <c:pt idx="10">
                  <c:v>2.9369999999999998</c:v>
                </c:pt>
                <c:pt idx="12">
                  <c:v>5.75</c:v>
                </c:pt>
                <c:pt idx="14">
                  <c:v>0.88200000000000001</c:v>
                </c:pt>
                <c:pt idx="16">
                  <c:v>4.3360000000000003</c:v>
                </c:pt>
                <c:pt idx="18">
                  <c:v>6.7149999999999999</c:v>
                </c:pt>
                <c:pt idx="20">
                  <c:v>11.976000000000001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46-48F6-B9B9-63F9D40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90768256"/>
        <c:axId val="1"/>
      </c:barChart>
      <c:catAx>
        <c:axId val="59076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"/>
        <c:auto val="1"/>
        <c:lblAlgn val="ctr"/>
        <c:lblOffset val="400"/>
        <c:tickLblSkip val="2"/>
        <c:tickMarkSkip val="1"/>
        <c:noMultiLvlLbl val="0"/>
      </c:catAx>
      <c:valAx>
        <c:axId val="1"/>
        <c:scaling>
          <c:orientation val="minMax"/>
          <c:max val="1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жылдық % </a:t>
                </a:r>
              </a:p>
            </c:rich>
          </c:tx>
          <c:layout>
            <c:manualLayout>
              <c:xMode val="edge"/>
              <c:yMode val="edge"/>
              <c:x val="2.2887323943661973E-2"/>
              <c:y val="0.24074138880788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0768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0.34683098591549294"/>
          <c:y val="0.91975308641975306"/>
          <c:w val="0.37147887323943662"/>
          <c:h val="6.17283950617283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835951131688"/>
          <c:y val="6.1881188118811881E-2"/>
          <c:w val="0.75039610238340237"/>
          <c:h val="0.68069306930693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'2.5.3 - 2.5.4-графиктері'!$B$5</c:f>
              <c:strCache>
                <c:ptCount val="1"/>
                <c:pt idx="0">
                  <c:v>Сатудан кірістілік,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'2.5.3 - 2.5.4-графиктері'!$C$5:$J$5</c:f>
              <c:numCache>
                <c:formatCode>0.00%</c:formatCode>
                <c:ptCount val="8"/>
                <c:pt idx="0">
                  <c:v>0.50624762893596631</c:v>
                </c:pt>
                <c:pt idx="1">
                  <c:v>0.61150127908365981</c:v>
                </c:pt>
                <c:pt idx="2">
                  <c:v>0.65338829137669174</c:v>
                </c:pt>
                <c:pt idx="3">
                  <c:v>0.65646204977780021</c:v>
                </c:pt>
                <c:pt idx="4">
                  <c:v>0.38618775302436181</c:v>
                </c:pt>
                <c:pt idx="5">
                  <c:v>0.17197228397363462</c:v>
                </c:pt>
                <c:pt idx="6">
                  <c:v>6.1808818716773128E-3</c:v>
                </c:pt>
                <c:pt idx="7">
                  <c:v>-0.10224943046981727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B-405D-AA18-7DA1738805FD}"/>
            </c:ext>
          </c:extLst>
        </c:ser>
        <c:ser>
          <c:idx val="1"/>
          <c:order val="1"/>
          <c:tx>
            <c:strRef>
              <c:f>'2.5.3 - 2.5.4-графиктері'!$B$6</c:f>
              <c:strCache>
                <c:ptCount val="1"/>
                <c:pt idx="0">
                  <c:v>Сатудан кірістілік,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'2.5.3 - 2.5.4-графиктері'!$C$6:$J$6</c:f>
              <c:numCache>
                <c:formatCode>0.00%</c:formatCode>
                <c:ptCount val="8"/>
                <c:pt idx="0">
                  <c:v>0.76941855357892508</c:v>
                </c:pt>
                <c:pt idx="1">
                  <c:v>0.68856334884766457</c:v>
                </c:pt>
                <c:pt idx="2">
                  <c:v>0.49266651445724063</c:v>
                </c:pt>
                <c:pt idx="3">
                  <c:v>0.46952931943624709</c:v>
                </c:pt>
                <c:pt idx="4">
                  <c:v>0.25001200002742863</c:v>
                </c:pt>
                <c:pt idx="5">
                  <c:v>5.8980774373755596E-2</c:v>
                </c:pt>
                <c:pt idx="6">
                  <c:v>-0.10147585943586057</c:v>
                </c:pt>
                <c:pt idx="7">
                  <c:v>-0.16879180486685341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B-405D-AA18-7DA1738805FD}"/>
            </c:ext>
          </c:extLst>
        </c:ser>
        <c:ser>
          <c:idx val="2"/>
          <c:order val="2"/>
          <c:tx>
            <c:strRef>
              <c:f>'2.5.3 - 2.5.4-графиктері'!$B$7</c:f>
              <c:strCache>
                <c:ptCount val="1"/>
                <c:pt idx="0">
                  <c:v>Сатудан кірістілік,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'2.5.3 - 2.5.4-графиктері'!$C$7:$J$7</c:f>
              <c:numCache>
                <c:formatCode>0.00%</c:formatCode>
                <c:ptCount val="8"/>
                <c:pt idx="0">
                  <c:v>0.66553991905813104</c:v>
                </c:pt>
                <c:pt idx="1">
                  <c:v>0.986087101015372</c:v>
                </c:pt>
                <c:pt idx="2">
                  <c:v>1.1107385946887294</c:v>
                </c:pt>
                <c:pt idx="3">
                  <c:v>0.92140572087681338</c:v>
                </c:pt>
                <c:pt idx="4">
                  <c:v>0.40875946960358323</c:v>
                </c:pt>
                <c:pt idx="5">
                  <c:v>-1.8286126953395931E-2</c:v>
                </c:pt>
                <c:pt idx="6">
                  <c:v>-0.20675631557062335</c:v>
                </c:pt>
                <c:pt idx="7">
                  <c:v>-0.26690332801005645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B-405D-AA18-7DA173880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758864"/>
        <c:axId val="1"/>
      </c:barChart>
      <c:lineChart>
        <c:grouping val="standard"/>
        <c:varyColors val="0"/>
        <c:ser>
          <c:idx val="3"/>
          <c:order val="3"/>
          <c:tx>
            <c:strRef>
              <c:f>'2.5.3 - 2.5.4-графиктері'!$B$10</c:f>
              <c:strCache>
                <c:ptCount val="1"/>
                <c:pt idx="0">
                  <c:v>Жалдаудан кірістілік,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'2.5.3 - 2.5.4-графиктері'!$C$10:$J$10</c:f>
              <c:numCache>
                <c:formatCode>0.00%</c:formatCode>
                <c:ptCount val="8"/>
                <c:pt idx="0">
                  <c:v>6.458334990336359E-2</c:v>
                </c:pt>
                <c:pt idx="1">
                  <c:v>5.7995849618242223E-2</c:v>
                </c:pt>
                <c:pt idx="2">
                  <c:v>5.478200196355687E-2</c:v>
                </c:pt>
                <c:pt idx="3">
                  <c:v>5.3261284677690569E-2</c:v>
                </c:pt>
                <c:pt idx="4">
                  <c:v>5.7974340731220306E-2</c:v>
                </c:pt>
                <c:pt idx="5">
                  <c:v>6.0616484019764896E-2</c:v>
                </c:pt>
                <c:pt idx="6">
                  <c:v>6.5049830624969315E-2</c:v>
                </c:pt>
                <c:pt idx="7">
                  <c:v>6.7657715620872971E-2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6B-405D-AA18-7DA1738805FD}"/>
            </c:ext>
          </c:extLst>
        </c:ser>
        <c:ser>
          <c:idx val="4"/>
          <c:order val="4"/>
          <c:tx>
            <c:strRef>
              <c:f>'2.5.3 - 2.5.4-графиктері'!$B$11</c:f>
              <c:strCache>
                <c:ptCount val="1"/>
                <c:pt idx="0">
                  <c:v>Жалдаудан кірістілік, Астана қ.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'2.5.3 - 2.5.4-графиктері'!$C$11:$J$11</c:f>
              <c:numCache>
                <c:formatCode>0.00%</c:formatCode>
                <c:ptCount val="8"/>
                <c:pt idx="0">
                  <c:v>7.7513320030445781E-2</c:v>
                </c:pt>
                <c:pt idx="1">
                  <c:v>7.3484087599916786E-2</c:v>
                </c:pt>
                <c:pt idx="2">
                  <c:v>7.7005073674400293E-2</c:v>
                </c:pt>
                <c:pt idx="3">
                  <c:v>8.1668862422127925E-2</c:v>
                </c:pt>
                <c:pt idx="4">
                  <c:v>8.1205531753824889E-2</c:v>
                </c:pt>
                <c:pt idx="5">
                  <c:v>8.3075648719845296E-2</c:v>
                </c:pt>
                <c:pt idx="6">
                  <c:v>0.10134720523204947</c:v>
                </c:pt>
                <c:pt idx="7">
                  <c:v>0.1019488423894791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6B-405D-AA18-7DA1738805FD}"/>
            </c:ext>
          </c:extLst>
        </c:ser>
        <c:ser>
          <c:idx val="5"/>
          <c:order val="5"/>
          <c:tx>
            <c:strRef>
              <c:f>'2.5.3 - 2.5.4-графиктері'!$B$12</c:f>
              <c:strCache>
                <c:ptCount val="1"/>
                <c:pt idx="0">
                  <c:v>Жалдаудан кірістілік,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'2.5.3 - 2.5.4-графиктері'!$C$12:$J$12</c:f>
              <c:numCache>
                <c:formatCode>0.00%</c:formatCode>
                <c:ptCount val="8"/>
                <c:pt idx="0">
                  <c:v>5.6897500478287719E-2</c:v>
                </c:pt>
                <c:pt idx="1">
                  <c:v>4.4827285050305934E-2</c:v>
                </c:pt>
                <c:pt idx="2">
                  <c:v>4.2551150916141207E-2</c:v>
                </c:pt>
                <c:pt idx="3">
                  <c:v>4.3006945914224694E-2</c:v>
                </c:pt>
                <c:pt idx="4">
                  <c:v>5.3459150315359139E-2</c:v>
                </c:pt>
                <c:pt idx="5">
                  <c:v>5.9316097595254955E-2</c:v>
                </c:pt>
                <c:pt idx="6">
                  <c:v>6.8408909853075864E-2</c:v>
                </c:pt>
                <c:pt idx="7">
                  <c:v>7.2270626410168695E-2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B-405D-AA18-7DA1738805FD}"/>
            </c:ext>
          </c:extLst>
        </c:ser>
        <c:ser>
          <c:idx val="6"/>
          <c:order val="6"/>
          <c:tx>
            <c:strRef>
              <c:f>'2.5.3 - 2.5.4-графиктері'!$B$24</c:f>
              <c:strCache>
                <c:ptCount val="1"/>
                <c:pt idx="0">
                  <c:v> Жеке тұлғалардың теңгедегі мерзімді депозиттері бойынша ставкалар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'2.5.3 - 2.5.4-графиктері'!$C$24:$J$24</c:f>
              <c:numCache>
                <c:formatCode>0.0%</c:formatCode>
                <c:ptCount val="8"/>
                <c:pt idx="0">
                  <c:v>9.8000000000000004E-2</c:v>
                </c:pt>
                <c:pt idx="1">
                  <c:v>0.106</c:v>
                </c:pt>
                <c:pt idx="2">
                  <c:v>0.105</c:v>
                </c:pt>
                <c:pt idx="3">
                  <c:v>0.11</c:v>
                </c:pt>
                <c:pt idx="4">
                  <c:v>0.115</c:v>
                </c:pt>
                <c:pt idx="5">
                  <c:v>0.114</c:v>
                </c:pt>
                <c:pt idx="6" formatCode="0.00%">
                  <c:v>0.11700000000000001</c:v>
                </c:pt>
                <c:pt idx="7" formatCode="0.00%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6B-405D-AA18-7DA173880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5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Сатудан кірістілік</a:t>
                </a:r>
              </a:p>
            </c:rich>
          </c:tx>
          <c:layout>
            <c:manualLayout>
              <c:xMode val="edge"/>
              <c:yMode val="edge"/>
              <c:x val="2.5276423084843944E-2"/>
              <c:y val="0.2301980169145523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58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Жалдаудан кірістілік және мерзімді депозиттерден кірістілік</a:t>
                </a:r>
              </a:p>
            </c:rich>
          </c:tx>
          <c:layout>
            <c:manualLayout>
              <c:xMode val="edge"/>
              <c:yMode val="edge"/>
              <c:x val="0.91943282548779903"/>
              <c:y val="0.1410892388451443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3472454090150246E-3"/>
          <c:y val="0.79166666666666663"/>
          <c:w val="0.97495826377295491"/>
          <c:h val="0.1888888888888888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05382591309541E-2"/>
          <c:y val="6.6137737004322211E-2"/>
          <c:w val="0.75817114444690892"/>
          <c:h val="0.526456386554404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'2.5.3 - 2.5.4-графиктері'!$B$20</c:f>
              <c:strCache>
                <c:ptCount val="1"/>
                <c:pt idx="0">
                  <c:v>Жылжымайтын мүлік нарығының кірістілік индексі, Қазақстан Республикасы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'2.5.3 - 2.5.4-графиктері'!$C$20:$J$20</c:f>
              <c:numCache>
                <c:formatCode>0.00</c:formatCode>
                <c:ptCount val="8"/>
                <c:pt idx="0">
                  <c:v>5.8248059065237738</c:v>
                </c:pt>
                <c:pt idx="1">
                  <c:v>6.3160106481311518</c:v>
                </c:pt>
                <c:pt idx="2">
                  <c:v>6.7444789841928445</c:v>
                </c:pt>
                <c:pt idx="3">
                  <c:v>6.4520303132317336</c:v>
                </c:pt>
                <c:pt idx="4">
                  <c:v>3.8622790761354966</c:v>
                </c:pt>
                <c:pt idx="5">
                  <c:v>2.0402523508192938</c:v>
                </c:pt>
                <c:pt idx="6">
                  <c:v>0.60880950851834725</c:v>
                </c:pt>
                <c:pt idx="7">
                  <c:v>-0.29565568246960938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7-4852-9B33-EABB188CB5F5}"/>
            </c:ext>
          </c:extLst>
        </c:ser>
        <c:ser>
          <c:idx val="1"/>
          <c:order val="1"/>
          <c:tx>
            <c:strRef>
              <c:f>'2.5.3 - 2.5.4-графиктері'!$B$21</c:f>
              <c:strCache>
                <c:ptCount val="1"/>
                <c:pt idx="0">
                  <c:v>Жылжымайтын мүлік нарығының кірістілік индексі,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'2.5.3 - 2.5.4-графиктері'!$C$21:$J$21</c:f>
              <c:numCache>
                <c:formatCode>0.00</c:formatCode>
                <c:ptCount val="8"/>
                <c:pt idx="0">
                  <c:v>8.6421619756058252</c:v>
                </c:pt>
                <c:pt idx="1">
                  <c:v>7.1891267589394463</c:v>
                </c:pt>
                <c:pt idx="2">
                  <c:v>5.4254436964918193</c:v>
                </c:pt>
                <c:pt idx="3">
                  <c:v>5.0108925623488636</c:v>
                </c:pt>
                <c:pt idx="4">
                  <c:v>2.8801524502717695</c:v>
                </c:pt>
                <c:pt idx="5">
                  <c:v>1.2461089745052709</c:v>
                </c:pt>
                <c:pt idx="6">
                  <c:v>-1.0996085795820412E-3</c:v>
                </c:pt>
                <c:pt idx="7">
                  <c:v>-0.57130737160148981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7-4852-9B33-EABB188CB5F5}"/>
            </c:ext>
          </c:extLst>
        </c:ser>
        <c:ser>
          <c:idx val="2"/>
          <c:order val="2"/>
          <c:tx>
            <c:strRef>
              <c:f>'2.5.3 - 2.5.4-графиктері'!$B$22</c:f>
              <c:strCache>
                <c:ptCount val="1"/>
                <c:pt idx="0">
                  <c:v>Жылжымайтын мүлік нарығының кірістілік индексі,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'2.5.3 - 2.5.4-графиктері'!$C$22:$J$22</c:f>
              <c:numCache>
                <c:formatCode>0.00</c:formatCode>
                <c:ptCount val="8"/>
                <c:pt idx="0">
                  <c:v>7.3718104034328436</c:v>
                </c:pt>
                <c:pt idx="1">
                  <c:v>9.7256074157139434</c:v>
                </c:pt>
                <c:pt idx="2">
                  <c:v>10.98371186290353</c:v>
                </c:pt>
                <c:pt idx="3">
                  <c:v>8.7673878799185285</c:v>
                </c:pt>
                <c:pt idx="4">
                  <c:v>4.0192923471212376</c:v>
                </c:pt>
                <c:pt idx="5">
                  <c:v>0.35991202317420196</c:v>
                </c:pt>
                <c:pt idx="6">
                  <c:v>-1.1824564591243376</c:v>
                </c:pt>
                <c:pt idx="7">
                  <c:v>-1.6635273641016048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D7-4852-9B33-EABB188CB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748464"/>
        <c:axId val="1"/>
      </c:barChart>
      <c:lineChart>
        <c:grouping val="standard"/>
        <c:varyColors val="0"/>
        <c:ser>
          <c:idx val="3"/>
          <c:order val="3"/>
          <c:tx>
            <c:strRef>
              <c:f>'2.5.3 - 2.5.4-графиктері'!$B$15</c:f>
              <c:strCache>
                <c:ptCount val="1"/>
                <c:pt idx="0">
                  <c:v>Жылжымайтын мүлікке инвестициялардан кірістілік,  Қазақстан Республикасы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'2.5.3 - 2.5.4-графиктері'!$C$15:$J$15</c:f>
              <c:numCache>
                <c:formatCode>0.00%</c:formatCode>
                <c:ptCount val="8"/>
                <c:pt idx="0">
                  <c:v>0.57083097883932987</c:v>
                </c:pt>
                <c:pt idx="1">
                  <c:v>0.66949712870190203</c:v>
                </c:pt>
                <c:pt idx="2">
                  <c:v>0.70817029334024861</c:v>
                </c:pt>
                <c:pt idx="3">
                  <c:v>0.70972333445549074</c:v>
                </c:pt>
                <c:pt idx="4">
                  <c:v>0.44416209375558213</c:v>
                </c:pt>
                <c:pt idx="5">
                  <c:v>0.2325887679933995</c:v>
                </c:pt>
                <c:pt idx="6">
                  <c:v>7.1230712496646628E-2</c:v>
                </c:pt>
                <c:pt idx="7">
                  <c:v>-3.4591714848944299E-2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D7-4852-9B33-EABB188CB5F5}"/>
            </c:ext>
          </c:extLst>
        </c:ser>
        <c:ser>
          <c:idx val="4"/>
          <c:order val="4"/>
          <c:tx>
            <c:strRef>
              <c:f>'2.5.3 - 2.5.4-графиктері'!$B$16</c:f>
              <c:strCache>
                <c:ptCount val="1"/>
                <c:pt idx="0">
                  <c:v>Жылжымайтын мүлікке инвестициялардан кірістілік,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'2.5.3 - 2.5.4-графиктері'!$C$16:$J$16</c:f>
              <c:numCache>
                <c:formatCode>0.00%</c:formatCode>
                <c:ptCount val="8"/>
                <c:pt idx="0">
                  <c:v>0.84693187360937083</c:v>
                </c:pt>
                <c:pt idx="1">
                  <c:v>0.76204743644758133</c:v>
                </c:pt>
                <c:pt idx="2">
                  <c:v>0.56967158813164098</c:v>
                </c:pt>
                <c:pt idx="3">
                  <c:v>0.55119818185837499</c:v>
                </c:pt>
                <c:pt idx="4">
                  <c:v>0.33121753178125352</c:v>
                </c:pt>
                <c:pt idx="5">
                  <c:v>0.14205642309360089</c:v>
                </c:pt>
                <c:pt idx="6">
                  <c:v>-1.2865420381109882E-4</c:v>
                </c:pt>
                <c:pt idx="7">
                  <c:v>-6.6842962477374313E-2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D7-4852-9B33-EABB188CB5F5}"/>
            </c:ext>
          </c:extLst>
        </c:ser>
        <c:ser>
          <c:idx val="5"/>
          <c:order val="5"/>
          <c:tx>
            <c:strRef>
              <c:f>'2.5.3 - 2.5.4-графиктері'!$B$17</c:f>
              <c:strCache>
                <c:ptCount val="1"/>
                <c:pt idx="0">
                  <c:v>Жылжымайтын мүлікке инвестициялардан кірістілік,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'2.5.3 - 2.5.4-графиктері'!$C$3:$J$3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'2.5.3 - 2.5.4-графиктері'!$C$17:$J$17</c:f>
              <c:numCache>
                <c:formatCode>0.00%</c:formatCode>
                <c:ptCount val="8"/>
                <c:pt idx="0">
                  <c:v>0.72243741953641871</c:v>
                </c:pt>
                <c:pt idx="1">
                  <c:v>1.030914386065678</c:v>
                </c:pt>
                <c:pt idx="2">
                  <c:v>1.1532897456048705</c:v>
                </c:pt>
                <c:pt idx="3">
                  <c:v>0.9644126667910381</c:v>
                </c:pt>
                <c:pt idx="4">
                  <c:v>0.46221861991894236</c:v>
                </c:pt>
                <c:pt idx="5">
                  <c:v>4.1029970641859023E-2</c:v>
                </c:pt>
                <c:pt idx="6">
                  <c:v>-0.1383474057175475</c:v>
                </c:pt>
                <c:pt idx="7">
                  <c:v>-0.19463270159988777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D7-4852-9B33-EABB188CB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4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Кірістілік индексі</a:t>
                </a:r>
              </a:p>
            </c:rich>
          </c:tx>
          <c:layout>
            <c:manualLayout>
              <c:xMode val="edge"/>
              <c:yMode val="edge"/>
              <c:x val="2.6143832020997376E-2"/>
              <c:y val="0.177249374440439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48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Жылжымайтын мүлікке инвестициялардан кірістілік</a:t>
                </a:r>
              </a:p>
            </c:rich>
          </c:tx>
          <c:layout>
            <c:manualLayout>
              <c:xMode val="edge"/>
              <c:yMode val="edge"/>
              <c:x val="0.91666824146981629"/>
              <c:y val="0.108465829526411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333333333333333"/>
          <c:y val="0.64431486880466471"/>
          <c:w val="0.72499999999999998"/>
          <c:h val="0.3381924198250728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48080559714995"/>
          <c:y val="5.9101791292182175E-2"/>
          <c:w val="0.74108639335997062"/>
          <c:h val="0.55792090979819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'2.5.5-график'!$B$5</c:f>
              <c:strCache>
                <c:ptCount val="1"/>
                <c:pt idx="0">
                  <c:v>Пайдалануға берілген пәтерлердің саны,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'2.5.5-график'!$C$5:$J$5</c:f>
              <c:numCache>
                <c:formatCode>General</c:formatCode>
                <c:ptCount val="8"/>
                <c:pt idx="0">
                  <c:v>20665</c:v>
                </c:pt>
                <c:pt idx="1">
                  <c:v>15873</c:v>
                </c:pt>
                <c:pt idx="2">
                  <c:v>17513</c:v>
                </c:pt>
                <c:pt idx="3">
                  <c:v>19666</c:v>
                </c:pt>
                <c:pt idx="4">
                  <c:v>21501</c:v>
                </c:pt>
                <c:pt idx="5">
                  <c:v>12208</c:v>
                </c:pt>
                <c:pt idx="6">
                  <c:v>10451</c:v>
                </c:pt>
                <c:pt idx="7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B-44C5-B5D4-CE59FCCF9CB6}"/>
            </c:ext>
          </c:extLst>
        </c:ser>
        <c:ser>
          <c:idx val="1"/>
          <c:order val="1"/>
          <c:tx>
            <c:strRef>
              <c:f>'2.5.5-график'!$B$6</c:f>
              <c:strCache>
                <c:ptCount val="1"/>
                <c:pt idx="0">
                  <c:v>Пайдалануға берілген пәтерлердің саны,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'2.5.5-график'!$C$6:$J$6</c:f>
              <c:numCache>
                <c:formatCode>General</c:formatCode>
                <c:ptCount val="8"/>
                <c:pt idx="0">
                  <c:v>4043</c:v>
                </c:pt>
                <c:pt idx="1">
                  <c:v>2845</c:v>
                </c:pt>
                <c:pt idx="2">
                  <c:v>2621</c:v>
                </c:pt>
                <c:pt idx="3">
                  <c:v>3207</c:v>
                </c:pt>
                <c:pt idx="4">
                  <c:v>7204</c:v>
                </c:pt>
                <c:pt idx="5">
                  <c:v>3973</c:v>
                </c:pt>
                <c:pt idx="6">
                  <c:v>177</c:v>
                </c:pt>
                <c:pt idx="7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B-44C5-B5D4-CE59FCCF9CB6}"/>
            </c:ext>
          </c:extLst>
        </c:ser>
        <c:ser>
          <c:idx val="2"/>
          <c:order val="2"/>
          <c:tx>
            <c:strRef>
              <c:f>'2.5.5-график'!$B$7</c:f>
              <c:strCache>
                <c:ptCount val="1"/>
                <c:pt idx="0">
                  <c:v>Пайдалануға берілген пәтерлердің саны,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'2.5.5-график'!$C$7:$J$7</c:f>
              <c:numCache>
                <c:formatCode>General</c:formatCode>
                <c:ptCount val="8"/>
                <c:pt idx="0">
                  <c:v>2525</c:v>
                </c:pt>
                <c:pt idx="1">
                  <c:v>2083</c:v>
                </c:pt>
                <c:pt idx="2">
                  <c:v>1211</c:v>
                </c:pt>
                <c:pt idx="3">
                  <c:v>1764</c:v>
                </c:pt>
                <c:pt idx="4">
                  <c:v>1511</c:v>
                </c:pt>
                <c:pt idx="5">
                  <c:v>1315</c:v>
                </c:pt>
                <c:pt idx="6">
                  <c:v>982</c:v>
                </c:pt>
                <c:pt idx="7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6B-44C5-B5D4-CE59FCCF9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745968"/>
        <c:axId val="1"/>
      </c:barChart>
      <c:lineChart>
        <c:grouping val="standard"/>
        <c:varyColors val="0"/>
        <c:ser>
          <c:idx val="3"/>
          <c:order val="3"/>
          <c:tx>
            <c:strRef>
              <c:f>'2.5.5-график'!$B$10</c:f>
              <c:strCache>
                <c:ptCount val="1"/>
                <c:pt idx="0">
                  <c:v>Тоқсан ішінде берілген пайдалы аудан, Қазақстан Республикасы 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'2.5.5-график'!$C$10:$J$10</c:f>
              <c:numCache>
                <c:formatCode>General</c:formatCode>
                <c:ptCount val="8"/>
                <c:pt idx="0">
                  <c:v>1916587</c:v>
                </c:pt>
                <c:pt idx="1">
                  <c:v>1742672</c:v>
                </c:pt>
                <c:pt idx="2">
                  <c:v>1794535</c:v>
                </c:pt>
                <c:pt idx="3">
                  <c:v>1816007</c:v>
                </c:pt>
                <c:pt idx="4">
                  <c:v>2121799</c:v>
                </c:pt>
                <c:pt idx="5">
                  <c:v>1400199</c:v>
                </c:pt>
                <c:pt idx="6">
                  <c:v>1236540</c:v>
                </c:pt>
                <c:pt idx="7">
                  <c:v>1455975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6B-44C5-B5D4-CE59FCCF9CB6}"/>
            </c:ext>
          </c:extLst>
        </c:ser>
        <c:ser>
          <c:idx val="4"/>
          <c:order val="4"/>
          <c:tx>
            <c:strRef>
              <c:f>'2.5.5-график'!$B$11</c:f>
              <c:strCache>
                <c:ptCount val="1"/>
                <c:pt idx="0">
                  <c:v>Тоқсан ішінде берілген пайдалы аудан,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'2.5.5-график'!$C$11:$J$11</c:f>
              <c:numCache>
                <c:formatCode>General</c:formatCode>
                <c:ptCount val="8"/>
                <c:pt idx="0">
                  <c:v>399950</c:v>
                </c:pt>
                <c:pt idx="1">
                  <c:v>294182</c:v>
                </c:pt>
                <c:pt idx="2">
                  <c:v>261441</c:v>
                </c:pt>
                <c:pt idx="3">
                  <c:v>271964</c:v>
                </c:pt>
                <c:pt idx="4">
                  <c:v>762518</c:v>
                </c:pt>
                <c:pt idx="5">
                  <c:v>373847</c:v>
                </c:pt>
                <c:pt idx="6">
                  <c:v>32762</c:v>
                </c:pt>
                <c:pt idx="7">
                  <c:v>209180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6B-44C5-B5D4-CE59FCCF9CB6}"/>
            </c:ext>
          </c:extLst>
        </c:ser>
        <c:ser>
          <c:idx val="5"/>
          <c:order val="5"/>
          <c:tx>
            <c:strRef>
              <c:f>'2.5.5-график'!$B$12</c:f>
              <c:strCache>
                <c:ptCount val="1"/>
                <c:pt idx="0">
                  <c:v>Тоқсан ішінде берілген пайдалы аудан,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'2.5.5-график'!$C$3:$J$3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'2.5.5-график'!$C$12:$J$12</c:f>
              <c:numCache>
                <c:formatCode>General</c:formatCode>
                <c:ptCount val="8"/>
                <c:pt idx="0">
                  <c:v>197932</c:v>
                </c:pt>
                <c:pt idx="1">
                  <c:v>319538</c:v>
                </c:pt>
                <c:pt idx="2">
                  <c:v>158587</c:v>
                </c:pt>
                <c:pt idx="3">
                  <c:v>191372</c:v>
                </c:pt>
                <c:pt idx="4">
                  <c:v>109099</c:v>
                </c:pt>
                <c:pt idx="5">
                  <c:v>200788</c:v>
                </c:pt>
                <c:pt idx="6">
                  <c:v>133552</c:v>
                </c:pt>
                <c:pt idx="7">
                  <c:v>211050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6B-44C5-B5D4-CE59FCCF9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4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Пәтерлер саны, бірлік</a:t>
                </a:r>
              </a:p>
            </c:rich>
          </c:tx>
          <c:layout>
            <c:manualLayout>
              <c:xMode val="edge"/>
              <c:yMode val="edge"/>
              <c:x val="2.7906976744186046E-2"/>
              <c:y val="0.139479896301305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45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Пайдалы аудан, ш. м.</a:t>
                </a:r>
              </a:p>
            </c:rich>
          </c:tx>
          <c:layout>
            <c:manualLayout>
              <c:xMode val="edge"/>
              <c:yMode val="edge"/>
              <c:x val="0.9441875114447903"/>
              <c:y val="0.165485081236011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263565891472867E-2"/>
          <c:y val="0.71779141104294475"/>
          <c:w val="0.91317829457364341"/>
          <c:h val="0.239263803680981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6235550875546"/>
          <c:y val="6.8870708695734056E-2"/>
          <c:w val="0.77193084188760164"/>
          <c:h val="0.65013949008772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'2.5.6-график'!$B$5</c:f>
              <c:strCache>
                <c:ptCount val="1"/>
                <c:pt idx="0">
                  <c:v>Тұрғын үй құрылысына инвестициялар,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'2.5.6-график'!$C$5:$J$5</c:f>
              <c:numCache>
                <c:formatCode>0.00</c:formatCode>
                <c:ptCount val="8"/>
                <c:pt idx="0">
                  <c:v>103.277148</c:v>
                </c:pt>
                <c:pt idx="1">
                  <c:v>84.843326000000005</c:v>
                </c:pt>
                <c:pt idx="2">
                  <c:v>128.23190099999999</c:v>
                </c:pt>
                <c:pt idx="3">
                  <c:v>131.80855299999999</c:v>
                </c:pt>
                <c:pt idx="4">
                  <c:v>144.74233599999999</c:v>
                </c:pt>
                <c:pt idx="5">
                  <c:v>124.930959</c:v>
                </c:pt>
                <c:pt idx="6">
                  <c:v>113.85933900000001</c:v>
                </c:pt>
                <c:pt idx="7">
                  <c:v>105.290273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0-47EC-AB3E-FF18EEECD49C}"/>
            </c:ext>
          </c:extLst>
        </c:ser>
        <c:ser>
          <c:idx val="1"/>
          <c:order val="1"/>
          <c:tx>
            <c:strRef>
              <c:f>'2.5.6-график'!$B$6</c:f>
              <c:strCache>
                <c:ptCount val="1"/>
                <c:pt idx="0">
                  <c:v>Тұрғын үй құрылысына инвестициялар, Астана қ.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'2.5.6-график'!$C$6:$J$6</c:f>
              <c:numCache>
                <c:formatCode>0.00</c:formatCode>
                <c:ptCount val="8"/>
                <c:pt idx="0">
                  <c:v>44.110931000000001</c:v>
                </c:pt>
                <c:pt idx="1">
                  <c:v>26.476551000000001</c:v>
                </c:pt>
                <c:pt idx="2">
                  <c:v>39.836202</c:v>
                </c:pt>
                <c:pt idx="3">
                  <c:v>57.676234999999998</c:v>
                </c:pt>
                <c:pt idx="4">
                  <c:v>39.974530999999999</c:v>
                </c:pt>
                <c:pt idx="5">
                  <c:v>57.256664000000001</c:v>
                </c:pt>
                <c:pt idx="6">
                  <c:v>22.726761</c:v>
                </c:pt>
                <c:pt idx="7">
                  <c:v>22.107856000000002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0-47EC-AB3E-FF18EEECD49C}"/>
            </c:ext>
          </c:extLst>
        </c:ser>
        <c:ser>
          <c:idx val="2"/>
          <c:order val="2"/>
          <c:tx>
            <c:strRef>
              <c:f>'2.5.6-график'!$B$7</c:f>
              <c:strCache>
                <c:ptCount val="1"/>
                <c:pt idx="0">
                  <c:v>Тұрғын үй құрылысына инвестициялар, Алматы қ.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'2.5.6-график'!$C$7:$J$7</c:f>
              <c:numCache>
                <c:formatCode>0.00</c:formatCode>
                <c:ptCount val="8"/>
                <c:pt idx="0">
                  <c:v>19.910124</c:v>
                </c:pt>
                <c:pt idx="1">
                  <c:v>27.480217</c:v>
                </c:pt>
                <c:pt idx="2">
                  <c:v>41.647390999999999</c:v>
                </c:pt>
                <c:pt idx="3">
                  <c:v>33.907414000000003</c:v>
                </c:pt>
                <c:pt idx="4">
                  <c:v>45.988526999999998</c:v>
                </c:pt>
                <c:pt idx="5">
                  <c:v>30.969175</c:v>
                </c:pt>
                <c:pt idx="6">
                  <c:v>31.644801000000001</c:v>
                </c:pt>
                <c:pt idx="7">
                  <c:v>31.862107000000002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0-47EC-AB3E-FF18EEEC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747632"/>
        <c:axId val="1"/>
      </c:barChart>
      <c:lineChart>
        <c:grouping val="standard"/>
        <c:varyColors val="0"/>
        <c:ser>
          <c:idx val="3"/>
          <c:order val="3"/>
          <c:tx>
            <c:strRef>
              <c:f>'2.5.6-график'!$B$15</c:f>
              <c:strCache>
                <c:ptCount val="1"/>
                <c:pt idx="0">
                  <c:v>Заемдық қаржыландыру үлесі, Қазақстан Республикасы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'2.5.6-график'!$C$15:$J$15</c:f>
              <c:numCache>
                <c:formatCode>0.00%</c:formatCode>
                <c:ptCount val="8"/>
                <c:pt idx="0">
                  <c:v>0.21928453136602882</c:v>
                </c:pt>
                <c:pt idx="1">
                  <c:v>0.2413339736351213</c:v>
                </c:pt>
                <c:pt idx="2">
                  <c:v>0.29165627046268311</c:v>
                </c:pt>
                <c:pt idx="3">
                  <c:v>0.32547559337822335</c:v>
                </c:pt>
                <c:pt idx="4">
                  <c:v>0.47039228384430665</c:v>
                </c:pt>
                <c:pt idx="5">
                  <c:v>0.66062082337813477</c:v>
                </c:pt>
                <c:pt idx="6">
                  <c:v>0.44874088896651682</c:v>
                </c:pt>
                <c:pt idx="7">
                  <c:v>0.44039919053111393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70-47EC-AB3E-FF18EEECD49C}"/>
            </c:ext>
          </c:extLst>
        </c:ser>
        <c:ser>
          <c:idx val="4"/>
          <c:order val="4"/>
          <c:tx>
            <c:strRef>
              <c:f>'2.5.6-график'!$B$16</c:f>
              <c:strCache>
                <c:ptCount val="1"/>
                <c:pt idx="0">
                  <c:v>Заемдық қаржыландыру үлесі, Астана қ.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'2.5.6-график'!$C$16:$J$16</c:f>
              <c:numCache>
                <c:formatCode>0.00%</c:formatCode>
                <c:ptCount val="8"/>
                <c:pt idx="0">
                  <c:v>4.3083856017457442E-2</c:v>
                </c:pt>
                <c:pt idx="1">
                  <c:v>6.313333636242878E-2</c:v>
                </c:pt>
                <c:pt idx="2">
                  <c:v>3.0307633242747389E-2</c:v>
                </c:pt>
                <c:pt idx="3">
                  <c:v>0.1834375458106792</c:v>
                </c:pt>
                <c:pt idx="4">
                  <c:v>0.28125283070863299</c:v>
                </c:pt>
                <c:pt idx="5">
                  <c:v>0.90916912309106934</c:v>
                </c:pt>
                <c:pt idx="6">
                  <c:v>0.73413945788403379</c:v>
                </c:pt>
                <c:pt idx="7">
                  <c:v>0.74125179755106063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70-47EC-AB3E-FF18EEECD49C}"/>
            </c:ext>
          </c:extLst>
        </c:ser>
        <c:ser>
          <c:idx val="5"/>
          <c:order val="5"/>
          <c:tx>
            <c:strRef>
              <c:f>'2.5.6-график'!$B$17</c:f>
              <c:strCache>
                <c:ptCount val="1"/>
                <c:pt idx="0">
                  <c:v>Заемдық қаржыландыру үлесі, Алматы қ.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'2.5.6-график'!$C$3:$J$3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'2.5.6-график'!$C$17:$J$17</c:f>
              <c:numCache>
                <c:formatCode>0.00%</c:formatCode>
                <c:ptCount val="8"/>
                <c:pt idx="0">
                  <c:v>0.80049205117959088</c:v>
                </c:pt>
                <c:pt idx="1">
                  <c:v>0.52900877747799446</c:v>
                </c:pt>
                <c:pt idx="2">
                  <c:v>0.77526726704200988</c:v>
                </c:pt>
                <c:pt idx="3">
                  <c:v>0.80446403255641952</c:v>
                </c:pt>
                <c:pt idx="4">
                  <c:v>0.9423828251772447</c:v>
                </c:pt>
                <c:pt idx="5">
                  <c:v>0.59823737635891172</c:v>
                </c:pt>
                <c:pt idx="6">
                  <c:v>0.78792895553364362</c:v>
                </c:pt>
                <c:pt idx="7">
                  <c:v>0.76226299158432931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0-47EC-AB3E-FF18EEEC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4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Тұрғын үй құрылысына инвестициялар, млрд. тг.</a:t>
                </a:r>
              </a:p>
            </c:rich>
          </c:tx>
          <c:layout>
            <c:manualLayout>
              <c:xMode val="edge"/>
              <c:yMode val="edge"/>
              <c:x val="2.1592417809209574E-2"/>
              <c:y val="7.4380569685426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476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Заем қаражаттарының тұрғын үй құрылысына инвестициялардағы үлесі</a:t>
                </a:r>
              </a:p>
            </c:rich>
          </c:tx>
          <c:layout>
            <c:manualLayout>
              <c:xMode val="edge"/>
              <c:yMode val="edge"/>
              <c:x val="0.92988313856427374"/>
              <c:y val="0.1504424778761062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88981636060099E-2"/>
          <c:y val="0.78171091445427732"/>
          <c:w val="0.93322203672787984"/>
          <c:h val="0.2064896755162241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67669126529397"/>
          <c:y val="5.1724137931034482E-2"/>
          <c:w val="0.86803052758927701"/>
          <c:h val="0.53448275862068961"/>
        </c:manualLayout>
      </c:layout>
      <c:lineChart>
        <c:grouping val="standard"/>
        <c:varyColors val="0"/>
        <c:ser>
          <c:idx val="0"/>
          <c:order val="0"/>
          <c:tx>
            <c:strRef>
              <c:f>'2.5.7-график '!$B$6</c:f>
              <c:strCache>
                <c:ptCount val="1"/>
                <c:pt idx="0">
                  <c:v>Құрылыс саласының кредиттері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'!$C$6:$AU$6</c:f>
              <c:numCache>
                <c:formatCode>0.00%</c:formatCode>
                <c:ptCount val="45"/>
                <c:pt idx="0">
                  <c:v>1.892198240036624</c:v>
                </c:pt>
                <c:pt idx="1">
                  <c:v>1.8771580900949996</c:v>
                </c:pt>
                <c:pt idx="2">
                  <c:v>1.592515212267787</c:v>
                </c:pt>
                <c:pt idx="3">
                  <c:v>1.7668501387120803</c:v>
                </c:pt>
                <c:pt idx="4">
                  <c:v>1.7642660474275424</c:v>
                </c:pt>
                <c:pt idx="5">
                  <c:v>1.8133051049553226</c:v>
                </c:pt>
                <c:pt idx="6">
                  <c:v>1.8305058099002198</c:v>
                </c:pt>
                <c:pt idx="7">
                  <c:v>1.8722962499762272</c:v>
                </c:pt>
                <c:pt idx="8">
                  <c:v>1.9470410963348268</c:v>
                </c:pt>
                <c:pt idx="9">
                  <c:v>1.8536137526448973</c:v>
                </c:pt>
                <c:pt idx="10">
                  <c:v>1.9312328796251215</c:v>
                </c:pt>
                <c:pt idx="11">
                  <c:v>2.0964204174021726</c:v>
                </c:pt>
                <c:pt idx="12">
                  <c:v>2.2371798237063794</c:v>
                </c:pt>
                <c:pt idx="13">
                  <c:v>2.2551654189790442</c:v>
                </c:pt>
                <c:pt idx="14">
                  <c:v>2.0682945076617698</c:v>
                </c:pt>
                <c:pt idx="15">
                  <c:v>1.6636600482265502</c:v>
                </c:pt>
                <c:pt idx="16">
                  <c:v>1.6472059836876032</c:v>
                </c:pt>
                <c:pt idx="17">
                  <c:v>1.6682627862477628</c:v>
                </c:pt>
                <c:pt idx="18">
                  <c:v>1.5919669294420609</c:v>
                </c:pt>
                <c:pt idx="19">
                  <c:v>1.6463532386608535</c:v>
                </c:pt>
                <c:pt idx="20">
                  <c:v>1.5915349078477994</c:v>
                </c:pt>
                <c:pt idx="21">
                  <c:v>1.5005945616809262</c:v>
                </c:pt>
                <c:pt idx="22">
                  <c:v>1.4681159762198281</c:v>
                </c:pt>
                <c:pt idx="23">
                  <c:v>1.6118652237515858</c:v>
                </c:pt>
                <c:pt idx="24">
                  <c:v>1.564779172061209</c:v>
                </c:pt>
                <c:pt idx="25">
                  <c:v>1.7372707220765806</c:v>
                </c:pt>
                <c:pt idx="26">
                  <c:v>1.831805069097141</c:v>
                </c:pt>
                <c:pt idx="27">
                  <c:v>2.0344197663015602</c:v>
                </c:pt>
                <c:pt idx="28">
                  <c:v>2.2620920831475049</c:v>
                </c:pt>
                <c:pt idx="29">
                  <c:v>2.5014955279414197</c:v>
                </c:pt>
                <c:pt idx="30">
                  <c:v>2.6233579626286825</c:v>
                </c:pt>
                <c:pt idx="31">
                  <c:v>2.7379655515484957</c:v>
                </c:pt>
                <c:pt idx="32">
                  <c:v>2.6302732349812605</c:v>
                </c:pt>
                <c:pt idx="33">
                  <c:v>2.8636030095653111</c:v>
                </c:pt>
                <c:pt idx="34">
                  <c:v>2.5205927457822872</c:v>
                </c:pt>
                <c:pt idx="35">
                  <c:v>2.2724502688207417</c:v>
                </c:pt>
                <c:pt idx="36">
                  <c:v>2.3194372216197943</c:v>
                </c:pt>
                <c:pt idx="37">
                  <c:v>1.6457091506251909</c:v>
                </c:pt>
                <c:pt idx="38">
                  <c:v>1.5845849352524308</c:v>
                </c:pt>
                <c:pt idx="39">
                  <c:v>1.4856242692191048</c:v>
                </c:pt>
                <c:pt idx="40">
                  <c:v>1.3113644537851838</c:v>
                </c:pt>
                <c:pt idx="41">
                  <c:v>1.1172054492391168</c:v>
                </c:pt>
                <c:pt idx="42">
                  <c:v>0.98268663628860253</c:v>
                </c:pt>
                <c:pt idx="43">
                  <c:v>0.89673176706779201</c:v>
                </c:pt>
                <c:pt idx="44">
                  <c:v>0.85370447665107452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A-4936-9B46-EDFC33EB6DF6}"/>
            </c:ext>
          </c:extLst>
        </c:ser>
        <c:ser>
          <c:idx val="1"/>
          <c:order val="1"/>
          <c:tx>
            <c:strRef>
              <c:f>'2.5.7-график '!$B$7</c:f>
              <c:strCache>
                <c:ptCount val="1"/>
                <c:pt idx="0">
                  <c:v>Құрылысқа кредиттер және азаматтардың тұрғын үй сатып алуы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'!$C$7:$AU$7</c:f>
              <c:numCache>
                <c:formatCode>0.00%</c:formatCode>
                <c:ptCount val="45"/>
                <c:pt idx="0">
                  <c:v>3.3343244372505874</c:v>
                </c:pt>
                <c:pt idx="1">
                  <c:v>3.352189212936127</c:v>
                </c:pt>
                <c:pt idx="2">
                  <c:v>3.3417922330040604</c:v>
                </c:pt>
                <c:pt idx="3">
                  <c:v>3.0988744119083091</c:v>
                </c:pt>
                <c:pt idx="4">
                  <c:v>2.9698127871356466</c:v>
                </c:pt>
                <c:pt idx="5">
                  <c:v>2.7885857481268426</c:v>
                </c:pt>
                <c:pt idx="6">
                  <c:v>2.5412410109876076</c:v>
                </c:pt>
                <c:pt idx="7">
                  <c:v>2.3639708195168416</c:v>
                </c:pt>
                <c:pt idx="8">
                  <c:v>2.2909125126584668</c:v>
                </c:pt>
                <c:pt idx="9">
                  <c:v>1.8666239723762474</c:v>
                </c:pt>
                <c:pt idx="10">
                  <c:v>2.2239162809422619</c:v>
                </c:pt>
                <c:pt idx="11">
                  <c:v>2.1066774675564668</c:v>
                </c:pt>
                <c:pt idx="12">
                  <c:v>2.1412749105614401</c:v>
                </c:pt>
                <c:pt idx="13">
                  <c:v>1.7173733128093098</c:v>
                </c:pt>
                <c:pt idx="14">
                  <c:v>1.9468076658068854</c:v>
                </c:pt>
                <c:pt idx="15">
                  <c:v>1.8947606751281185</c:v>
                </c:pt>
                <c:pt idx="16">
                  <c:v>1.8637444611063496</c:v>
                </c:pt>
                <c:pt idx="17">
                  <c:v>1.7935462780637992</c:v>
                </c:pt>
                <c:pt idx="18">
                  <c:v>1.8151449056672957</c:v>
                </c:pt>
                <c:pt idx="19">
                  <c:v>1.9130445462770584</c:v>
                </c:pt>
                <c:pt idx="20">
                  <c:v>1.9681381834216818</c:v>
                </c:pt>
                <c:pt idx="21">
                  <c:v>2.3967633630750376</c:v>
                </c:pt>
                <c:pt idx="22">
                  <c:v>1.996097359505548</c:v>
                </c:pt>
                <c:pt idx="23">
                  <c:v>1.9636006667251409</c:v>
                </c:pt>
                <c:pt idx="24">
                  <c:v>2.0181754876237821</c:v>
                </c:pt>
                <c:pt idx="25">
                  <c:v>2.4150238272267712</c:v>
                </c:pt>
                <c:pt idx="26">
                  <c:v>2.0734567886116388</c:v>
                </c:pt>
                <c:pt idx="27">
                  <c:v>2.0763031958356351</c:v>
                </c:pt>
                <c:pt idx="28">
                  <c:v>2.149257475135808</c:v>
                </c:pt>
                <c:pt idx="29">
                  <c:v>2.2261988566828808</c:v>
                </c:pt>
                <c:pt idx="30">
                  <c:v>2.0384382308987421</c:v>
                </c:pt>
                <c:pt idx="31">
                  <c:v>2.088878704348256</c:v>
                </c:pt>
                <c:pt idx="32">
                  <c:v>1.8802814687411828</c:v>
                </c:pt>
                <c:pt idx="33">
                  <c:v>1.7784824907068157</c:v>
                </c:pt>
                <c:pt idx="34">
                  <c:v>1.6140651738633194</c:v>
                </c:pt>
                <c:pt idx="35">
                  <c:v>1.5721027860465664</c:v>
                </c:pt>
                <c:pt idx="36">
                  <c:v>1.4890542919405887</c:v>
                </c:pt>
                <c:pt idx="37">
                  <c:v>1.4101109294361418</c:v>
                </c:pt>
                <c:pt idx="38">
                  <c:v>1.3265580123583713</c:v>
                </c:pt>
                <c:pt idx="39">
                  <c:v>1.273076156361578</c:v>
                </c:pt>
                <c:pt idx="40">
                  <c:v>1.1678715007978793</c:v>
                </c:pt>
                <c:pt idx="41">
                  <c:v>1.0805731090402639</c:v>
                </c:pt>
                <c:pt idx="42">
                  <c:v>1.0923428262150983</c:v>
                </c:pt>
                <c:pt idx="43">
                  <c:v>0.93907635873944717</c:v>
                </c:pt>
                <c:pt idx="44">
                  <c:v>0.95901151414109032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A-4936-9B46-EDFC33EB6DF6}"/>
            </c:ext>
          </c:extLst>
        </c:ser>
        <c:ser>
          <c:idx val="2"/>
          <c:order val="2"/>
          <c:tx>
            <c:strRef>
              <c:f>'2.5.7-график '!$B$8</c:f>
              <c:strCache>
                <c:ptCount val="1"/>
                <c:pt idx="0">
                  <c:v>Бір шаршы метрдің орташа құны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'2.5.7-график '!$C$4:$AU$4</c:f>
              <c:strCache>
                <c:ptCount val="45"/>
                <c:pt idx="0">
                  <c:v>қаң.2005</c:v>
                </c:pt>
                <c:pt idx="1">
                  <c:v>ақп.2005</c:v>
                </c:pt>
                <c:pt idx="2">
                  <c:v>нау.2005</c:v>
                </c:pt>
                <c:pt idx="3">
                  <c:v>сәу.2005</c:v>
                </c:pt>
                <c:pt idx="4">
                  <c:v>мам.2005</c:v>
                </c:pt>
                <c:pt idx="5">
                  <c:v>мау.2005</c:v>
                </c:pt>
                <c:pt idx="6">
                  <c:v>шіл.2005</c:v>
                </c:pt>
                <c:pt idx="7">
                  <c:v>там.2005</c:v>
                </c:pt>
                <c:pt idx="8">
                  <c:v>қыр.2005</c:v>
                </c:pt>
                <c:pt idx="9">
                  <c:v>қаз.2005</c:v>
                </c:pt>
                <c:pt idx="10">
                  <c:v>қар.2005</c:v>
                </c:pt>
                <c:pt idx="11">
                  <c:v>жел.2005</c:v>
                </c:pt>
                <c:pt idx="12">
                  <c:v>қаң.2006</c:v>
                </c:pt>
                <c:pt idx="13">
                  <c:v>ақп.2006</c:v>
                </c:pt>
                <c:pt idx="14">
                  <c:v>нау.2006</c:v>
                </c:pt>
                <c:pt idx="15">
                  <c:v>сәу.2006</c:v>
                </c:pt>
                <c:pt idx="16">
                  <c:v>мам.2006</c:v>
                </c:pt>
                <c:pt idx="17">
                  <c:v>мау.2006</c:v>
                </c:pt>
                <c:pt idx="18">
                  <c:v>шіл.2006</c:v>
                </c:pt>
                <c:pt idx="19">
                  <c:v>там.2006</c:v>
                </c:pt>
                <c:pt idx="20">
                  <c:v>қыр.2006</c:v>
                </c:pt>
                <c:pt idx="21">
                  <c:v>қаз.2006</c:v>
                </c:pt>
                <c:pt idx="22">
                  <c:v>қар.2006</c:v>
                </c:pt>
                <c:pt idx="23">
                  <c:v>жел.2006</c:v>
                </c:pt>
                <c:pt idx="24">
                  <c:v>қаң.2007</c:v>
                </c:pt>
                <c:pt idx="25">
                  <c:v>ақп.2007</c:v>
                </c:pt>
                <c:pt idx="26">
                  <c:v>нау.2007</c:v>
                </c:pt>
                <c:pt idx="27">
                  <c:v>сәу.2007</c:v>
                </c:pt>
                <c:pt idx="28">
                  <c:v>мам.2007</c:v>
                </c:pt>
                <c:pt idx="29">
                  <c:v>мау.2007</c:v>
                </c:pt>
                <c:pt idx="30">
                  <c:v>шіл.2007</c:v>
                </c:pt>
                <c:pt idx="31">
                  <c:v>там.2007</c:v>
                </c:pt>
                <c:pt idx="32">
                  <c:v>қыр.2007</c:v>
                </c:pt>
                <c:pt idx="33">
                  <c:v>қаз.2007</c:v>
                </c:pt>
                <c:pt idx="34">
                  <c:v>қар.2007</c:v>
                </c:pt>
                <c:pt idx="35">
                  <c:v>жел.2007</c:v>
                </c:pt>
                <c:pt idx="36">
                  <c:v>қаң.2008</c:v>
                </c:pt>
                <c:pt idx="37">
                  <c:v>ақп.2008</c:v>
                </c:pt>
                <c:pt idx="38">
                  <c:v>нау.2008</c:v>
                </c:pt>
                <c:pt idx="39">
                  <c:v>сәу.2008</c:v>
                </c:pt>
                <c:pt idx="40">
                  <c:v>мам.2008</c:v>
                </c:pt>
                <c:pt idx="41">
                  <c:v>мау.2008</c:v>
                </c:pt>
                <c:pt idx="42">
                  <c:v>шіл.2008</c:v>
                </c:pt>
                <c:pt idx="43">
                  <c:v>там.2008</c:v>
                </c:pt>
                <c:pt idx="44">
                  <c:v>қыр.2008</c:v>
                </c:pt>
              </c:strCache>
            </c:strRef>
          </c:cat>
          <c:val>
            <c:numRef>
              <c:f>'2.5.7-график '!$C$8:$AU$8</c:f>
              <c:numCache>
                <c:formatCode>0.00%</c:formatCode>
                <c:ptCount val="45"/>
                <c:pt idx="0">
                  <c:v>1.327921605171962</c:v>
                </c:pt>
                <c:pt idx="1">
                  <c:v>1.3171655358355687</c:v>
                </c:pt>
                <c:pt idx="2">
                  <c:v>1.3227972815377811</c:v>
                </c:pt>
                <c:pt idx="3">
                  <c:v>1.3168266171618244</c:v>
                </c:pt>
                <c:pt idx="4">
                  <c:v>1.3198239807045904</c:v>
                </c:pt>
                <c:pt idx="5">
                  <c:v>1.3281019704589303</c:v>
                </c:pt>
                <c:pt idx="6">
                  <c:v>1.3607472821045601</c:v>
                </c:pt>
                <c:pt idx="7">
                  <c:v>1.3679115221316676</c:v>
                </c:pt>
                <c:pt idx="8">
                  <c:v>1.3751792238333203</c:v>
                </c:pt>
                <c:pt idx="9">
                  <c:v>1.3751727935146787</c:v>
                </c:pt>
                <c:pt idx="10">
                  <c:v>1.365085569585833</c:v>
                </c:pt>
                <c:pt idx="11">
                  <c:v>1.3914572752631051</c:v>
                </c:pt>
                <c:pt idx="12">
                  <c:v>1.4149223127446573</c:v>
                </c:pt>
                <c:pt idx="13">
                  <c:v>1.4087355432693252</c:v>
                </c:pt>
                <c:pt idx="14">
                  <c:v>1.3882898645705166</c:v>
                </c:pt>
                <c:pt idx="15">
                  <c:v>1.4043618393850783</c:v>
                </c:pt>
                <c:pt idx="16">
                  <c:v>1.3961656426916766</c:v>
                </c:pt>
                <c:pt idx="17">
                  <c:v>1.39961293108648</c:v>
                </c:pt>
                <c:pt idx="18">
                  <c:v>1.3640412468585399</c:v>
                </c:pt>
                <c:pt idx="19">
                  <c:v>1.38694231999191</c:v>
                </c:pt>
                <c:pt idx="20">
                  <c:v>1.386083845918946</c:v>
                </c:pt>
                <c:pt idx="21">
                  <c:v>1.3971276647076349</c:v>
                </c:pt>
                <c:pt idx="22">
                  <c:v>1.5365337450045442</c:v>
                </c:pt>
                <c:pt idx="23">
                  <c:v>1.5062476289359663</c:v>
                </c:pt>
                <c:pt idx="24">
                  <c:v>1.5478671259575556</c:v>
                </c:pt>
                <c:pt idx="25">
                  <c:v>1.5912179300807172</c:v>
                </c:pt>
                <c:pt idx="26">
                  <c:v>1.6115012790836598</c:v>
                </c:pt>
                <c:pt idx="27">
                  <c:v>1.6191484606953208</c:v>
                </c:pt>
                <c:pt idx="28">
                  <c:v>1.6392452598568583</c:v>
                </c:pt>
                <c:pt idx="29">
                  <c:v>1.6533882913766917</c:v>
                </c:pt>
                <c:pt idx="30">
                  <c:v>1.6695263955754718</c:v>
                </c:pt>
                <c:pt idx="31">
                  <c:v>1.6730000867266916</c:v>
                </c:pt>
                <c:pt idx="32">
                  <c:v>1.6564620497778002</c:v>
                </c:pt>
                <c:pt idx="33">
                  <c:v>1.6034509978194749</c:v>
                </c:pt>
                <c:pt idx="34">
                  <c:v>1.4139827201106259</c:v>
                </c:pt>
                <c:pt idx="35">
                  <c:v>1.3861877530243618</c:v>
                </c:pt>
                <c:pt idx="36">
                  <c:v>1.3178821043777786</c:v>
                </c:pt>
                <c:pt idx="37">
                  <c:v>1.2087186543353499</c:v>
                </c:pt>
                <c:pt idx="38">
                  <c:v>1.1719722839736346</c:v>
                </c:pt>
                <c:pt idx="39">
                  <c:v>1.1180281251985391</c:v>
                </c:pt>
                <c:pt idx="40">
                  <c:v>1.0553516937752372</c:v>
                </c:pt>
                <c:pt idx="41">
                  <c:v>1.0061808818716773</c:v>
                </c:pt>
                <c:pt idx="42">
                  <c:v>0.96118738774695667</c:v>
                </c:pt>
                <c:pt idx="43">
                  <c:v>0.91120361935292915</c:v>
                </c:pt>
                <c:pt idx="44">
                  <c:v>0.89775056953018273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A-4936-9B46-EDFC33EB6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751376"/>
        <c:axId val="1"/>
      </c:lineChart>
      <c:catAx>
        <c:axId val="6187513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8751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356877323420074"/>
          <c:y val="0.76896551724137929"/>
          <c:w val="0.75650557620817849"/>
          <c:h val="0.220689655172413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0528107505469"/>
          <c:y val="6.1465862943869458E-2"/>
          <c:w val="0.75824266235818061"/>
          <c:h val="0.52009576337120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'2.5.8 - 2.5.9-графиктері'!$B$9</c:f>
              <c:strCache>
                <c:ptCount val="1"/>
                <c:pt idx="0">
                  <c:v>Гипотетикалық тепе-тең баға, Қазақстан Республикасы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'2.5.8 - 2.5.9-графиктері'!$C$9:$J$9</c:f>
              <c:numCache>
                <c:formatCode>0</c:formatCode>
                <c:ptCount val="8"/>
                <c:pt idx="0">
                  <c:v>133.90199999999999</c:v>
                </c:pt>
                <c:pt idx="1">
                  <c:v>101.82</c:v>
                </c:pt>
                <c:pt idx="2">
                  <c:v>103.628</c:v>
                </c:pt>
                <c:pt idx="3">
                  <c:v>106.01</c:v>
                </c:pt>
                <c:pt idx="4">
                  <c:v>133.90199999999999</c:v>
                </c:pt>
                <c:pt idx="5">
                  <c:v>117.19799999999999</c:v>
                </c:pt>
                <c:pt idx="6">
                  <c:v>125.996</c:v>
                </c:pt>
                <c:pt idx="7" formatCode="General">
                  <c:v>125.018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A-4DF8-B5CE-9CF04140518E}"/>
            </c:ext>
          </c:extLst>
        </c:ser>
        <c:ser>
          <c:idx val="1"/>
          <c:order val="1"/>
          <c:tx>
            <c:strRef>
              <c:f>'2.5.8 - 2.5.9-графиктері'!$B$10</c:f>
              <c:strCache>
                <c:ptCount val="1"/>
                <c:pt idx="0">
                  <c:v>Гипотетикалық тепе-тең баға, Астана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'2.5.8 - 2.5.9-графиктері'!$C$10:$J$10</c:f>
              <c:numCache>
                <c:formatCode>0</c:formatCode>
                <c:ptCount val="8"/>
                <c:pt idx="0">
                  <c:v>228.87</c:v>
                </c:pt>
                <c:pt idx="1">
                  <c:v>176.09100000000001</c:v>
                </c:pt>
                <c:pt idx="2">
                  <c:v>174.06299999999999</c:v>
                </c:pt>
                <c:pt idx="3">
                  <c:v>173.751</c:v>
                </c:pt>
                <c:pt idx="4">
                  <c:v>228.87</c:v>
                </c:pt>
                <c:pt idx="5">
                  <c:v>195.03399999999999</c:v>
                </c:pt>
                <c:pt idx="6">
                  <c:v>208.56</c:v>
                </c:pt>
                <c:pt idx="7" formatCode="General">
                  <c:v>214.054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A-4DF8-B5CE-9CF04140518E}"/>
            </c:ext>
          </c:extLst>
        </c:ser>
        <c:ser>
          <c:idx val="2"/>
          <c:order val="2"/>
          <c:tx>
            <c:strRef>
              <c:f>'2.5.8 - 2.5.9-графиктері'!$B$11</c:f>
              <c:strCache>
                <c:ptCount val="1"/>
                <c:pt idx="0">
                  <c:v>Гипотетикалық тепе-тең баға, Алматы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'2.5.8 - 2.5.9-графиктері'!$C$11:$J$11</c:f>
              <c:numCache>
                <c:formatCode>0</c:formatCode>
                <c:ptCount val="8"/>
                <c:pt idx="0">
                  <c:v>213.376</c:v>
                </c:pt>
                <c:pt idx="1">
                  <c:v>173.16200000000001</c:v>
                </c:pt>
                <c:pt idx="2">
                  <c:v>170.46700000000001</c:v>
                </c:pt>
                <c:pt idx="3">
                  <c:v>173.32</c:v>
                </c:pt>
                <c:pt idx="4">
                  <c:v>213.376</c:v>
                </c:pt>
                <c:pt idx="5">
                  <c:v>192.453</c:v>
                </c:pt>
                <c:pt idx="6">
                  <c:v>208.03800000000001</c:v>
                </c:pt>
                <c:pt idx="7" formatCode="General">
                  <c:v>212.43799999999999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A-4DF8-B5CE-9CF041405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747216"/>
        <c:axId val="1"/>
      </c:barChart>
      <c:lineChart>
        <c:grouping val="standard"/>
        <c:varyColors val="0"/>
        <c:ser>
          <c:idx val="3"/>
          <c:order val="3"/>
          <c:tx>
            <c:strRef>
              <c:f>'2.5.8 - 2.5.9-графиктері'!$B$13</c:f>
              <c:strCache>
                <c:ptCount val="1"/>
                <c:pt idx="0">
                  <c:v>Тепе-тең баға жағына қарай ықтимал түзету, Қазақстан Республикасы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'2.5.8 - 2.5.9-графиктері'!$C$13:$J$13</c:f>
              <c:numCache>
                <c:formatCode>0.00%</c:formatCode>
                <c:ptCount val="8"/>
                <c:pt idx="1">
                  <c:v>-7.7610526690186976E-2</c:v>
                </c:pt>
                <c:pt idx="2">
                  <c:v>-0.14683659460783405</c:v>
                </c:pt>
                <c:pt idx="3">
                  <c:v>-0.19431666828168137</c:v>
                </c:pt>
                <c:pt idx="4">
                  <c:v>2.4396961281586416E-2</c:v>
                </c:pt>
                <c:pt idx="5">
                  <c:v>-9.4091979833153983E-2</c:v>
                </c:pt>
                <c:pt idx="6">
                  <c:v>3.094571816649494E-2</c:v>
                </c:pt>
                <c:pt idx="7">
                  <c:v>5.8362398835122502E-2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FA-4DF8-B5CE-9CF04140518E}"/>
            </c:ext>
          </c:extLst>
        </c:ser>
        <c:ser>
          <c:idx val="4"/>
          <c:order val="4"/>
          <c:tx>
            <c:strRef>
              <c:f>'2.5.8 - 2.5.9-графиктері'!$B$14</c:f>
              <c:strCache>
                <c:ptCount val="1"/>
                <c:pt idx="0">
                  <c:v>Тепе-тең баға жағына қарай ықтимал түзету, Астана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'2.5.8 - 2.5.9-графиктері'!$C$14:$J$14</c:f>
              <c:numCache>
                <c:formatCode>0.00%</c:formatCode>
                <c:ptCount val="8"/>
                <c:pt idx="0">
                  <c:v>0.32505537155513498</c:v>
                </c:pt>
                <c:pt idx="1">
                  <c:v>-0.28083915252726355</c:v>
                </c:pt>
                <c:pt idx="2">
                  <c:v>-0.25007796075994848</c:v>
                </c:pt>
                <c:pt idx="3">
                  <c:v>-0.30830392786446781</c:v>
                </c:pt>
                <c:pt idx="4">
                  <c:v>6.003412089328708E-2</c:v>
                </c:pt>
                <c:pt idx="5">
                  <c:v>-0.19318208602756393</c:v>
                </c:pt>
                <c:pt idx="6">
                  <c:v>-3.615640724157454E-2</c:v>
                </c:pt>
                <c:pt idx="7">
                  <c:v>-3.11143088120703E-2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FA-4DF8-B5CE-9CF04140518E}"/>
            </c:ext>
          </c:extLst>
        </c:ser>
        <c:ser>
          <c:idx val="5"/>
          <c:order val="5"/>
          <c:tx>
            <c:strRef>
              <c:f>'2.5.8 - 2.5.9-графиктері'!$B$15</c:f>
              <c:strCache>
                <c:ptCount val="1"/>
                <c:pt idx="0">
                  <c:v>Тепе-тең баға жағына қарай ықтимал түзету,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'2.5.8 - 2.5.9-графиктері'!$C$15:$J$15</c:f>
              <c:numCache>
                <c:formatCode>0.00%</c:formatCode>
                <c:ptCount val="8"/>
                <c:pt idx="0">
                  <c:v>-0.1694242993824665</c:v>
                </c:pt>
                <c:pt idx="1">
                  <c:v>-0.57314560868011233</c:v>
                </c:pt>
                <c:pt idx="2">
                  <c:v>-0.60343399401829723</c:v>
                </c:pt>
                <c:pt idx="3">
                  <c:v>-0.60015649151161821</c:v>
                </c:pt>
                <c:pt idx="4">
                  <c:v>-0.41042050219456361</c:v>
                </c:pt>
                <c:pt idx="5">
                  <c:v>-0.47805063667768855</c:v>
                </c:pt>
                <c:pt idx="6">
                  <c:v>-0.39860976082387489</c:v>
                </c:pt>
                <c:pt idx="7">
                  <c:v>-0.37276571099623201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FA-4DF8-B5CE-9CF041405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4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Гипотетикалық тепе-тең баға, 1 ш. м. үшін тг.</a:t>
                </a:r>
              </a:p>
            </c:rich>
          </c:tx>
          <c:layout>
            <c:manualLayout>
              <c:xMode val="edge"/>
              <c:yMode val="edge"/>
              <c:x val="1.9535949819138105E-2"/>
              <c:y val="9.45629570784364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472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Тепе-тең баға жағына қарай ықтимал түзету</a:t>
                </a:r>
              </a:p>
            </c:rich>
          </c:tx>
          <c:layout>
            <c:manualLayout>
              <c:xMode val="edge"/>
              <c:yMode val="edge"/>
              <c:x val="0.95623786792732768"/>
              <c:y val="0.1135244592942202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465886939571145E-3"/>
          <c:y val="0.68545994065281901"/>
          <c:w val="0.92592592592592593"/>
          <c:h val="0.28486646884272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b="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69682151589244E-2"/>
          <c:y val="6.1465862943869458E-2"/>
          <c:w val="0.9193154034229829"/>
          <c:h val="0.70922149550618607"/>
        </c:manualLayout>
      </c:layout>
      <c:lineChart>
        <c:grouping val="standard"/>
        <c:varyColors val="0"/>
        <c:ser>
          <c:idx val="0"/>
          <c:order val="0"/>
          <c:tx>
            <c:strRef>
              <c:f>'2.5.8 - 2.5.9-графиктері'!$B$5</c:f>
              <c:strCache>
                <c:ptCount val="1"/>
                <c:pt idx="0">
                  <c:v>Тұрғын үйге қолжетімдіктің индексі, Қазақстан Республикасы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'2.5.8 - 2.5.9-графиктері'!$C$5:$J$5</c:f>
              <c:numCache>
                <c:formatCode>0.00</c:formatCode>
                <c:ptCount val="8"/>
                <c:pt idx="0">
                  <c:v>2.1126663530044363</c:v>
                </c:pt>
                <c:pt idx="1">
                  <c:v>3.2524221999575631</c:v>
                </c:pt>
                <c:pt idx="2">
                  <c:v>3.516325220982746</c:v>
                </c:pt>
                <c:pt idx="3">
                  <c:v>3.7235473068578435</c:v>
                </c:pt>
                <c:pt idx="4">
                  <c:v>2.9285522247613929</c:v>
                </c:pt>
                <c:pt idx="5">
                  <c:v>3.3115944811344904</c:v>
                </c:pt>
                <c:pt idx="6">
                  <c:v>2.9099495222070542</c:v>
                </c:pt>
                <c:pt idx="7">
                  <c:v>2.8345678222335984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7-434B-A424-0B379E04105D}"/>
            </c:ext>
          </c:extLst>
        </c:ser>
        <c:ser>
          <c:idx val="1"/>
          <c:order val="1"/>
          <c:tx>
            <c:strRef>
              <c:f>'2.5.8 - 2.5.9-графиктері'!$B$6</c:f>
              <c:strCache>
                <c:ptCount val="1"/>
                <c:pt idx="0">
                  <c:v>Тұрғын үйге қолжетімдіктің индексі, Астана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'2.5.8 - 2.5.9-графиктері'!$C$6:$J$6</c:f>
              <c:numCache>
                <c:formatCode>0.00</c:formatCode>
                <c:ptCount val="8"/>
                <c:pt idx="0">
                  <c:v>2.2640563288152151</c:v>
                </c:pt>
                <c:pt idx="1">
                  <c:v>4.1715285398844388</c:v>
                </c:pt>
                <c:pt idx="2">
                  <c:v>4.0004158339446985</c:v>
                </c:pt>
                <c:pt idx="3">
                  <c:v>4.3371650076569681</c:v>
                </c:pt>
                <c:pt idx="4">
                  <c:v>2.8300975797570649</c:v>
                </c:pt>
                <c:pt idx="5">
                  <c:v>3.7183110935517618</c:v>
                </c:pt>
                <c:pt idx="6">
                  <c:v>3.1125381986659217</c:v>
                </c:pt>
                <c:pt idx="7">
                  <c:v>3.0963404943278348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7-434B-A424-0B379E04105D}"/>
            </c:ext>
          </c:extLst>
        </c:ser>
        <c:ser>
          <c:idx val="2"/>
          <c:order val="2"/>
          <c:tx>
            <c:strRef>
              <c:f>'2.5.8 - 2.5.9-графиктері'!$B$7</c:f>
              <c:strCache>
                <c:ptCount val="1"/>
                <c:pt idx="0">
                  <c:v>Тұрғын үйге қолжетімдіктің индексі, Алматы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'2.5.8 - 2.5.9-графиктері'!$C$3:$J$3</c:f>
              <c:strCache>
                <c:ptCount val="8"/>
                <c:pt idx="0">
                  <c:v>4 тоқ. 2006</c:v>
                </c:pt>
                <c:pt idx="1">
                  <c:v>1 тоқ. 2007</c:v>
                </c:pt>
                <c:pt idx="2">
                  <c:v>2 тоқ. 2007</c:v>
                </c:pt>
                <c:pt idx="3">
                  <c:v>3 тоқ. 2007</c:v>
                </c:pt>
                <c:pt idx="4">
                  <c:v>4 тоқ. 2007</c:v>
                </c:pt>
                <c:pt idx="5">
                  <c:v>1 тоқ. 2008</c:v>
                </c:pt>
                <c:pt idx="6">
                  <c:v>2 тоқ. 2008</c:v>
                </c:pt>
                <c:pt idx="7">
                  <c:v>3 тоқ. 2008</c:v>
                </c:pt>
              </c:strCache>
            </c:strRef>
          </c:cat>
          <c:val>
            <c:numRef>
              <c:f>'2.5.8 - 2.5.9-графиктері'!$C$7:$J$7</c:f>
              <c:numCache>
                <c:formatCode>0.00</c:formatCode>
                <c:ptCount val="8"/>
                <c:pt idx="0">
                  <c:v>3.6119525261448153</c:v>
                </c:pt>
                <c:pt idx="1">
                  <c:v>7.0281577535693653</c:v>
                </c:pt>
                <c:pt idx="2">
                  <c:v>7.5649449391746844</c:v>
                </c:pt>
                <c:pt idx="3">
                  <c:v>7.50293536424181</c:v>
                </c:pt>
                <c:pt idx="4">
                  <c:v>5.0883723249650927</c:v>
                </c:pt>
                <c:pt idx="5">
                  <c:v>5.7476839916125266</c:v>
                </c:pt>
                <c:pt idx="6">
                  <c:v>4.9884414554347467</c:v>
                </c:pt>
                <c:pt idx="7">
                  <c:v>4.782901784219864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7-434B-A424-0B379E041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755536"/>
        <c:axId val="1"/>
      </c:lineChart>
      <c:catAx>
        <c:axId val="61875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18755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5"/>
          <c:y val="0.8429003021148036"/>
          <c:w val="0.83333333333333337"/>
          <c:h val="0.132930513595166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b="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 pitchFamily="18" charset="0"/>
          <a:ea typeface="Arial Cyr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2150106665856"/>
          <c:y val="7.2507659831210811E-2"/>
          <c:w val="0.80752589623698123"/>
          <c:h val="0.764351580720680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'3.1.1 - 3.1.3-графиктері'!$B$6</c:f>
              <c:strCache>
                <c:ptCount val="1"/>
                <c:pt idx="0">
                  <c:v>Доллар сатып алу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'3.1.1 - 3.1.3-графиктері'!$C$6:$V$6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6-4160-9E1C-A9DEF2FF23EF}"/>
            </c:ext>
          </c:extLst>
        </c:ser>
        <c:ser>
          <c:idx val="1"/>
          <c:order val="1"/>
          <c:tx>
            <c:strRef>
              <c:f>'3.1.1 - 3.1.3-графиктері'!$B$7</c:f>
              <c:strCache>
                <c:ptCount val="1"/>
                <c:pt idx="0">
                  <c:v>Еуро сатып алу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'3.1.1 - 3.1.3-графиктері'!$C$7:$V$7</c:f>
              <c:numCache>
                <c:formatCode>#,##0</c:formatCode>
                <c:ptCount val="20"/>
                <c:pt idx="0">
                  <c:v>5968.2154499999997</c:v>
                </c:pt>
                <c:pt idx="1">
                  <c:v>4144.0171200000004</c:v>
                </c:pt>
                <c:pt idx="2">
                  <c:v>4576.3696</c:v>
                </c:pt>
                <c:pt idx="3">
                  <c:v>6907.3945200000035</c:v>
                </c:pt>
                <c:pt idx="4">
                  <c:v>8130.7810899999986</c:v>
                </c:pt>
                <c:pt idx="5">
                  <c:v>9138.3051199999973</c:v>
                </c:pt>
                <c:pt idx="6">
                  <c:v>8362.5452300000015</c:v>
                </c:pt>
                <c:pt idx="7">
                  <c:v>9925.4167199999974</c:v>
                </c:pt>
                <c:pt idx="8">
                  <c:v>9116.4244999999955</c:v>
                </c:pt>
                <c:pt idx="9">
                  <c:v>10372.528259999999</c:v>
                </c:pt>
                <c:pt idx="10">
                  <c:v>10254.975</c:v>
                </c:pt>
                <c:pt idx="11">
                  <c:v>5425.9018199999991</c:v>
                </c:pt>
                <c:pt idx="12">
                  <c:v>2197.5510800000002</c:v>
                </c:pt>
                <c:pt idx="13">
                  <c:v>3304.4788199999998</c:v>
                </c:pt>
                <c:pt idx="14">
                  <c:v>4542.1143000000002</c:v>
                </c:pt>
                <c:pt idx="15">
                  <c:v>3612.1746400000002</c:v>
                </c:pt>
                <c:pt idx="16">
                  <c:v>3429.4315699999997</c:v>
                </c:pt>
                <c:pt idx="17">
                  <c:v>6582.0050700000011</c:v>
                </c:pt>
                <c:pt idx="18">
                  <c:v>5823.2789599999996</c:v>
                </c:pt>
                <c:pt idx="19">
                  <c:v>4364.0210099999995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6-4160-9E1C-A9DEF2FF23EF}"/>
            </c:ext>
          </c:extLst>
        </c:ser>
        <c:ser>
          <c:idx val="2"/>
          <c:order val="2"/>
          <c:tx>
            <c:strRef>
              <c:f>'3.1.1 - 3.1.3-графиктері'!$B$8</c:f>
              <c:strCache>
                <c:ptCount val="1"/>
                <c:pt idx="0">
                  <c:v>Рубль сатып алу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'3.1.1 - 3.1.3-графиктері'!$C$8:$V$8</c:f>
              <c:numCache>
                <c:formatCode>#,##0</c:formatCode>
                <c:ptCount val="20"/>
                <c:pt idx="0">
                  <c:v>747.48109999999997</c:v>
                </c:pt>
                <c:pt idx="1">
                  <c:v>900.60073999999997</c:v>
                </c:pt>
                <c:pt idx="2">
                  <c:v>954.56984</c:v>
                </c:pt>
                <c:pt idx="3">
                  <c:v>1062.5119399999999</c:v>
                </c:pt>
                <c:pt idx="4">
                  <c:v>1467.8075800000001</c:v>
                </c:pt>
                <c:pt idx="5">
                  <c:v>1358.0088799999999</c:v>
                </c:pt>
                <c:pt idx="6">
                  <c:v>1413.3199099999999</c:v>
                </c:pt>
                <c:pt idx="7">
                  <c:v>2108.68129</c:v>
                </c:pt>
                <c:pt idx="8">
                  <c:v>1389.8746799999999</c:v>
                </c:pt>
                <c:pt idx="9">
                  <c:v>1644.8633500000001</c:v>
                </c:pt>
                <c:pt idx="10">
                  <c:v>1803.27153</c:v>
                </c:pt>
                <c:pt idx="11">
                  <c:v>1064.0032200000001</c:v>
                </c:pt>
                <c:pt idx="12">
                  <c:v>847.43259</c:v>
                </c:pt>
                <c:pt idx="13">
                  <c:v>1171.3298200000002</c:v>
                </c:pt>
                <c:pt idx="14">
                  <c:v>1059.64968</c:v>
                </c:pt>
                <c:pt idx="15">
                  <c:v>1811.09274</c:v>
                </c:pt>
                <c:pt idx="16">
                  <c:v>1618.8875399999999</c:v>
                </c:pt>
                <c:pt idx="17">
                  <c:v>2073.6104500000001</c:v>
                </c:pt>
                <c:pt idx="18">
                  <c:v>2067.6817099999998</c:v>
                </c:pt>
                <c:pt idx="19">
                  <c:v>1693.06367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76-4160-9E1C-A9DEF2FF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760528"/>
        <c:axId val="1"/>
      </c:barChart>
      <c:lineChart>
        <c:grouping val="standard"/>
        <c:varyColors val="0"/>
        <c:ser>
          <c:idx val="3"/>
          <c:order val="3"/>
          <c:tx>
            <c:strRef>
              <c:f>'3.1.1 - 3.1.3-графиктері'!$B$9</c:f>
              <c:strCache>
                <c:ptCount val="1"/>
                <c:pt idx="0">
                  <c:v>Доллар сатып алу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'3.1.1 - 3.1.3-графиктері'!$C$9:$V$9</c:f>
              <c:numCache>
                <c:formatCode>0.00%</c:formatCode>
                <c:ptCount val="20"/>
                <c:pt idx="0">
                  <c:v>0.80548406771234915</c:v>
                </c:pt>
                <c:pt idx="1">
                  <c:v>0.84135098182213552</c:v>
                </c:pt>
                <c:pt idx="2">
                  <c:v>0.83089961545799196</c:v>
                </c:pt>
                <c:pt idx="3">
                  <c:v>0.8215100521502553</c:v>
                </c:pt>
                <c:pt idx="4">
                  <c:v>0.78323582018167093</c:v>
                </c:pt>
                <c:pt idx="5">
                  <c:v>0.80031317430559801</c:v>
                </c:pt>
                <c:pt idx="6">
                  <c:v>0.78426165983009399</c:v>
                </c:pt>
                <c:pt idx="7">
                  <c:v>0.7971517960977258</c:v>
                </c:pt>
                <c:pt idx="8">
                  <c:v>0.77106318787859141</c:v>
                </c:pt>
                <c:pt idx="9">
                  <c:v>0.73214073496373289</c:v>
                </c:pt>
                <c:pt idx="10">
                  <c:v>0.7953492933647569</c:v>
                </c:pt>
                <c:pt idx="11">
                  <c:v>0.80223995584405383</c:v>
                </c:pt>
                <c:pt idx="12">
                  <c:v>0.90611997146911183</c:v>
                </c:pt>
                <c:pt idx="13">
                  <c:v>0.89657155900117869</c:v>
                </c:pt>
                <c:pt idx="14">
                  <c:v>0.85480898277264616</c:v>
                </c:pt>
                <c:pt idx="15">
                  <c:v>0.86938825143671883</c:v>
                </c:pt>
                <c:pt idx="16">
                  <c:v>0.86036564461242049</c:v>
                </c:pt>
                <c:pt idx="17">
                  <c:v>0.80645180662952731</c:v>
                </c:pt>
                <c:pt idx="18">
                  <c:v>0.83071559376571791</c:v>
                </c:pt>
                <c:pt idx="19">
                  <c:v>0.82931409447687188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76-4160-9E1C-A9DEF2FF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87605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2503503993983386E-2"/>
              <c:y val="0.351464979264298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187605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457308248914617"/>
          <c:y val="0.90634441087613293"/>
          <c:w val="0.59623733719247463"/>
          <c:h val="8.459214501510574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12509775169201"/>
          <c:y val="7.8176020103859337E-2"/>
          <c:w val="0.79062560319946529"/>
          <c:h val="0.745929525157657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'3.1.1 - 3.1.3-графиктері'!$B$11</c:f>
              <c:strCache>
                <c:ptCount val="1"/>
                <c:pt idx="0">
                  <c:v>Доллар сату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'3.1.1 - 3.1.3-графиктері'!$C$11:$V$11</c:f>
              <c:numCache>
                <c:formatCode>#,##0</c:formatCode>
                <c:ptCount val="2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5-400C-8627-F9AFFD0BF1CD}"/>
            </c:ext>
          </c:extLst>
        </c:ser>
        <c:ser>
          <c:idx val="1"/>
          <c:order val="1"/>
          <c:tx>
            <c:strRef>
              <c:f>'3.1.1 - 3.1.3-графиктері'!$B$12</c:f>
              <c:strCache>
                <c:ptCount val="1"/>
                <c:pt idx="0">
                  <c:v>Еуро сату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'3.1.1 - 3.1.3-графиктері'!$C$12:$V$12</c:f>
              <c:numCache>
                <c:formatCode>#,##0</c:formatCode>
                <c:ptCount val="20"/>
                <c:pt idx="0">
                  <c:v>5940.6389700000009</c:v>
                </c:pt>
                <c:pt idx="1">
                  <c:v>5100.1658099999995</c:v>
                </c:pt>
                <c:pt idx="2">
                  <c:v>5419.2285600000005</c:v>
                </c:pt>
                <c:pt idx="3">
                  <c:v>6797.5013999999992</c:v>
                </c:pt>
                <c:pt idx="4">
                  <c:v>8434.0596800000003</c:v>
                </c:pt>
                <c:pt idx="5">
                  <c:v>8974.9391699999996</c:v>
                </c:pt>
                <c:pt idx="6">
                  <c:v>8724.3883499999974</c:v>
                </c:pt>
                <c:pt idx="7">
                  <c:v>9968.3054900000025</c:v>
                </c:pt>
                <c:pt idx="8">
                  <c:v>8896.9094400000031</c:v>
                </c:pt>
                <c:pt idx="9">
                  <c:v>10699.988399999997</c:v>
                </c:pt>
                <c:pt idx="10">
                  <c:v>10165.419090000001</c:v>
                </c:pt>
                <c:pt idx="11">
                  <c:v>5202.6519600000001</c:v>
                </c:pt>
                <c:pt idx="12">
                  <c:v>2361.27792</c:v>
                </c:pt>
                <c:pt idx="13">
                  <c:v>3793.9522299999999</c:v>
                </c:pt>
                <c:pt idx="14">
                  <c:v>3929.0412700000002</c:v>
                </c:pt>
                <c:pt idx="15">
                  <c:v>3519.37817</c:v>
                </c:pt>
                <c:pt idx="16">
                  <c:v>3908.99379</c:v>
                </c:pt>
                <c:pt idx="17">
                  <c:v>6701.274290000003</c:v>
                </c:pt>
                <c:pt idx="18">
                  <c:v>5784.5589099999988</c:v>
                </c:pt>
                <c:pt idx="19">
                  <c:v>4211.9062999999996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5-400C-8627-F9AFFD0BF1CD}"/>
            </c:ext>
          </c:extLst>
        </c:ser>
        <c:ser>
          <c:idx val="2"/>
          <c:order val="2"/>
          <c:tx>
            <c:strRef>
              <c:f>'3.1.1 - 3.1.3-графиктері'!$B$13</c:f>
              <c:strCache>
                <c:ptCount val="1"/>
                <c:pt idx="0">
                  <c:v>Рубль сату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'3.1.1 - 3.1.3-графиктері'!$C$13:$V$13</c:f>
              <c:numCache>
                <c:formatCode>#,##0</c:formatCode>
                <c:ptCount val="20"/>
                <c:pt idx="0">
                  <c:v>918.73550999999998</c:v>
                </c:pt>
                <c:pt idx="1">
                  <c:v>1215.8570400000001</c:v>
                </c:pt>
                <c:pt idx="2">
                  <c:v>1021.641</c:v>
                </c:pt>
                <c:pt idx="3">
                  <c:v>1046.51602</c:v>
                </c:pt>
                <c:pt idx="4">
                  <c:v>1827.85582</c:v>
                </c:pt>
                <c:pt idx="5">
                  <c:v>1419.9484</c:v>
                </c:pt>
                <c:pt idx="6">
                  <c:v>1464.4587900000001</c:v>
                </c:pt>
                <c:pt idx="7">
                  <c:v>2074.7450800000001</c:v>
                </c:pt>
                <c:pt idx="8">
                  <c:v>1315.87446</c:v>
                </c:pt>
                <c:pt idx="9">
                  <c:v>1572.96243</c:v>
                </c:pt>
                <c:pt idx="10">
                  <c:v>1520.1242</c:v>
                </c:pt>
                <c:pt idx="11">
                  <c:v>1256.0249899999999</c:v>
                </c:pt>
                <c:pt idx="12">
                  <c:v>903.11005</c:v>
                </c:pt>
                <c:pt idx="13">
                  <c:v>1217.9868600000002</c:v>
                </c:pt>
                <c:pt idx="14">
                  <c:v>1082.8752099999999</c:v>
                </c:pt>
                <c:pt idx="15">
                  <c:v>1960.79575</c:v>
                </c:pt>
                <c:pt idx="16">
                  <c:v>1510.8693600000001</c:v>
                </c:pt>
                <c:pt idx="17">
                  <c:v>1925.4792600000001</c:v>
                </c:pt>
                <c:pt idx="18">
                  <c:v>2070.5849600000001</c:v>
                </c:pt>
                <c:pt idx="19">
                  <c:v>1752.48416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5-400C-8627-F9AFFD0B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34720"/>
        <c:axId val="1"/>
      </c:barChart>
      <c:lineChart>
        <c:grouping val="standard"/>
        <c:varyColors val="0"/>
        <c:ser>
          <c:idx val="3"/>
          <c:order val="3"/>
          <c:tx>
            <c:strRef>
              <c:f>'3.1.1 - 3.1.3-графиктері'!$B$14</c:f>
              <c:strCache>
                <c:ptCount val="1"/>
                <c:pt idx="0">
                  <c:v>Доллар сату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'3.1.1 - 3.1.3-графиктері'!$C$14:$V$14</c:f>
              <c:numCache>
                <c:formatCode>0.00%</c:formatCode>
                <c:ptCount val="20"/>
                <c:pt idx="0">
                  <c:v>0.80413429233816902</c:v>
                </c:pt>
                <c:pt idx="1">
                  <c:v>0.80044417503101317</c:v>
                </c:pt>
                <c:pt idx="2">
                  <c:v>0.80591975882872813</c:v>
                </c:pt>
                <c:pt idx="3">
                  <c:v>0.82554411208279987</c:v>
                </c:pt>
                <c:pt idx="4">
                  <c:v>0.75662986725520787</c:v>
                </c:pt>
                <c:pt idx="5">
                  <c:v>0.81013062043997397</c:v>
                </c:pt>
                <c:pt idx="6">
                  <c:v>0.77289151434341385</c:v>
                </c:pt>
                <c:pt idx="7">
                  <c:v>0.78202787763518722</c:v>
                </c:pt>
                <c:pt idx="8">
                  <c:v>0.77938930413444663</c:v>
                </c:pt>
                <c:pt idx="9">
                  <c:v>0.73640815597221898</c:v>
                </c:pt>
                <c:pt idx="10">
                  <c:v>0.79871850120780197</c:v>
                </c:pt>
                <c:pt idx="11">
                  <c:v>0.7918652554493788</c:v>
                </c:pt>
                <c:pt idx="12">
                  <c:v>0.89995898542510877</c:v>
                </c:pt>
                <c:pt idx="13">
                  <c:v>0.88519412936600061</c:v>
                </c:pt>
                <c:pt idx="14">
                  <c:v>0.86597336751327214</c:v>
                </c:pt>
                <c:pt idx="15">
                  <c:v>0.86660898863228741</c:v>
                </c:pt>
                <c:pt idx="16">
                  <c:v>0.84898417773269153</c:v>
                </c:pt>
                <c:pt idx="17">
                  <c:v>0.79976541593671358</c:v>
                </c:pt>
                <c:pt idx="18">
                  <c:v>0.82294751983972592</c:v>
                </c:pt>
                <c:pt idx="19">
                  <c:v>0.83581653724968974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F65-400C-8627-F9AFFD0B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347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млн.АҚШ  долл.</a:t>
                </a:r>
              </a:p>
            </c:rich>
          </c:tx>
          <c:layout>
            <c:manualLayout>
              <c:xMode val="edge"/>
              <c:yMode val="edge"/>
              <c:x val="2.0539206036745406E-2"/>
              <c:y val="0.355932527977976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47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281249999999999"/>
          <c:y val="0.88599348534201949"/>
          <c:w val="0.68593749999999998"/>
          <c:h val="0.104234527687296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21402720559897"/>
          <c:y val="5.882365009447646E-2"/>
          <c:w val="0.85377489585620558"/>
          <c:h val="0.74790069405834358"/>
        </c:manualLayout>
      </c:layout>
      <c:lineChart>
        <c:grouping val="standard"/>
        <c:varyColors val="0"/>
        <c:ser>
          <c:idx val="0"/>
          <c:order val="0"/>
          <c:tx>
            <c:strRef>
              <c:f>'3.1.1 - 3.1.3-графиктері'!$B$16</c:f>
              <c:strCache>
                <c:ptCount val="1"/>
                <c:pt idx="0">
                  <c:v>Доллар бойынша операциялар сальдосы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'3.1.1 - 3.1.3-графиктері'!$C$16:$V$16</c:f>
              <c:numCache>
                <c:formatCode>#,##0</c:formatCode>
                <c:ptCount val="20"/>
                <c:pt idx="0">
                  <c:v>-351.95094000000245</c:v>
                </c:pt>
                <c:pt idx="1">
                  <c:v>1418.3459999999977</c:v>
                </c:pt>
                <c:pt idx="2">
                  <c:v>431.32205200000317</c:v>
                </c:pt>
                <c:pt idx="3">
                  <c:v>-436.79399999999441</c:v>
                </c:pt>
                <c:pt idx="4">
                  <c:v>2778.697342600004</c:v>
                </c:pt>
                <c:pt idx="5">
                  <c:v>-2285.1203705000007</c:v>
                </c:pt>
                <c:pt idx="6">
                  <c:v>863.16067209999892</c:v>
                </c:pt>
                <c:pt idx="7">
                  <c:v>4084.1685092999978</c:v>
                </c:pt>
                <c:pt idx="8">
                  <c:v>-695.056725500006</c:v>
                </c:pt>
                <c:pt idx="9">
                  <c:v>-1440.3022129000019</c:v>
                </c:pt>
                <c:pt idx="10">
                  <c:v>492.68070989999978</c:v>
                </c:pt>
                <c:pt idx="11">
                  <c:v>1754.6118996000005</c:v>
                </c:pt>
                <c:pt idx="12">
                  <c:v>23.747490900001139</c:v>
                </c:pt>
                <c:pt idx="13">
                  <c:v>154.80440519999684</c:v>
                </c:pt>
                <c:pt idx="14">
                  <c:v>597.25155349999477</c:v>
                </c:pt>
                <c:pt idx="15">
                  <c:v>495.42293490000156</c:v>
                </c:pt>
                <c:pt idx="16">
                  <c:v>636.01812449999488</c:v>
                </c:pt>
                <c:pt idx="17">
                  <c:v>1608.6284296000085</c:v>
                </c:pt>
                <c:pt idx="18">
                  <c:v>2211.6237505000026</c:v>
                </c:pt>
                <c:pt idx="19">
                  <c:v>-933.55973760000052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E-4DB1-9A3F-FD8CF6B0AAD0}"/>
            </c:ext>
          </c:extLst>
        </c:ser>
        <c:ser>
          <c:idx val="1"/>
          <c:order val="1"/>
          <c:tx>
            <c:strRef>
              <c:f>'3.1.1 - 3.1.3-графиктері'!$B$17</c:f>
              <c:strCache>
                <c:ptCount val="1"/>
                <c:pt idx="0">
                  <c:v>Еуро бойынша операциялар сальдосы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'3.1.1 - 3.1.3-графиктері'!$C$17:$V$17</c:f>
              <c:numCache>
                <c:formatCode>#,##0</c:formatCode>
                <c:ptCount val="20"/>
                <c:pt idx="0">
                  <c:v>27.57647999999881</c:v>
                </c:pt>
                <c:pt idx="1">
                  <c:v>-956.14868999999908</c:v>
                </c:pt>
                <c:pt idx="2">
                  <c:v>-842.85896000000048</c:v>
                </c:pt>
                <c:pt idx="3">
                  <c:v>109.89312000000427</c:v>
                </c:pt>
                <c:pt idx="4">
                  <c:v>-303.27859000000171</c:v>
                </c:pt>
                <c:pt idx="5">
                  <c:v>163.36594999999761</c:v>
                </c:pt>
                <c:pt idx="6">
                  <c:v>-361.84311999999591</c:v>
                </c:pt>
                <c:pt idx="7">
                  <c:v>-42.888770000005024</c:v>
                </c:pt>
                <c:pt idx="8">
                  <c:v>219.51505999999245</c:v>
                </c:pt>
                <c:pt idx="9">
                  <c:v>-327.46013999999741</c:v>
                </c:pt>
                <c:pt idx="10">
                  <c:v>89.55590999999913</c:v>
                </c:pt>
                <c:pt idx="11">
                  <c:v>223.24985999999899</c:v>
                </c:pt>
                <c:pt idx="12">
                  <c:v>-163.72683999999981</c:v>
                </c:pt>
                <c:pt idx="13">
                  <c:v>-489.47341000000006</c:v>
                </c:pt>
                <c:pt idx="14">
                  <c:v>613.07303000000002</c:v>
                </c:pt>
                <c:pt idx="15">
                  <c:v>92.796470000000227</c:v>
                </c:pt>
                <c:pt idx="16">
                  <c:v>-479.56222000000025</c:v>
                </c:pt>
                <c:pt idx="17">
                  <c:v>-119.26922000000195</c:v>
                </c:pt>
                <c:pt idx="18">
                  <c:v>38.720050000000811</c:v>
                </c:pt>
                <c:pt idx="19">
                  <c:v>152.11470999999983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E-4DB1-9A3F-FD8CF6B0AAD0}"/>
            </c:ext>
          </c:extLst>
        </c:ser>
        <c:ser>
          <c:idx val="2"/>
          <c:order val="2"/>
          <c:tx>
            <c:strRef>
              <c:f>'3.1.1 - 3.1.3-графиктері'!$B$18</c:f>
              <c:strCache>
                <c:ptCount val="1"/>
                <c:pt idx="0">
                  <c:v>Рубль бойынша операциялар сальдосы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'3.1.1 - 3.1.3-графиктері'!$C$4:$V$4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'3.1.1 - 3.1.3-графиктері'!$C$18:$V$18</c:f>
              <c:numCache>
                <c:formatCode>#,##0</c:formatCode>
                <c:ptCount val="20"/>
                <c:pt idx="0">
                  <c:v>-171.25441000000001</c:v>
                </c:pt>
                <c:pt idx="1">
                  <c:v>-315.25630000000012</c:v>
                </c:pt>
                <c:pt idx="2">
                  <c:v>-67.071159999999963</c:v>
                </c:pt>
                <c:pt idx="3">
                  <c:v>15.995919999999842</c:v>
                </c:pt>
                <c:pt idx="4">
                  <c:v>-360.04823999999985</c:v>
                </c:pt>
                <c:pt idx="5">
                  <c:v>-61.93952000000013</c:v>
                </c:pt>
                <c:pt idx="6">
                  <c:v>-51.138880000000199</c:v>
                </c:pt>
                <c:pt idx="7">
                  <c:v>33.936209999999846</c:v>
                </c:pt>
                <c:pt idx="8">
                  <c:v>74.000219999999899</c:v>
                </c:pt>
                <c:pt idx="9">
                  <c:v>71.900920000000042</c:v>
                </c:pt>
                <c:pt idx="10">
                  <c:v>283.14733000000001</c:v>
                </c:pt>
                <c:pt idx="11">
                  <c:v>-192.02176999999983</c:v>
                </c:pt>
                <c:pt idx="12">
                  <c:v>-55.677459999999996</c:v>
                </c:pt>
                <c:pt idx="13">
                  <c:v>-46.657040000000052</c:v>
                </c:pt>
                <c:pt idx="14">
                  <c:v>-23.225529999999935</c:v>
                </c:pt>
                <c:pt idx="15">
                  <c:v>-149.70300999999995</c:v>
                </c:pt>
                <c:pt idx="16">
                  <c:v>108.0181799999998</c:v>
                </c:pt>
                <c:pt idx="17">
                  <c:v>148.13119000000006</c:v>
                </c:pt>
                <c:pt idx="18">
                  <c:v>-2.9032500000002983</c:v>
                </c:pt>
                <c:pt idx="19">
                  <c:v>-59.420489999999972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5E-4DB1-9A3F-FD8CF6B0A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16000"/>
        <c:axId val="1"/>
      </c:lineChart>
      <c:catAx>
        <c:axId val="5956160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2160649730104492E-2"/>
              <c:y val="0.387804759699155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16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1761006289308172E-2"/>
          <c:y val="0.82773109243697474"/>
          <c:w val="0.91194968553459121"/>
          <c:h val="0.159663865546218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14371257485026E-2"/>
          <c:y val="9.3750178814275387E-2"/>
          <c:w val="0.88622754491017963"/>
          <c:h val="0.53906352818208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'1.1.7-График '!$C$3</c:f>
              <c:strCache>
                <c:ptCount val="1"/>
                <c:pt idx="0">
                  <c:v>Есептен шығарулар және залалдар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308343942037187E-2"/>
                  <c:y val="-5.76395853519791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5-4763-ADF3-0DC35AE869C0}"/>
                </c:ext>
              </c:extLst>
            </c:dLbl>
            <c:dLbl>
              <c:idx val="1"/>
              <c:layout>
                <c:manualLayout>
                  <c:x val="2.3474625552045519E-2"/>
                  <c:y val="-2.5262124464239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5-4763-ADF3-0DC35AE869C0}"/>
                </c:ext>
              </c:extLst>
            </c:dLbl>
            <c:dLbl>
              <c:idx val="2"/>
              <c:layout>
                <c:manualLayout>
                  <c:x val="1.6654879217942082E-2"/>
                  <c:y val="-4.7623777844633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5-4763-ADF3-0DC35AE869C0}"/>
                </c:ext>
              </c:extLst>
            </c:dLbl>
            <c:dLbl>
              <c:idx val="3"/>
              <c:layout>
                <c:manualLayout>
                  <c:x val="1.6821317993933379E-2"/>
                  <c:y val="-2.73761265867237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5-4763-ADF3-0DC35AE869C0}"/>
                </c:ext>
              </c:extLst>
            </c:dLbl>
            <c:dLbl>
              <c:idx val="4"/>
              <c:layout>
                <c:manualLayout>
                  <c:x val="1.9981611579989612E-2"/>
                  <c:y val="-5.58961023926547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5-4763-ADF3-0DC35AE869C0}"/>
                </c:ext>
              </c:extLst>
            </c:dLbl>
            <c:dLbl>
              <c:idx val="5"/>
              <c:layout>
                <c:manualLayout>
                  <c:x val="1.7153881213950041E-2"/>
                  <c:y val="-2.07262295209501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5-4763-ADF3-0DC35AE869C0}"/>
                </c:ext>
              </c:extLst>
            </c:dLbl>
            <c:dLbl>
              <c:idx val="6"/>
              <c:layout>
                <c:manualLayout>
                  <c:x val="1.4326308013893466E-2"/>
                  <c:y val="-3.0976363760565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5-4763-ADF3-0DC35AE869C0}"/>
                </c:ext>
              </c:extLst>
            </c:dLbl>
            <c:dLbl>
              <c:idx val="7"/>
              <c:layout>
                <c:manualLayout>
                  <c:x val="1.5989595611925762E-2"/>
                  <c:y val="-2.6804343377285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5-4763-ADF3-0DC35AE869C0}"/>
                </c:ext>
              </c:extLst>
            </c:dLbl>
            <c:dLbl>
              <c:idx val="8"/>
              <c:layout>
                <c:manualLayout>
                  <c:x val="1.16648592578622E-2"/>
                  <c:y val="-8.74007477871259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5-4763-ADF3-0DC35AE869C0}"/>
                </c:ext>
              </c:extLst>
            </c:dLbl>
            <c:dLbl>
              <c:idx val="9"/>
              <c:layout>
                <c:manualLayout>
                  <c:x val="1.6322315997925472E-2"/>
                  <c:y val="-6.52377944815800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5-4763-ADF3-0DC35AE869C0}"/>
                </c:ext>
              </c:extLst>
            </c:dLbl>
            <c:dLbl>
              <c:idx val="10"/>
              <c:layout>
                <c:manualLayout>
                  <c:x val="1.4991591619909784E-2"/>
                  <c:y val="-6.585377217186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5-4763-ADF3-0DC35AE869C0}"/>
                </c:ext>
              </c:extLst>
            </c:dLbl>
            <c:dLbl>
              <c:idx val="11"/>
              <c:layout>
                <c:manualLayout>
                  <c:x val="1.6654879217942078E-2"/>
                  <c:y val="-6.9913818992542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5-4763-ADF3-0DC35AE869C0}"/>
                </c:ext>
              </c:extLst>
            </c:dLbl>
            <c:dLbl>
              <c:idx val="12"/>
              <c:layout>
                <c:manualLayout>
                  <c:x val="1.6821317993933431E-2"/>
                  <c:y val="-4.3186404633654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5-4763-ADF3-0DC35AE869C0}"/>
                </c:ext>
              </c:extLst>
            </c:dLbl>
            <c:dLbl>
              <c:idx val="13"/>
              <c:layout>
                <c:manualLayout>
                  <c:x val="1.998161157998966E-2"/>
                  <c:y val="-5.505896635551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5-4763-ADF3-0DC35AE869C0}"/>
                </c:ext>
              </c:extLst>
            </c:dLbl>
            <c:dLbl>
              <c:idx val="14"/>
              <c:layout>
                <c:manualLayout>
                  <c:x val="1.1165857261854293E-2"/>
                  <c:y val="-4.48247666056316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5-4763-ADF3-0DC35AE869C0}"/>
                </c:ext>
              </c:extLst>
            </c:dLbl>
            <c:dLbl>
              <c:idx val="15"/>
              <c:layout>
                <c:manualLayout>
                  <c:x val="1.4326308013893518E-2"/>
                  <c:y val="-6.0911574623234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5-4763-ADF3-0DC35AE869C0}"/>
                </c:ext>
              </c:extLst>
            </c:dLbl>
            <c:dLbl>
              <c:idx val="16"/>
              <c:layout>
                <c:manualLayout>
                  <c:x val="1.1498577647853893E-2"/>
                  <c:y val="-7.3400524140372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5-4763-ADF3-0DC35AE869C0}"/>
                </c:ext>
              </c:extLst>
            </c:dLbl>
            <c:dLbl>
              <c:idx val="17"/>
              <c:layout>
                <c:manualLayout>
                  <c:x val="1.3660867241894239E-2"/>
                  <c:y val="-8.2599193897205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5-4763-ADF3-0DC35AE869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'1.1.7-График '!$B$4:$B$21</c:f>
              <c:strCache>
                <c:ptCount val="18"/>
                <c:pt idx="0">
                  <c:v>Америка </c:v>
                </c:pt>
                <c:pt idx="1">
                  <c:v>Еуропа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'1.1.7-График '!$C$4:$C$21</c:f>
              <c:numCache>
                <c:formatCode>General</c:formatCode>
                <c:ptCount val="18"/>
                <c:pt idx="0">
                  <c:v>332.9</c:v>
                </c:pt>
                <c:pt idx="1">
                  <c:v>226.4</c:v>
                </c:pt>
                <c:pt idx="2">
                  <c:v>24.2</c:v>
                </c:pt>
                <c:pt idx="3">
                  <c:v>55.1</c:v>
                </c:pt>
                <c:pt idx="4">
                  <c:v>51.8</c:v>
                </c:pt>
                <c:pt idx="5">
                  <c:v>44.2</c:v>
                </c:pt>
                <c:pt idx="6">
                  <c:v>27.4</c:v>
                </c:pt>
                <c:pt idx="7">
                  <c:v>22.5</c:v>
                </c:pt>
                <c:pt idx="8">
                  <c:v>21.2</c:v>
                </c:pt>
                <c:pt idx="9">
                  <c:v>15.3</c:v>
                </c:pt>
                <c:pt idx="10">
                  <c:v>14.9</c:v>
                </c:pt>
                <c:pt idx="11">
                  <c:v>14.8</c:v>
                </c:pt>
                <c:pt idx="12">
                  <c:v>14.4</c:v>
                </c:pt>
                <c:pt idx="13">
                  <c:v>14.3</c:v>
                </c:pt>
                <c:pt idx="14">
                  <c:v>10.8</c:v>
                </c:pt>
                <c:pt idx="15">
                  <c:v>10.5</c:v>
                </c:pt>
                <c:pt idx="16">
                  <c:v>10</c:v>
                </c:pt>
                <c:pt idx="17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805-4763-ADF3-0DC35AE869C0}"/>
            </c:ext>
          </c:extLst>
        </c:ser>
        <c:ser>
          <c:idx val="1"/>
          <c:order val="1"/>
          <c:tx>
            <c:strRef>
              <c:f>'1.1.7-График '!$D$3</c:f>
              <c:strCache>
                <c:ptCount val="1"/>
                <c:pt idx="0">
                  <c:v>Капиталдың ұлғаюы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205274490389307E-2"/>
                  <c:y val="-8.99875031349287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5-4763-ADF3-0DC35AE869C0}"/>
                </c:ext>
              </c:extLst>
            </c:dLbl>
            <c:dLbl>
              <c:idx val="1"/>
              <c:layout>
                <c:manualLayout>
                  <c:x val="3.3359580052493433E-2"/>
                  <c:y val="-3.90009324200772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5-4763-ADF3-0DC35AE869C0}"/>
                </c:ext>
              </c:extLst>
            </c:dLbl>
            <c:dLbl>
              <c:idx val="2"/>
              <c:layout>
                <c:manualLayout>
                  <c:x val="1.905496094425323E-2"/>
                  <c:y val="8.81375189329114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5-4763-ADF3-0DC35AE869C0}"/>
                </c:ext>
              </c:extLst>
            </c:dLbl>
            <c:dLbl>
              <c:idx val="3"/>
              <c:layout>
                <c:manualLayout>
                  <c:x val="1.9221242554261532E-2"/>
                  <c:y val="6.35180970052778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5-4763-ADF3-0DC35AE869C0}"/>
                </c:ext>
              </c:extLst>
            </c:dLbl>
            <c:dLbl>
              <c:idx val="4"/>
              <c:layout>
                <c:manualLayout>
                  <c:x val="2.0884530152293829E-2"/>
                  <c:y val="-1.9313373137591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5-4763-ADF3-0DC35AE869C0}"/>
                </c:ext>
              </c:extLst>
            </c:dLbl>
            <c:dLbl>
              <c:idx val="5"/>
              <c:layout>
                <c:manualLayout>
                  <c:x val="1.8056956952237253E-2"/>
                  <c:y val="1.65985069983579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5-4763-ADF3-0DC35AE869C0}"/>
                </c:ext>
              </c:extLst>
            </c:dLbl>
            <c:dLbl>
              <c:idx val="6"/>
              <c:layout>
                <c:manualLayout>
                  <c:x val="1.7225234570229616E-2"/>
                  <c:y val="7.04830207895086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5-4763-ADF3-0DC35AE869C0}"/>
                </c:ext>
              </c:extLst>
            </c:dLbl>
            <c:dLbl>
              <c:idx val="7"/>
              <c:layout>
                <c:manualLayout>
                  <c:x val="1.389850220818205E-2"/>
                  <c:y val="1.0170826547839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5-4763-ADF3-0DC35AE869C0}"/>
                </c:ext>
              </c:extLst>
            </c:dLbl>
            <c:dLbl>
              <c:idx val="8"/>
              <c:layout>
                <c:manualLayout>
                  <c:x val="1.4064940984173404E-2"/>
                  <c:y val="-3.7389167989760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5-4763-ADF3-0DC35AE869C0}"/>
                </c:ext>
              </c:extLst>
            </c:dLbl>
            <c:dLbl>
              <c:idx val="9"/>
              <c:layout>
                <c:manualLayout>
                  <c:x val="1.8722240558253569E-2"/>
                  <c:y val="-2.6427427091966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5-4763-ADF3-0DC35AE869C0}"/>
                </c:ext>
              </c:extLst>
            </c:dLbl>
            <c:dLbl>
              <c:idx val="10"/>
              <c:layout>
                <c:manualLayout>
                  <c:x val="2.0385528156285866E-2"/>
                  <c:y val="-8.4070038636199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5-4763-ADF3-0DC35AE869C0}"/>
                </c:ext>
              </c:extLst>
            </c:dLbl>
            <c:dLbl>
              <c:idx val="11"/>
              <c:layout>
                <c:manualLayout>
                  <c:x val="1.4563942980181363E-2"/>
                  <c:y val="-2.3290936701739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5-4763-ADF3-0DC35AE869C0}"/>
                </c:ext>
              </c:extLst>
            </c:dLbl>
            <c:dLbl>
              <c:idx val="12"/>
              <c:layout>
                <c:manualLayout>
                  <c:x val="1.6726232574221709E-2"/>
                  <c:y val="-9.8648749378027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05-4763-ADF3-0DC35AE869C0}"/>
                </c:ext>
              </c:extLst>
            </c:dLbl>
            <c:dLbl>
              <c:idx val="13"/>
              <c:layout>
                <c:manualLayout>
                  <c:x val="1.5395508196206021E-2"/>
                  <c:y val="-1.4134902962351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05-4763-ADF3-0DC35AE869C0}"/>
                </c:ext>
              </c:extLst>
            </c:dLbl>
            <c:dLbl>
              <c:idx val="14"/>
              <c:layout>
                <c:manualLayout>
                  <c:x val="1.1070929008125566E-2"/>
                  <c:y val="-1.84237883273743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05-4763-ADF3-0DC35AE869C0}"/>
                </c:ext>
              </c:extLst>
            </c:dLbl>
            <c:dLbl>
              <c:idx val="15"/>
              <c:layout>
                <c:manualLayout>
                  <c:x val="1.5728228582205732E-2"/>
                  <c:y val="-1.0425070899281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05-4763-ADF3-0DC35AE869C0}"/>
                </c:ext>
              </c:extLst>
            </c:dLbl>
            <c:dLbl>
              <c:idx val="16"/>
              <c:layout>
                <c:manualLayout>
                  <c:x val="1.4397504204190044E-2"/>
                  <c:y val="-3.56125410324476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05-4763-ADF3-0DC35AE869C0}"/>
                </c:ext>
              </c:extLst>
            </c:dLbl>
            <c:dLbl>
              <c:idx val="17"/>
              <c:layout>
                <c:manualLayout>
                  <c:x val="8.0769170320775987E-3"/>
                  <c:y val="-2.4998636218877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05-4763-ADF3-0DC35AE869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'1.1.7-График '!$B$4:$B$21</c:f>
              <c:strCache>
                <c:ptCount val="18"/>
                <c:pt idx="0">
                  <c:v>Америка </c:v>
                </c:pt>
                <c:pt idx="1">
                  <c:v>Еуропа</c:v>
                </c:pt>
                <c:pt idx="2">
                  <c:v>Азия</c:v>
                </c:pt>
                <c:pt idx="3">
                  <c:v>Citigroup</c:v>
                </c:pt>
                <c:pt idx="4">
                  <c:v>Merrill Lynch</c:v>
                </c:pt>
                <c:pt idx="5">
                  <c:v>UBS </c:v>
                </c:pt>
                <c:pt idx="6">
                  <c:v>HSBC</c:v>
                </c:pt>
                <c:pt idx="7">
                  <c:v>Wachovia</c:v>
                </c:pt>
                <c:pt idx="8">
                  <c:v>Bank of America </c:v>
                </c:pt>
                <c:pt idx="9">
                  <c:v>IKB Deutsche</c:v>
                </c:pt>
                <c:pt idx="10">
                  <c:v>Royal Bank of Scotland</c:v>
                </c:pt>
                <c:pt idx="11">
                  <c:v>Washington Mutual</c:v>
                </c:pt>
                <c:pt idx="12">
                  <c:v>Morgan Stanley</c:v>
                </c:pt>
                <c:pt idx="13">
                  <c:v>JPMorgan Chase</c:v>
                </c:pt>
                <c:pt idx="14">
                  <c:v>Deutsche Bank</c:v>
                </c:pt>
                <c:pt idx="15">
                  <c:v>Credit Suisse</c:v>
                </c:pt>
                <c:pt idx="16">
                  <c:v>Wells Fargo</c:v>
                </c:pt>
                <c:pt idx="17">
                  <c:v>Barclays</c:v>
                </c:pt>
              </c:strCache>
            </c:strRef>
          </c:cat>
          <c:val>
            <c:numRef>
              <c:f>'1.1.7-График '!$D$4:$D$21</c:f>
              <c:numCache>
                <c:formatCode>General</c:formatCode>
                <c:ptCount val="18"/>
                <c:pt idx="0">
                  <c:v>235.1</c:v>
                </c:pt>
                <c:pt idx="1">
                  <c:v>176.9</c:v>
                </c:pt>
                <c:pt idx="2">
                  <c:v>22.8</c:v>
                </c:pt>
                <c:pt idx="3">
                  <c:v>49.1</c:v>
                </c:pt>
                <c:pt idx="4">
                  <c:v>29.9</c:v>
                </c:pt>
                <c:pt idx="5">
                  <c:v>28.3</c:v>
                </c:pt>
                <c:pt idx="6">
                  <c:v>3.9</c:v>
                </c:pt>
                <c:pt idx="7">
                  <c:v>11</c:v>
                </c:pt>
                <c:pt idx="8">
                  <c:v>20.7</c:v>
                </c:pt>
                <c:pt idx="9">
                  <c:v>12.6</c:v>
                </c:pt>
                <c:pt idx="10">
                  <c:v>24.3</c:v>
                </c:pt>
                <c:pt idx="11">
                  <c:v>12.1</c:v>
                </c:pt>
                <c:pt idx="12">
                  <c:v>5.6</c:v>
                </c:pt>
                <c:pt idx="13">
                  <c:v>7.9</c:v>
                </c:pt>
                <c:pt idx="14">
                  <c:v>3.2</c:v>
                </c:pt>
                <c:pt idx="15">
                  <c:v>2.7</c:v>
                </c:pt>
                <c:pt idx="16">
                  <c:v>4.0999999999999996</c:v>
                </c:pt>
                <c:pt idx="17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805-4763-ADF3-0DC35AE8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465728"/>
        <c:axId val="1"/>
      </c:barChart>
      <c:catAx>
        <c:axId val="5914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3952095808383235E-2"/>
              <c:y val="0.187500410104986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14657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1137724550898205"/>
          <c:y val="0.91015625"/>
          <c:w val="0.43862275449101795"/>
          <c:h val="7.81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18994461403816"/>
          <c:y val="5.4945054945054944E-2"/>
          <c:w val="0.82278531867170113"/>
          <c:h val="0.705494505494505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'3.1.4-график  '!$B$5</c:f>
              <c:strCache>
                <c:ptCount val="1"/>
                <c:pt idx="0">
                  <c:v>Банктің шетел валютасын сатып алуы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'3.1.4-график  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'!$C$5:$V$5</c:f>
              <c:numCache>
                <c:formatCode>#,##0</c:formatCode>
                <c:ptCount val="20"/>
                <c:pt idx="0">
                  <c:v>27809.478179999998</c:v>
                </c:pt>
                <c:pt idx="1">
                  <c:v>26752.728999999999</c:v>
                </c:pt>
                <c:pt idx="2">
                  <c:v>27177.084583600001</c:v>
                </c:pt>
                <c:pt idx="3">
                  <c:v>36681.944000000003</c:v>
                </c:pt>
                <c:pt idx="4">
                  <c:v>34682.660556900002</c:v>
                </c:pt>
                <c:pt idx="5">
                  <c:v>42067.564280400002</c:v>
                </c:pt>
                <c:pt idx="6">
                  <c:v>35537.662035099995</c:v>
                </c:pt>
                <c:pt idx="7">
                  <c:v>47291.534549199998</c:v>
                </c:pt>
                <c:pt idx="8">
                  <c:v>35385.399418599998</c:v>
                </c:pt>
                <c:pt idx="9">
                  <c:v>32847.181614200003</c:v>
                </c:pt>
                <c:pt idx="10">
                  <c:v>46862.8621642</c:v>
                </c:pt>
                <c:pt idx="11">
                  <c:v>26327.164088900001</c:v>
                </c:pt>
                <c:pt idx="12">
                  <c:v>29389.855961500001</c:v>
                </c:pt>
                <c:pt idx="13">
                  <c:v>38798.638859899998</c:v>
                </c:pt>
                <c:pt idx="14">
                  <c:v>32980.264625999996</c:v>
                </c:pt>
                <c:pt idx="15">
                  <c:v>36098.781284500001</c:v>
                </c:pt>
                <c:pt idx="16">
                  <c:v>31105.527813899997</c:v>
                </c:pt>
                <c:pt idx="17">
                  <c:v>36065.109428500007</c:v>
                </c:pt>
                <c:pt idx="18">
                  <c:v>38722.669288800003</c:v>
                </c:pt>
                <c:pt idx="19">
                  <c:v>29429.6455303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1-4EC7-BC90-888AC7F3A8E6}"/>
            </c:ext>
          </c:extLst>
        </c:ser>
        <c:ser>
          <c:idx val="1"/>
          <c:order val="1"/>
          <c:tx>
            <c:strRef>
              <c:f>'3.1.4-график  '!$B$6</c:f>
              <c:strCache>
                <c:ptCount val="1"/>
                <c:pt idx="0">
                  <c:v>Банктердің америка долларын сатып алуы/сатуы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'3.1.4-график  '!$C$4:$V$4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'!$C$6:$V$6</c:f>
              <c:numCache>
                <c:formatCode>#,##0</c:formatCode>
                <c:ptCount val="20"/>
                <c:pt idx="0">
                  <c:v>28161.429120000001</c:v>
                </c:pt>
                <c:pt idx="1">
                  <c:v>25334.383000000002</c:v>
                </c:pt>
                <c:pt idx="2">
                  <c:v>26745.762531599998</c:v>
                </c:pt>
                <c:pt idx="3">
                  <c:v>37118.737999999998</c:v>
                </c:pt>
                <c:pt idx="4">
                  <c:v>31903.963214299998</c:v>
                </c:pt>
                <c:pt idx="5">
                  <c:v>44352.684650900002</c:v>
                </c:pt>
                <c:pt idx="6">
                  <c:v>34674.501362999996</c:v>
                </c:pt>
                <c:pt idx="7">
                  <c:v>43207.3660399</c:v>
                </c:pt>
                <c:pt idx="8">
                  <c:v>36080.456144100004</c:v>
                </c:pt>
                <c:pt idx="9">
                  <c:v>34287.483827100004</c:v>
                </c:pt>
                <c:pt idx="10">
                  <c:v>46370.1814543</c:v>
                </c:pt>
                <c:pt idx="11">
                  <c:v>24572.5521893</c:v>
                </c:pt>
                <c:pt idx="12">
                  <c:v>29366.1084706</c:v>
                </c:pt>
                <c:pt idx="13">
                  <c:v>38643.834454700002</c:v>
                </c:pt>
                <c:pt idx="14">
                  <c:v>32383.013072500002</c:v>
                </c:pt>
                <c:pt idx="15">
                  <c:v>35603.358349599999</c:v>
                </c:pt>
                <c:pt idx="16">
                  <c:v>30469.509689400002</c:v>
                </c:pt>
                <c:pt idx="17">
                  <c:v>34456.480998899999</c:v>
                </c:pt>
                <c:pt idx="18">
                  <c:v>36511.045538300001</c:v>
                </c:pt>
                <c:pt idx="19">
                  <c:v>30363.205267900001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51-4EC7-BC90-888AC7F3A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619328"/>
        <c:axId val="1"/>
      </c:barChart>
      <c:lineChart>
        <c:grouping val="standard"/>
        <c:varyColors val="0"/>
        <c:ser>
          <c:idx val="3"/>
          <c:order val="2"/>
          <c:tx>
            <c:strRef>
              <c:f>'3.1.4-график  '!$B$8</c:f>
              <c:strCache>
                <c:ptCount val="1"/>
                <c:pt idx="0">
                  <c:v>ҚҚБ-да сату үлесі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'3.1.4-график  '!$C$4:$BJ$4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'!$C$8:$V$8</c:f>
              <c:numCache>
                <c:formatCode>0.00%</c:formatCode>
                <c:ptCount val="20"/>
                <c:pt idx="0">
                  <c:v>0.13776555811383481</c:v>
                </c:pt>
                <c:pt idx="1">
                  <c:v>0.1124921810805497</c:v>
                </c:pt>
                <c:pt idx="2">
                  <c:v>8.9393413150033338E-2</c:v>
                </c:pt>
                <c:pt idx="3">
                  <c:v>6.6187190954606276E-2</c:v>
                </c:pt>
                <c:pt idx="4">
                  <c:v>8.8330875417285737E-2</c:v>
                </c:pt>
                <c:pt idx="5">
                  <c:v>6.9042134089573354E-2</c:v>
                </c:pt>
                <c:pt idx="6">
                  <c:v>7.7860240057578134E-2</c:v>
                </c:pt>
                <c:pt idx="7">
                  <c:v>4.9217881000573054E-2</c:v>
                </c:pt>
                <c:pt idx="8">
                  <c:v>7.6340331995786243E-2</c:v>
                </c:pt>
                <c:pt idx="9">
                  <c:v>6.742451595625093E-2</c:v>
                </c:pt>
                <c:pt idx="10">
                  <c:v>7.4424056420852688E-2</c:v>
                </c:pt>
                <c:pt idx="11">
                  <c:v>9.8185731100027415E-2</c:v>
                </c:pt>
                <c:pt idx="12">
                  <c:v>8.9541213938255107E-2</c:v>
                </c:pt>
                <c:pt idx="13">
                  <c:v>7.5204493588925905E-2</c:v>
                </c:pt>
                <c:pt idx="14">
                  <c:v>9.4856769316767536E-2</c:v>
                </c:pt>
                <c:pt idx="15">
                  <c:v>0.10533481039555173</c:v>
                </c:pt>
                <c:pt idx="16">
                  <c:v>0.10730599324797942</c:v>
                </c:pt>
                <c:pt idx="17">
                  <c:v>0.11118012896390372</c:v>
                </c:pt>
                <c:pt idx="18">
                  <c:v>8.418857788598734E-2</c:v>
                </c:pt>
                <c:pt idx="19">
                  <c:v>0.14744207547260799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51-4EC7-BC90-888AC7F3A8E6}"/>
            </c:ext>
          </c:extLst>
        </c:ser>
        <c:ser>
          <c:idx val="2"/>
          <c:order val="3"/>
          <c:tx>
            <c:strRef>
              <c:f>'3.1.4-график  '!$B$7</c:f>
              <c:strCache>
                <c:ptCount val="1"/>
                <c:pt idx="0">
                  <c:v>ҚҚБ-да сатып алу үлесі</c:v>
                </c:pt>
              </c:strCache>
            </c:strRef>
          </c:tx>
          <c:spPr>
            <a:ln w="381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strRef>
              <c:f>'3.1.4-график  '!$C$4:$BJ$4</c:f>
              <c:strCache>
                <c:ptCount val="20"/>
                <c:pt idx="0">
                  <c:v>қаң.2007</c:v>
                </c:pt>
                <c:pt idx="1">
                  <c:v>ақп.2007</c:v>
                </c:pt>
                <c:pt idx="2">
                  <c:v>нау.2007</c:v>
                </c:pt>
                <c:pt idx="3">
                  <c:v>сәу.2007</c:v>
                </c:pt>
                <c:pt idx="4">
                  <c:v>мам.2007</c:v>
                </c:pt>
                <c:pt idx="5">
                  <c:v>мау.2007</c:v>
                </c:pt>
                <c:pt idx="6">
                  <c:v>шіл.2007</c:v>
                </c:pt>
                <c:pt idx="7">
                  <c:v>там.2007</c:v>
                </c:pt>
                <c:pt idx="8">
                  <c:v>қыр.2007</c:v>
                </c:pt>
                <c:pt idx="9">
                  <c:v>қаз.2007</c:v>
                </c:pt>
                <c:pt idx="10">
                  <c:v>қар.2007</c:v>
                </c:pt>
                <c:pt idx="11">
                  <c:v>жел.2007</c:v>
                </c:pt>
                <c:pt idx="12">
                  <c:v>қаң.2008</c:v>
                </c:pt>
                <c:pt idx="13">
                  <c:v>ақп.2008</c:v>
                </c:pt>
                <c:pt idx="14">
                  <c:v>нау.2008</c:v>
                </c:pt>
                <c:pt idx="15">
                  <c:v>сәу.2008</c:v>
                </c:pt>
                <c:pt idx="16">
                  <c:v>мам.2008</c:v>
                </c:pt>
                <c:pt idx="17">
                  <c:v>мау.2008</c:v>
                </c:pt>
                <c:pt idx="18">
                  <c:v>шіл.2008</c:v>
                </c:pt>
                <c:pt idx="19">
                  <c:v>там.2008</c:v>
                </c:pt>
              </c:strCache>
            </c:strRef>
          </c:cat>
          <c:val>
            <c:numRef>
              <c:f>'3.1.4-график  '!$C$7:$V$7</c:f>
              <c:numCache>
                <c:formatCode>0.00%</c:formatCode>
                <c:ptCount val="20"/>
                <c:pt idx="0">
                  <c:v>6.4215156733300485E-2</c:v>
                </c:pt>
                <c:pt idx="1">
                  <c:v>7.4436331336515241E-2</c:v>
                </c:pt>
                <c:pt idx="2">
                  <c:v>7.8051602388581678E-2</c:v>
                </c:pt>
                <c:pt idx="3">
                  <c:v>5.9980463412735149E-2</c:v>
                </c:pt>
                <c:pt idx="4">
                  <c:v>8.1345835489506982E-2</c:v>
                </c:pt>
                <c:pt idx="5">
                  <c:v>0.11191617772349985</c:v>
                </c:pt>
                <c:pt idx="6">
                  <c:v>0.10558854424339571</c:v>
                </c:pt>
                <c:pt idx="7">
                  <c:v>0.12727817056640262</c:v>
                </c:pt>
                <c:pt idx="8">
                  <c:v>0.13181368810685987</c:v>
                </c:pt>
                <c:pt idx="9">
                  <c:v>8.0056457545910051E-2</c:v>
                </c:pt>
                <c:pt idx="10">
                  <c:v>7.8016575011779665E-2</c:v>
                </c:pt>
                <c:pt idx="11">
                  <c:v>9.2173391418300332E-2</c:v>
                </c:pt>
                <c:pt idx="12">
                  <c:v>5.618673334987382E-2</c:v>
                </c:pt>
                <c:pt idx="13">
                  <c:v>6.7525719385681374E-2</c:v>
                </c:pt>
                <c:pt idx="14">
                  <c:v>7.5033812738091898E-2</c:v>
                </c:pt>
                <c:pt idx="15">
                  <c:v>5.890140676336271E-2</c:v>
                </c:pt>
                <c:pt idx="16">
                  <c:v>7.6451170198029203E-2</c:v>
                </c:pt>
                <c:pt idx="17">
                  <c:v>9.6257991668719192E-2</c:v>
                </c:pt>
                <c:pt idx="18">
                  <c:v>0.10667149442858065</c:v>
                </c:pt>
                <c:pt idx="19">
                  <c:v>0.11634407890760269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51-4EC7-BC90-888AC7F3A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19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Операциялар көлемі, USD млн.</a:t>
                </a:r>
              </a:p>
            </c:rich>
          </c:tx>
          <c:layout>
            <c:manualLayout>
              <c:xMode val="edge"/>
              <c:yMode val="edge"/>
              <c:x val="2.0356290906674641E-2"/>
              <c:y val="0.234568371261284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193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670886075949368"/>
          <c:y val="0.89230769230769236"/>
          <c:w val="0.77848101265822789"/>
          <c:h val="9.67032967032967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56478405315617E-2"/>
          <c:y val="6.097560975609756E-2"/>
          <c:w val="0.82225913621262459"/>
          <c:h val="0.73170731707317072"/>
        </c:manualLayout>
      </c:layout>
      <c:lineChart>
        <c:grouping val="standard"/>
        <c:varyColors val="0"/>
        <c:ser>
          <c:idx val="1"/>
          <c:order val="0"/>
          <c:tx>
            <c:strRef>
              <c:f>'3.1.5-график  '!$E$3</c:f>
              <c:strCache>
                <c:ptCount val="1"/>
                <c:pt idx="0">
                  <c:v>Өтімділіктің күндік индексі (7 нүкте бойынша реттелген мән)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trendline>
            <c:name>Өтімділік индексінің тренді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3"/>
            <c:dispRSqr val="0"/>
            <c:dispEq val="0"/>
          </c:trendline>
          <c:cat>
            <c:numRef>
              <c:f>'3.1.5-график  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('3.1.5-график  '!$E$4:$E$496,'3.1.5-график  '!$D$4:$D$499)</c:f>
              <c:numCache>
                <c:formatCode>#,##0.00</c:formatCode>
                <c:ptCount val="989"/>
                <c:pt idx="0">
                  <c:v>0.52700439105422592</c:v>
                </c:pt>
                <c:pt idx="1">
                  <c:v>0.37985278904598374</c:v>
                </c:pt>
                <c:pt idx="2">
                  <c:v>0.37407221420801406</c:v>
                </c:pt>
                <c:pt idx="3">
                  <c:v>0.42539729231969847</c:v>
                </c:pt>
                <c:pt idx="4">
                  <c:v>0.47849580541894304</c:v>
                </c:pt>
                <c:pt idx="5">
                  <c:v>0.44447920384584982</c:v>
                </c:pt>
                <c:pt idx="6">
                  <c:v>0.40581874660613898</c:v>
                </c:pt>
                <c:pt idx="7">
                  <c:v>0.48074765288127497</c:v>
                </c:pt>
                <c:pt idx="8">
                  <c:v>0.42302531809867228</c:v>
                </c:pt>
                <c:pt idx="9">
                  <c:v>0.28631561707126579</c:v>
                </c:pt>
                <c:pt idx="10">
                  <c:v>8.7570431631151052E-2</c:v>
                </c:pt>
                <c:pt idx="11">
                  <c:v>-6.4345834807307975E-2</c:v>
                </c:pt>
                <c:pt idx="12">
                  <c:v>-9.6106422481761281E-2</c:v>
                </c:pt>
                <c:pt idx="13">
                  <c:v>-0.29419506023649661</c:v>
                </c:pt>
                <c:pt idx="14">
                  <c:v>-0.52695387105273639</c:v>
                </c:pt>
                <c:pt idx="15">
                  <c:v>-0.63029739797591666</c:v>
                </c:pt>
                <c:pt idx="16">
                  <c:v>-0.52565297628183516</c:v>
                </c:pt>
                <c:pt idx="17">
                  <c:v>-0.55054220584156077</c:v>
                </c:pt>
                <c:pt idx="18">
                  <c:v>-0.54407604905220064</c:v>
                </c:pt>
                <c:pt idx="19">
                  <c:v>-0.89128421019960313</c:v>
                </c:pt>
                <c:pt idx="20">
                  <c:v>-1.1415817216961339</c:v>
                </c:pt>
                <c:pt idx="21">
                  <c:v>-0.8021645947660454</c:v>
                </c:pt>
                <c:pt idx="22">
                  <c:v>-0.94301141419716417</c:v>
                </c:pt>
                <c:pt idx="23">
                  <c:v>-0.96558721571293671</c:v>
                </c:pt>
                <c:pt idx="24">
                  <c:v>-0.90841971719048686</c:v>
                </c:pt>
                <c:pt idx="25">
                  <c:v>-0.86527380359761641</c:v>
                </c:pt>
                <c:pt idx="26">
                  <c:v>-0.55353288502324849</c:v>
                </c:pt>
                <c:pt idx="27">
                  <c:v>-1.6061735117351112E-2</c:v>
                </c:pt>
                <c:pt idx="28">
                  <c:v>-0.12634590381510871</c:v>
                </c:pt>
                <c:pt idx="29">
                  <c:v>0.10822687430641999</c:v>
                </c:pt>
                <c:pt idx="30">
                  <c:v>0.11705931464148803</c:v>
                </c:pt>
                <c:pt idx="31">
                  <c:v>0.22427035822553185</c:v>
                </c:pt>
                <c:pt idx="32">
                  <c:v>0.31279787720940699</c:v>
                </c:pt>
                <c:pt idx="33">
                  <c:v>0.36733247409823211</c:v>
                </c:pt>
                <c:pt idx="34">
                  <c:v>0.26228490699487933</c:v>
                </c:pt>
                <c:pt idx="35">
                  <c:v>0.3040261595467359</c:v>
                </c:pt>
                <c:pt idx="36">
                  <c:v>0.29153468058390464</c:v>
                </c:pt>
                <c:pt idx="37">
                  <c:v>0.24861831238765827</c:v>
                </c:pt>
                <c:pt idx="38">
                  <c:v>0.20471885923455518</c:v>
                </c:pt>
                <c:pt idx="39">
                  <c:v>-2.6859635476205814E-2</c:v>
                </c:pt>
                <c:pt idx="40">
                  <c:v>1.1689280815127942E-3</c:v>
                </c:pt>
                <c:pt idx="41">
                  <c:v>7.6641276051717083E-2</c:v>
                </c:pt>
                <c:pt idx="42">
                  <c:v>0.10035466850128448</c:v>
                </c:pt>
                <c:pt idx="43">
                  <c:v>0.16006918621517169</c:v>
                </c:pt>
                <c:pt idx="44">
                  <c:v>8.8671642662463857E-2</c:v>
                </c:pt>
                <c:pt idx="45">
                  <c:v>-2.5917831985640412E-2</c:v>
                </c:pt>
                <c:pt idx="46">
                  <c:v>-4.9337589400477687E-2</c:v>
                </c:pt>
                <c:pt idx="47">
                  <c:v>-0.22710244707588326</c:v>
                </c:pt>
                <c:pt idx="48">
                  <c:v>-0.54532918481871595</c:v>
                </c:pt>
                <c:pt idx="49">
                  <c:v>-0.91112437746405939</c:v>
                </c:pt>
                <c:pt idx="50">
                  <c:v>-1.0339494395130362</c:v>
                </c:pt>
                <c:pt idx="51">
                  <c:v>-1.2435370733218849</c:v>
                </c:pt>
                <c:pt idx="52">
                  <c:v>-1.278762651706397</c:v>
                </c:pt>
                <c:pt idx="53">
                  <c:v>-1.325728173652285</c:v>
                </c:pt>
                <c:pt idx="54">
                  <c:v>-1.1783713757803085</c:v>
                </c:pt>
                <c:pt idx="55">
                  <c:v>-0.86459896928646207</c:v>
                </c:pt>
                <c:pt idx="56">
                  <c:v>-0.61861571153872663</c:v>
                </c:pt>
                <c:pt idx="57">
                  <c:v>-0.48831276364048476</c:v>
                </c:pt>
                <c:pt idx="58">
                  <c:v>-0.27094732555716788</c:v>
                </c:pt>
                <c:pt idx="59">
                  <c:v>-0.64430033446704216</c:v>
                </c:pt>
                <c:pt idx="60">
                  <c:v>-0.50290079095880991</c:v>
                </c:pt>
                <c:pt idx="61">
                  <c:v>-0.53382628735126081</c:v>
                </c:pt>
                <c:pt idx="62">
                  <c:v>-0.46692312121234103</c:v>
                </c:pt>
                <c:pt idx="63">
                  <c:v>-0.77900495010857573</c:v>
                </c:pt>
                <c:pt idx="64">
                  <c:v>-0.99476509512846789</c:v>
                </c:pt>
                <c:pt idx="65">
                  <c:v>-0.85688065414968573</c:v>
                </c:pt>
                <c:pt idx="66">
                  <c:v>-0.37473477547701561</c:v>
                </c:pt>
                <c:pt idx="67">
                  <c:v>-0.35780557094240079</c:v>
                </c:pt>
                <c:pt idx="68">
                  <c:v>-0.61551229804400776</c:v>
                </c:pt>
                <c:pt idx="69">
                  <c:v>-0.794851579828597</c:v>
                </c:pt>
                <c:pt idx="70">
                  <c:v>-0.3431148308563165</c:v>
                </c:pt>
                <c:pt idx="71">
                  <c:v>-0.33630772803941728</c:v>
                </c:pt>
                <c:pt idx="72">
                  <c:v>-0.26463815966192611</c:v>
                </c:pt>
                <c:pt idx="73">
                  <c:v>-5.9721332710517432E-2</c:v>
                </c:pt>
                <c:pt idx="74">
                  <c:v>-1.7585038541029902E-2</c:v>
                </c:pt>
                <c:pt idx="75">
                  <c:v>0.20858562707738518</c:v>
                </c:pt>
                <c:pt idx="76">
                  <c:v>0.36047519595236349</c:v>
                </c:pt>
                <c:pt idx="77">
                  <c:v>0.46226559704283926</c:v>
                </c:pt>
                <c:pt idx="78">
                  <c:v>0.392380932192542</c:v>
                </c:pt>
                <c:pt idx="79">
                  <c:v>2.4207277748653309E-2</c:v>
                </c:pt>
                <c:pt idx="80">
                  <c:v>-0.62212386397245389</c:v>
                </c:pt>
                <c:pt idx="81">
                  <c:v>-0.66408679540274829</c:v>
                </c:pt>
                <c:pt idx="82">
                  <c:v>-0.58381282426183145</c:v>
                </c:pt>
                <c:pt idx="83">
                  <c:v>-0.82467172222494267</c:v>
                </c:pt>
                <c:pt idx="84">
                  <c:v>-0.95620267423141936</c:v>
                </c:pt>
                <c:pt idx="85">
                  <c:v>-0.64228895935088026</c:v>
                </c:pt>
                <c:pt idx="86">
                  <c:v>-0.33281749304873698</c:v>
                </c:pt>
                <c:pt idx="87">
                  <c:v>7.8562337403708091E-2</c:v>
                </c:pt>
                <c:pt idx="88">
                  <c:v>0.2773164487275292</c:v>
                </c:pt>
                <c:pt idx="89">
                  <c:v>0.28110741804765987</c:v>
                </c:pt>
                <c:pt idx="90">
                  <c:v>0.43596967226827565</c:v>
                </c:pt>
                <c:pt idx="91">
                  <c:v>0.48189705910982139</c:v>
                </c:pt>
                <c:pt idx="92">
                  <c:v>0.59513997493187965</c:v>
                </c:pt>
                <c:pt idx="93">
                  <c:v>0.6067678610579883</c:v>
                </c:pt>
                <c:pt idx="94">
                  <c:v>0.66594515765369056</c:v>
                </c:pt>
                <c:pt idx="95">
                  <c:v>0.32161531608707933</c:v>
                </c:pt>
                <c:pt idx="96">
                  <c:v>0.25388916394103594</c:v>
                </c:pt>
                <c:pt idx="97">
                  <c:v>-0.11148200275636214</c:v>
                </c:pt>
                <c:pt idx="98">
                  <c:v>2.2445563829562483E-2</c:v>
                </c:pt>
                <c:pt idx="99">
                  <c:v>-1.2334886692465043E-2</c:v>
                </c:pt>
                <c:pt idx="100">
                  <c:v>-0.26805875624796105</c:v>
                </c:pt>
                <c:pt idx="101">
                  <c:v>-0.22257895449693169</c:v>
                </c:pt>
                <c:pt idx="102">
                  <c:v>0.15122747071630868</c:v>
                </c:pt>
                <c:pt idx="103">
                  <c:v>0.26271099973173306</c:v>
                </c:pt>
                <c:pt idx="104">
                  <c:v>0.76759432948525996</c:v>
                </c:pt>
                <c:pt idx="105">
                  <c:v>0.7094567882103977</c:v>
                </c:pt>
                <c:pt idx="106">
                  <c:v>0.33789135909909701</c:v>
                </c:pt>
                <c:pt idx="107">
                  <c:v>0.51950918571666593</c:v>
                </c:pt>
                <c:pt idx="108">
                  <c:v>0.43579434300270581</c:v>
                </c:pt>
                <c:pt idx="109">
                  <c:v>0.38824174370060405</c:v>
                </c:pt>
                <c:pt idx="110">
                  <c:v>0.23897383039926665</c:v>
                </c:pt>
                <c:pt idx="111">
                  <c:v>9.2140382320727618E-2</c:v>
                </c:pt>
                <c:pt idx="112">
                  <c:v>8.3904934612463539E-2</c:v>
                </c:pt>
                <c:pt idx="113">
                  <c:v>0.37551219903840977</c:v>
                </c:pt>
                <c:pt idx="114">
                  <c:v>0.38242802316422281</c:v>
                </c:pt>
                <c:pt idx="115">
                  <c:v>0.5307022121776972</c:v>
                </c:pt>
                <c:pt idx="116">
                  <c:v>0.36806744476353875</c:v>
                </c:pt>
                <c:pt idx="117">
                  <c:v>0.51525278850571377</c:v>
                </c:pt>
                <c:pt idx="118">
                  <c:v>0.49883159714519082</c:v>
                </c:pt>
                <c:pt idx="119">
                  <c:v>0.41991350942058686</c:v>
                </c:pt>
                <c:pt idx="120">
                  <c:v>-0.29847983018669144</c:v>
                </c:pt>
                <c:pt idx="121">
                  <c:v>-0.51148436315773271</c:v>
                </c:pt>
                <c:pt idx="122">
                  <c:v>-0.50200296011944012</c:v>
                </c:pt>
                <c:pt idx="123">
                  <c:v>-0.71124031368915286</c:v>
                </c:pt>
                <c:pt idx="124">
                  <c:v>-0.8453496973617094</c:v>
                </c:pt>
                <c:pt idx="125">
                  <c:v>-0.92672904783336718</c:v>
                </c:pt>
                <c:pt idx="126">
                  <c:v>-0.95070659194374041</c:v>
                </c:pt>
                <c:pt idx="127">
                  <c:v>-0.15342733439538306</c:v>
                </c:pt>
                <c:pt idx="128">
                  <c:v>0.18450403524741846</c:v>
                </c:pt>
                <c:pt idx="129">
                  <c:v>0.10332076922056044</c:v>
                </c:pt>
                <c:pt idx="130">
                  <c:v>0.46690846793081081</c:v>
                </c:pt>
                <c:pt idx="131">
                  <c:v>0.420732844644916</c:v>
                </c:pt>
                <c:pt idx="132">
                  <c:v>0.6197256967480681</c:v>
                </c:pt>
                <c:pt idx="133">
                  <c:v>0.33255508904440567</c:v>
                </c:pt>
                <c:pt idx="134">
                  <c:v>-0.11724930060587672</c:v>
                </c:pt>
                <c:pt idx="135">
                  <c:v>-0.21254757375223909</c:v>
                </c:pt>
                <c:pt idx="136">
                  <c:v>-0.14168444812518591</c:v>
                </c:pt>
                <c:pt idx="137">
                  <c:v>-0.38018743954875139</c:v>
                </c:pt>
                <c:pt idx="138">
                  <c:v>-0.20514905312304049</c:v>
                </c:pt>
                <c:pt idx="139">
                  <c:v>-0.21074189364123436</c:v>
                </c:pt>
                <c:pt idx="140">
                  <c:v>0.16550388250525874</c:v>
                </c:pt>
                <c:pt idx="141">
                  <c:v>-0.26729050641193941</c:v>
                </c:pt>
                <c:pt idx="142">
                  <c:v>-0.25523715310935763</c:v>
                </c:pt>
                <c:pt idx="143">
                  <c:v>-0.37438338678887462</c:v>
                </c:pt>
                <c:pt idx="144">
                  <c:v>-0.10036920847775217</c:v>
                </c:pt>
                <c:pt idx="145">
                  <c:v>-0.37963143961412638</c:v>
                </c:pt>
                <c:pt idx="146">
                  <c:v>-0.34188617284326867</c:v>
                </c:pt>
                <c:pt idx="147">
                  <c:v>-0.94188407526464013</c:v>
                </c:pt>
                <c:pt idx="148">
                  <c:v>-0.13442157443644909</c:v>
                </c:pt>
                <c:pt idx="149">
                  <c:v>-0.21319243363304577</c:v>
                </c:pt>
                <c:pt idx="150">
                  <c:v>-0.20803203090460887</c:v>
                </c:pt>
                <c:pt idx="151">
                  <c:v>-0.28350476841578082</c:v>
                </c:pt>
                <c:pt idx="152">
                  <c:v>4.0482290604014438E-3</c:v>
                </c:pt>
                <c:pt idx="153">
                  <c:v>3.2179996336843111E-2</c:v>
                </c:pt>
                <c:pt idx="154">
                  <c:v>0.40775778184717831</c:v>
                </c:pt>
                <c:pt idx="155">
                  <c:v>0.30266908034632606</c:v>
                </c:pt>
                <c:pt idx="156">
                  <c:v>0.3303882460537591</c:v>
                </c:pt>
                <c:pt idx="157">
                  <c:v>5.656885847045582E-2</c:v>
                </c:pt>
                <c:pt idx="158">
                  <c:v>4.8331528587944794E-3</c:v>
                </c:pt>
                <c:pt idx="159">
                  <c:v>-7.3018071068719506E-2</c:v>
                </c:pt>
                <c:pt idx="160">
                  <c:v>-0.23788767883624609</c:v>
                </c:pt>
                <c:pt idx="161">
                  <c:v>-0.49612737866599638</c:v>
                </c:pt>
                <c:pt idx="162">
                  <c:v>-0.98848261249878921</c:v>
                </c:pt>
                <c:pt idx="163">
                  <c:v>-0.95035300462517436</c:v>
                </c:pt>
                <c:pt idx="164">
                  <c:v>-3.1065449110936254</c:v>
                </c:pt>
                <c:pt idx="165">
                  <c:v>-3.119216686393929</c:v>
                </c:pt>
                <c:pt idx="166">
                  <c:v>-3.0474001910994928</c:v>
                </c:pt>
                <c:pt idx="167">
                  <c:v>-2.9811557307577869</c:v>
                </c:pt>
                <c:pt idx="168">
                  <c:v>-2.9199372919908835</c:v>
                </c:pt>
                <c:pt idx="169">
                  <c:v>-2.4656150941265387</c:v>
                </c:pt>
                <c:pt idx="170">
                  <c:v>-2.7503821867125531</c:v>
                </c:pt>
                <c:pt idx="171">
                  <c:v>-0.25968675118955709</c:v>
                </c:pt>
                <c:pt idx="172">
                  <c:v>-0.42360126019501321</c:v>
                </c:pt>
                <c:pt idx="173">
                  <c:v>-0.56824126285231624</c:v>
                </c:pt>
                <c:pt idx="174">
                  <c:v>-0.64843552564866458</c:v>
                </c:pt>
                <c:pt idx="175">
                  <c:v>-0.25680353570226327</c:v>
                </c:pt>
                <c:pt idx="176">
                  <c:v>-0.2820167922161832</c:v>
                </c:pt>
                <c:pt idx="177">
                  <c:v>-5.4114866535656739E-2</c:v>
                </c:pt>
                <c:pt idx="178">
                  <c:v>4.0105920974199561E-3</c:v>
                </c:pt>
                <c:pt idx="179">
                  <c:v>9.2760445175273418E-2</c:v>
                </c:pt>
                <c:pt idx="180">
                  <c:v>-7.6199262404123792E-3</c:v>
                </c:pt>
                <c:pt idx="181">
                  <c:v>-0.13492969291956927</c:v>
                </c:pt>
                <c:pt idx="182">
                  <c:v>-0.18275012647327543</c:v>
                </c:pt>
                <c:pt idx="183">
                  <c:v>-0.68542840804783023</c:v>
                </c:pt>
                <c:pt idx="184">
                  <c:v>-0.69495345590597324</c:v>
                </c:pt>
                <c:pt idx="185">
                  <c:v>-0.64541067974083366</c:v>
                </c:pt>
                <c:pt idx="186">
                  <c:v>-0.60807241598141359</c:v>
                </c:pt>
                <c:pt idx="187">
                  <c:v>-0.81255766550707964</c:v>
                </c:pt>
                <c:pt idx="188">
                  <c:v>-0.79537084922059997</c:v>
                </c:pt>
                <c:pt idx="189">
                  <c:v>-0.73003791043262833</c:v>
                </c:pt>
                <c:pt idx="190">
                  <c:v>-4.8734645036354177E-2</c:v>
                </c:pt>
                <c:pt idx="191">
                  <c:v>-0.31461718870771105</c:v>
                </c:pt>
                <c:pt idx="192">
                  <c:v>-0.37429368110863798</c:v>
                </c:pt>
                <c:pt idx="193">
                  <c:v>-0.34305417486830875</c:v>
                </c:pt>
                <c:pt idx="194">
                  <c:v>-0.10783152027929077</c:v>
                </c:pt>
                <c:pt idx="195">
                  <c:v>-2.8494599015289508E-2</c:v>
                </c:pt>
                <c:pt idx="196">
                  <c:v>-0.32235462072977938</c:v>
                </c:pt>
                <c:pt idx="197">
                  <c:v>-0.4349295597009401</c:v>
                </c:pt>
                <c:pt idx="198">
                  <c:v>-0.2395534697924496</c:v>
                </c:pt>
                <c:pt idx="199">
                  <c:v>-0.43951719663693456</c:v>
                </c:pt>
                <c:pt idx="200">
                  <c:v>-0.3484496284262571</c:v>
                </c:pt>
                <c:pt idx="201">
                  <c:v>-1.8233306396837772</c:v>
                </c:pt>
                <c:pt idx="202">
                  <c:v>-1.9327488817490324</c:v>
                </c:pt>
                <c:pt idx="203">
                  <c:v>-1.6745285204165425</c:v>
                </c:pt>
                <c:pt idx="204">
                  <c:v>-2.3327332387039852</c:v>
                </c:pt>
                <c:pt idx="205">
                  <c:v>-2.9553507034852067</c:v>
                </c:pt>
                <c:pt idx="206">
                  <c:v>-2.9379965758543993</c:v>
                </c:pt>
                <c:pt idx="207">
                  <c:v>-3.1031062623792538</c:v>
                </c:pt>
                <c:pt idx="208">
                  <c:v>-1.613111851995334</c:v>
                </c:pt>
                <c:pt idx="209">
                  <c:v>-2.3559921143451183</c:v>
                </c:pt>
                <c:pt idx="210">
                  <c:v>-2.5456003127319549</c:v>
                </c:pt>
                <c:pt idx="211">
                  <c:v>-2.1623410161563066</c:v>
                </c:pt>
                <c:pt idx="212">
                  <c:v>-1.9464202889433424</c:v>
                </c:pt>
                <c:pt idx="213">
                  <c:v>-1.9245717906270574</c:v>
                </c:pt>
                <c:pt idx="214">
                  <c:v>-2.0193788175924317</c:v>
                </c:pt>
                <c:pt idx="215">
                  <c:v>-2.1743423419333108</c:v>
                </c:pt>
                <c:pt idx="216">
                  <c:v>-1.4487598192171025</c:v>
                </c:pt>
                <c:pt idx="217">
                  <c:v>-1.8727994614685051</c:v>
                </c:pt>
                <c:pt idx="218">
                  <c:v>-1.9286863791326974</c:v>
                </c:pt>
                <c:pt idx="219">
                  <c:v>-1.40977469756097</c:v>
                </c:pt>
                <c:pt idx="220">
                  <c:v>-1.2185194782638966</c:v>
                </c:pt>
                <c:pt idx="221">
                  <c:v>-0.97951607705532895</c:v>
                </c:pt>
                <c:pt idx="222">
                  <c:v>-1.2389336001151661</c:v>
                </c:pt>
                <c:pt idx="223">
                  <c:v>-1.0751909145541998</c:v>
                </c:pt>
                <c:pt idx="224">
                  <c:v>-0.44239631757708853</c:v>
                </c:pt>
                <c:pt idx="225">
                  <c:v>-0.11959969788465116</c:v>
                </c:pt>
                <c:pt idx="226">
                  <c:v>-4.4039040923188617E-2</c:v>
                </c:pt>
                <c:pt idx="227">
                  <c:v>-0.65921527700293225</c:v>
                </c:pt>
                <c:pt idx="228">
                  <c:v>-0.703925549688316</c:v>
                </c:pt>
                <c:pt idx="229">
                  <c:v>-8.078726471054086E-2</c:v>
                </c:pt>
                <c:pt idx="230">
                  <c:v>-4.7187002067541076E-2</c:v>
                </c:pt>
                <c:pt idx="231">
                  <c:v>-0.16823227143741751</c:v>
                </c:pt>
                <c:pt idx="232">
                  <c:v>-4.9517702904251615E-2</c:v>
                </c:pt>
                <c:pt idx="233">
                  <c:v>-0.52787647945625926</c:v>
                </c:pt>
                <c:pt idx="234">
                  <c:v>-0.14924356027589339</c:v>
                </c:pt>
                <c:pt idx="235">
                  <c:v>-0.11032411099304158</c:v>
                </c:pt>
                <c:pt idx="236">
                  <c:v>-0.32438147831315822</c:v>
                </c:pt>
                <c:pt idx="237">
                  <c:v>-0.47051430949220435</c:v>
                </c:pt>
                <c:pt idx="238">
                  <c:v>-0.324483293975176</c:v>
                </c:pt>
                <c:pt idx="239">
                  <c:v>-0.43230342553597489</c:v>
                </c:pt>
                <c:pt idx="240">
                  <c:v>-2.9355389022548719E-2</c:v>
                </c:pt>
                <c:pt idx="241">
                  <c:v>0.2012598006783346</c:v>
                </c:pt>
                <c:pt idx="242">
                  <c:v>0.2303242151970728</c:v>
                </c:pt>
                <c:pt idx="243">
                  <c:v>0.4058255154515707</c:v>
                </c:pt>
                <c:pt idx="244">
                  <c:v>0.59339380633717043</c:v>
                </c:pt>
                <c:pt idx="245">
                  <c:v>0.51206076075086349</c:v>
                </c:pt>
                <c:pt idx="246">
                  <c:v>0.63554247863400115</c:v>
                </c:pt>
                <c:pt idx="247">
                  <c:v>6.4079081652487754E-2</c:v>
                </c:pt>
                <c:pt idx="248">
                  <c:v>0.10173097578310118</c:v>
                </c:pt>
                <c:pt idx="249">
                  <c:v>-2.7210179432321718E-2</c:v>
                </c:pt>
                <c:pt idx="250">
                  <c:v>-0.12652564420789242</c:v>
                </c:pt>
                <c:pt idx="251">
                  <c:v>-0.1428477526890109</c:v>
                </c:pt>
                <c:pt idx="252">
                  <c:v>-0.12082851718702846</c:v>
                </c:pt>
                <c:pt idx="253">
                  <c:v>-9.048711081168305E-2</c:v>
                </c:pt>
                <c:pt idx="254">
                  <c:v>0.17372653106672514</c:v>
                </c:pt>
                <c:pt idx="255">
                  <c:v>-7.522935359471318E-2</c:v>
                </c:pt>
                <c:pt idx="256">
                  <c:v>6.6950111184405553E-2</c:v>
                </c:pt>
                <c:pt idx="257">
                  <c:v>0.18045188389766556</c:v>
                </c:pt>
                <c:pt idx="258">
                  <c:v>0.25756708368787595</c:v>
                </c:pt>
                <c:pt idx="259">
                  <c:v>0.12489732159654388</c:v>
                </c:pt>
                <c:pt idx="260">
                  <c:v>1.016730282476427E-2</c:v>
                </c:pt>
                <c:pt idx="261">
                  <c:v>0.36945666985185416</c:v>
                </c:pt>
                <c:pt idx="262">
                  <c:v>0.53194939777646233</c:v>
                </c:pt>
                <c:pt idx="263">
                  <c:v>0.5413118334176108</c:v>
                </c:pt>
                <c:pt idx="264">
                  <c:v>0.50889326949726332</c:v>
                </c:pt>
                <c:pt idx="265">
                  <c:v>0.44140296071782759</c:v>
                </c:pt>
                <c:pt idx="266">
                  <c:v>0.66760090155376317</c:v>
                </c:pt>
                <c:pt idx="267">
                  <c:v>0.7019068015396932</c:v>
                </c:pt>
                <c:pt idx="268">
                  <c:v>0.67083578284229084</c:v>
                </c:pt>
                <c:pt idx="269">
                  <c:v>0.66759362759560326</c:v>
                </c:pt>
                <c:pt idx="270">
                  <c:v>0.34966460592663412</c:v>
                </c:pt>
                <c:pt idx="271">
                  <c:v>0.11503632049586059</c:v>
                </c:pt>
                <c:pt idx="272">
                  <c:v>8.8449178905841405E-2</c:v>
                </c:pt>
                <c:pt idx="273">
                  <c:v>-2.0375121688740956E-2</c:v>
                </c:pt>
                <c:pt idx="274">
                  <c:v>-2.0876506552308709E-2</c:v>
                </c:pt>
                <c:pt idx="275">
                  <c:v>-1.290729330810092E-3</c:v>
                </c:pt>
                <c:pt idx="276">
                  <c:v>6.6326840407755173E-3</c:v>
                </c:pt>
                <c:pt idx="277">
                  <c:v>0.32521798432086946</c:v>
                </c:pt>
                <c:pt idx="278">
                  <c:v>0.574666321215903</c:v>
                </c:pt>
                <c:pt idx="279">
                  <c:v>0.69060994209934601</c:v>
                </c:pt>
                <c:pt idx="280">
                  <c:v>0.72180465659513848</c:v>
                </c:pt>
                <c:pt idx="281">
                  <c:v>0.5756931815417391</c:v>
                </c:pt>
                <c:pt idx="282">
                  <c:v>0.60434835589009006</c:v>
                </c:pt>
                <c:pt idx="283">
                  <c:v>0.61509054741349545</c:v>
                </c:pt>
                <c:pt idx="284">
                  <c:v>0.55967595695837802</c:v>
                </c:pt>
                <c:pt idx="285">
                  <c:v>0.47174527188512966</c:v>
                </c:pt>
                <c:pt idx="286">
                  <c:v>0.24749472993769978</c:v>
                </c:pt>
                <c:pt idx="287">
                  <c:v>0.12687168699397069</c:v>
                </c:pt>
                <c:pt idx="288">
                  <c:v>-8.9654047843059123E-2</c:v>
                </c:pt>
                <c:pt idx="289">
                  <c:v>-0.196181630519184</c:v>
                </c:pt>
                <c:pt idx="290">
                  <c:v>-0.18690200899596837</c:v>
                </c:pt>
                <c:pt idx="291">
                  <c:v>-0.2275697672941813</c:v>
                </c:pt>
                <c:pt idx="292">
                  <c:v>-0.15636536777601018</c:v>
                </c:pt>
                <c:pt idx="293">
                  <c:v>-4.7952900986750757E-3</c:v>
                </c:pt>
                <c:pt idx="294">
                  <c:v>5.2638022096485382E-2</c:v>
                </c:pt>
                <c:pt idx="295">
                  <c:v>0.44568651358291816</c:v>
                </c:pt>
                <c:pt idx="296">
                  <c:v>0.45287182510419555</c:v>
                </c:pt>
                <c:pt idx="297">
                  <c:v>0.37584460064166186</c:v>
                </c:pt>
                <c:pt idx="298">
                  <c:v>0.45173735001335685</c:v>
                </c:pt>
                <c:pt idx="299">
                  <c:v>0.5077791822773845</c:v>
                </c:pt>
                <c:pt idx="300">
                  <c:v>0.52188401172719534</c:v>
                </c:pt>
                <c:pt idx="301">
                  <c:v>0.611761396543823</c:v>
                </c:pt>
                <c:pt idx="302">
                  <c:v>0.54203052220788428</c:v>
                </c:pt>
                <c:pt idx="303">
                  <c:v>0.67178442904177249</c:v>
                </c:pt>
                <c:pt idx="304">
                  <c:v>0.409294705557251</c:v>
                </c:pt>
                <c:pt idx="305">
                  <c:v>0.40465409321506712</c:v>
                </c:pt>
                <c:pt idx="306">
                  <c:v>0.38718670878567529</c:v>
                </c:pt>
                <c:pt idx="307">
                  <c:v>0.35775739437822057</c:v>
                </c:pt>
                <c:pt idx="308">
                  <c:v>0.34245353789577104</c:v>
                </c:pt>
                <c:pt idx="309">
                  <c:v>0.38529011325623991</c:v>
                </c:pt>
                <c:pt idx="310">
                  <c:v>0.33611147989778278</c:v>
                </c:pt>
                <c:pt idx="311">
                  <c:v>0.58211783766983316</c:v>
                </c:pt>
                <c:pt idx="312">
                  <c:v>0.56145297673880001</c:v>
                </c:pt>
                <c:pt idx="313">
                  <c:v>0.54997251452691753</c:v>
                </c:pt>
                <c:pt idx="314">
                  <c:v>0.50280187575592727</c:v>
                </c:pt>
                <c:pt idx="315">
                  <c:v>0.49411425746222154</c:v>
                </c:pt>
                <c:pt idx="316">
                  <c:v>0.5345466773784352</c:v>
                </c:pt>
                <c:pt idx="317">
                  <c:v>0.53976851246444302</c:v>
                </c:pt>
                <c:pt idx="318">
                  <c:v>0.63995206768826518</c:v>
                </c:pt>
                <c:pt idx="319">
                  <c:v>0.51198439685082353</c:v>
                </c:pt>
                <c:pt idx="320">
                  <c:v>0.35354195012443768</c:v>
                </c:pt>
                <c:pt idx="321">
                  <c:v>0.37369933369117803</c:v>
                </c:pt>
                <c:pt idx="322">
                  <c:v>0.3743327006638541</c:v>
                </c:pt>
                <c:pt idx="323">
                  <c:v>0.27114329325607728</c:v>
                </c:pt>
                <c:pt idx="324">
                  <c:v>0.15956373467401347</c:v>
                </c:pt>
                <c:pt idx="325">
                  <c:v>9.4146033775147474E-3</c:v>
                </c:pt>
                <c:pt idx="326">
                  <c:v>3.5525598346017158E-2</c:v>
                </c:pt>
                <c:pt idx="327">
                  <c:v>1.6376724214087472E-2</c:v>
                </c:pt>
                <c:pt idx="328">
                  <c:v>1.6807158020596371E-2</c:v>
                </c:pt>
                <c:pt idx="329">
                  <c:v>-7.2018689619224724E-2</c:v>
                </c:pt>
                <c:pt idx="330">
                  <c:v>-0.21431418232474611</c:v>
                </c:pt>
                <c:pt idx="331">
                  <c:v>-0.10493035027432142</c:v>
                </c:pt>
                <c:pt idx="332">
                  <c:v>4.7465281375754086E-2</c:v>
                </c:pt>
                <c:pt idx="333">
                  <c:v>3.0952488516718311E-2</c:v>
                </c:pt>
                <c:pt idx="334">
                  <c:v>9.5375162074675973E-2</c:v>
                </c:pt>
                <c:pt idx="335">
                  <c:v>-2.7373074889605078E-2</c:v>
                </c:pt>
                <c:pt idx="336">
                  <c:v>-7.7373970505635645E-2</c:v>
                </c:pt>
                <c:pt idx="337">
                  <c:v>9.5907543819319166E-2</c:v>
                </c:pt>
                <c:pt idx="338">
                  <c:v>4.8778056748982182E-2</c:v>
                </c:pt>
                <c:pt idx="339">
                  <c:v>5.4156715697081402E-4</c:v>
                </c:pt>
                <c:pt idx="340">
                  <c:v>0.13476845274218044</c:v>
                </c:pt>
                <c:pt idx="341">
                  <c:v>0.10991689473015812</c:v>
                </c:pt>
                <c:pt idx="342">
                  <c:v>0.22764651335826672</c:v>
                </c:pt>
                <c:pt idx="343">
                  <c:v>0.18696452889751097</c:v>
                </c:pt>
                <c:pt idx="344">
                  <c:v>0.2909661070427817</c:v>
                </c:pt>
                <c:pt idx="345">
                  <c:v>0.23122260855615057</c:v>
                </c:pt>
                <c:pt idx="346">
                  <c:v>0.22399041076142781</c:v>
                </c:pt>
                <c:pt idx="347">
                  <c:v>0.21586401895576898</c:v>
                </c:pt>
                <c:pt idx="348">
                  <c:v>0.32879315288800176</c:v>
                </c:pt>
                <c:pt idx="349">
                  <c:v>0.40973134113531412</c:v>
                </c:pt>
                <c:pt idx="350">
                  <c:v>0.56267379605645995</c:v>
                </c:pt>
                <c:pt idx="351">
                  <c:v>0.51826362332030107</c:v>
                </c:pt>
                <c:pt idx="352">
                  <c:v>0.65144664416422848</c:v>
                </c:pt>
                <c:pt idx="353">
                  <c:v>0.73245703396699213</c:v>
                </c:pt>
                <c:pt idx="354">
                  <c:v>0.62712567510943351</c:v>
                </c:pt>
                <c:pt idx="355">
                  <c:v>0.64917231071482639</c:v>
                </c:pt>
                <c:pt idx="356">
                  <c:v>0.60330997925889818</c:v>
                </c:pt>
                <c:pt idx="357">
                  <c:v>0.65142491998089647</c:v>
                </c:pt>
                <c:pt idx="358">
                  <c:v>0.47335537595283145</c:v>
                </c:pt>
                <c:pt idx="359">
                  <c:v>0.42902321905507207</c:v>
                </c:pt>
                <c:pt idx="360">
                  <c:v>0.26996838557347119</c:v>
                </c:pt>
                <c:pt idx="361">
                  <c:v>0.41264042760437775</c:v>
                </c:pt>
                <c:pt idx="362">
                  <c:v>0.31293645183554863</c:v>
                </c:pt>
                <c:pt idx="363">
                  <c:v>0.32807885979716678</c:v>
                </c:pt>
                <c:pt idx="364">
                  <c:v>0.42759191247471789</c:v>
                </c:pt>
                <c:pt idx="365">
                  <c:v>0.47954906009378989</c:v>
                </c:pt>
                <c:pt idx="366">
                  <c:v>0.47412185190779305</c:v>
                </c:pt>
                <c:pt idx="367">
                  <c:v>0.47477381002752317</c:v>
                </c:pt>
                <c:pt idx="368">
                  <c:v>0.2900483555747565</c:v>
                </c:pt>
                <c:pt idx="369">
                  <c:v>8.4945772323847299E-2</c:v>
                </c:pt>
                <c:pt idx="370">
                  <c:v>4.2125941002506773E-2</c:v>
                </c:pt>
                <c:pt idx="371">
                  <c:v>-0.14356567277360743</c:v>
                </c:pt>
                <c:pt idx="372">
                  <c:v>-5.7856622122162235E-2</c:v>
                </c:pt>
                <c:pt idx="373">
                  <c:v>-0.24321975353363254</c:v>
                </c:pt>
                <c:pt idx="374">
                  <c:v>-0.3219455095360691</c:v>
                </c:pt>
                <c:pt idx="375">
                  <c:v>-0.22030474278826953</c:v>
                </c:pt>
                <c:pt idx="376">
                  <c:v>-0.42374730615109996</c:v>
                </c:pt>
                <c:pt idx="377">
                  <c:v>-0.61947452449951201</c:v>
                </c:pt>
                <c:pt idx="378">
                  <c:v>-0.75398757221927593</c:v>
                </c:pt>
                <c:pt idx="379">
                  <c:v>-0.82340534401544085</c:v>
                </c:pt>
                <c:pt idx="380">
                  <c:v>-0.86925557007052279</c:v>
                </c:pt>
                <c:pt idx="381">
                  <c:v>-1.4009181800081703</c:v>
                </c:pt>
                <c:pt idx="382">
                  <c:v>-1.4407547028119725</c:v>
                </c:pt>
                <c:pt idx="383">
                  <c:v>-0.96926843031822751</c:v>
                </c:pt>
                <c:pt idx="384">
                  <c:v>-0.76892227785951484</c:v>
                </c:pt>
                <c:pt idx="385">
                  <c:v>-0.70809065796807247</c:v>
                </c:pt>
                <c:pt idx="386">
                  <c:v>-0.61480767092087163</c:v>
                </c:pt>
                <c:pt idx="387">
                  <c:v>-0.48377658836232901</c:v>
                </c:pt>
                <c:pt idx="388">
                  <c:v>0.16028830530045893</c:v>
                </c:pt>
                <c:pt idx="389">
                  <c:v>9.1227561544257353E-3</c:v>
                </c:pt>
                <c:pt idx="390">
                  <c:v>9.2636248024748805E-2</c:v>
                </c:pt>
                <c:pt idx="391">
                  <c:v>6.5228985630835429E-2</c:v>
                </c:pt>
                <c:pt idx="392">
                  <c:v>0.10402809558069924</c:v>
                </c:pt>
                <c:pt idx="393">
                  <c:v>0.16785749803805258</c:v>
                </c:pt>
                <c:pt idx="394">
                  <c:v>0.53189158435164352</c:v>
                </c:pt>
                <c:pt idx="395">
                  <c:v>0.8855192041549127</c:v>
                </c:pt>
                <c:pt idx="396">
                  <c:v>1.1744122720170478</c:v>
                </c:pt>
                <c:pt idx="397">
                  <c:v>1.4754307610095165</c:v>
                </c:pt>
                <c:pt idx="398">
                  <c:v>1.8198167934599885</c:v>
                </c:pt>
                <c:pt idx="399">
                  <c:v>1.8598478276064423</c:v>
                </c:pt>
                <c:pt idx="400">
                  <c:v>1.9652141752643455</c:v>
                </c:pt>
                <c:pt idx="401">
                  <c:v>1.6713809949224512</c:v>
                </c:pt>
                <c:pt idx="402">
                  <c:v>1.4758447875325484</c:v>
                </c:pt>
                <c:pt idx="403">
                  <c:v>1.1285254784941212</c:v>
                </c:pt>
                <c:pt idx="404">
                  <c:v>0.52465768770546839</c:v>
                </c:pt>
                <c:pt idx="405">
                  <c:v>0.35955432937407023</c:v>
                </c:pt>
                <c:pt idx="406">
                  <c:v>0.39138597885442156</c:v>
                </c:pt>
                <c:pt idx="407">
                  <c:v>-4.3058063550108265E-2</c:v>
                </c:pt>
                <c:pt idx="408">
                  <c:v>6.6953117587831387E-2</c:v>
                </c:pt>
                <c:pt idx="409">
                  <c:v>0.81245424160645663</c:v>
                </c:pt>
                <c:pt idx="410">
                  <c:v>0.5798905772634243</c:v>
                </c:pt>
                <c:pt idx="411">
                  <c:v>0.92748168695110089</c:v>
                </c:pt>
                <c:pt idx="412">
                  <c:v>1.3290192388363971</c:v>
                </c:pt>
                <c:pt idx="413">
                  <c:v>1.628281171011484</c:v>
                </c:pt>
                <c:pt idx="414">
                  <c:v>1.6427218461198489</c:v>
                </c:pt>
                <c:pt idx="415">
                  <c:v>1.8069251542104769</c:v>
                </c:pt>
                <c:pt idx="416">
                  <c:v>1.5124735908526123</c:v>
                </c:pt>
                <c:pt idx="417">
                  <c:v>2.278070836308145</c:v>
                </c:pt>
                <c:pt idx="418">
                  <c:v>2.1948631147259978</c:v>
                </c:pt>
                <c:pt idx="419">
                  <c:v>1.9232258083583373</c:v>
                </c:pt>
                <c:pt idx="420">
                  <c:v>1.4944465755395193</c:v>
                </c:pt>
                <c:pt idx="421">
                  <c:v>1.8870528349449691</c:v>
                </c:pt>
                <c:pt idx="422">
                  <c:v>1.8920233390952075</c:v>
                </c:pt>
                <c:pt idx="423">
                  <c:v>1.3061131958382786</c:v>
                </c:pt>
                <c:pt idx="424">
                  <c:v>1.2587808695824378</c:v>
                </c:pt>
                <c:pt idx="425">
                  <c:v>1.1834726933735065</c:v>
                </c:pt>
                <c:pt idx="426">
                  <c:v>0.96346928287044076</c:v>
                </c:pt>
                <c:pt idx="427">
                  <c:v>1.0634087576828919</c:v>
                </c:pt>
                <c:pt idx="428">
                  <c:v>0.89575540141928955</c:v>
                </c:pt>
                <c:pt idx="429">
                  <c:v>0.91920317929609729</c:v>
                </c:pt>
                <c:pt idx="430">
                  <c:v>1.2091677884425558</c:v>
                </c:pt>
                <c:pt idx="431">
                  <c:v>1.0326535787659938</c:v>
                </c:pt>
                <c:pt idx="432">
                  <c:v>0.95696286666858854</c:v>
                </c:pt>
                <c:pt idx="433">
                  <c:v>1.3292490601957476</c:v>
                </c:pt>
                <c:pt idx="434">
                  <c:v>1.697576360101263</c:v>
                </c:pt>
                <c:pt idx="435">
                  <c:v>1.8757706874820319</c:v>
                </c:pt>
                <c:pt idx="436">
                  <c:v>2.1827419569638513</c:v>
                </c:pt>
                <c:pt idx="437">
                  <c:v>2.772155258368219</c:v>
                </c:pt>
                <c:pt idx="438">
                  <c:v>2.5343569231181862</c:v>
                </c:pt>
                <c:pt idx="439">
                  <c:v>2.3328260613884857</c:v>
                </c:pt>
                <c:pt idx="440">
                  <c:v>2.1856184629954263</c:v>
                </c:pt>
                <c:pt idx="441">
                  <c:v>1.7371293757977093</c:v>
                </c:pt>
                <c:pt idx="442">
                  <c:v>1.3621440227577337</c:v>
                </c:pt>
                <c:pt idx="443">
                  <c:v>0.80059550826209558</c:v>
                </c:pt>
                <c:pt idx="444">
                  <c:v>-3.425825942703499E-2</c:v>
                </c:pt>
                <c:pt idx="445">
                  <c:v>-0.19064595162730966</c:v>
                </c:pt>
                <c:pt idx="446">
                  <c:v>-0.28140503822901536</c:v>
                </c:pt>
                <c:pt idx="447">
                  <c:v>-0.60262427099076776</c:v>
                </c:pt>
                <c:pt idx="448">
                  <c:v>-0.90743575873313786</c:v>
                </c:pt>
                <c:pt idx="449">
                  <c:v>-1.2922842267911894</c:v>
                </c:pt>
                <c:pt idx="450">
                  <c:v>-1.5276316814402615</c:v>
                </c:pt>
                <c:pt idx="451">
                  <c:v>-1.5808797162815431</c:v>
                </c:pt>
                <c:pt idx="452">
                  <c:v>-1.3764432882858642</c:v>
                </c:pt>
                <c:pt idx="453">
                  <c:v>-1.0527255002881324</c:v>
                </c:pt>
                <c:pt idx="454">
                  <c:v>-1.0141696807345719</c:v>
                </c:pt>
                <c:pt idx="455">
                  <c:v>-0.61320749083332271</c:v>
                </c:pt>
                <c:pt idx="456">
                  <c:v>1.3555110083220205E-2</c:v>
                </c:pt>
                <c:pt idx="457">
                  <c:v>0.22807705942330889</c:v>
                </c:pt>
                <c:pt idx="458">
                  <c:v>0.26206643668428287</c:v>
                </c:pt>
                <c:pt idx="459">
                  <c:v>0.43135968704151556</c:v>
                </c:pt>
                <c:pt idx="460">
                  <c:v>0.52379554388896044</c:v>
                </c:pt>
                <c:pt idx="461">
                  <c:v>-0.61431846344051966</c:v>
                </c:pt>
                <c:pt idx="462">
                  <c:v>-0.82095057306254482</c:v>
                </c:pt>
                <c:pt idx="463">
                  <c:v>-0.95896738693179429</c:v>
                </c:pt>
                <c:pt idx="464">
                  <c:v>-1.0318040050577488</c:v>
                </c:pt>
                <c:pt idx="465">
                  <c:v>-1.0381156618477307</c:v>
                </c:pt>
                <c:pt idx="466">
                  <c:v>-0.74855469851049705</c:v>
                </c:pt>
                <c:pt idx="467">
                  <c:v>-0.81947040250504888</c:v>
                </c:pt>
                <c:pt idx="468">
                  <c:v>0.20769903113614946</c:v>
                </c:pt>
                <c:pt idx="469">
                  <c:v>0.43401026241720769</c:v>
                </c:pt>
                <c:pt idx="470">
                  <c:v>0.25513542734171818</c:v>
                </c:pt>
                <c:pt idx="471">
                  <c:v>3.6550619630348322E-2</c:v>
                </c:pt>
                <c:pt idx="472">
                  <c:v>-0.38263613883117686</c:v>
                </c:pt>
                <c:pt idx="473">
                  <c:v>-0.79926289374374737</c:v>
                </c:pt>
                <c:pt idx="474">
                  <c:v>-0.60887361309200172</c:v>
                </c:pt>
                <c:pt idx="475">
                  <c:v>-0.33572937038536083</c:v>
                </c:pt>
                <c:pt idx="476">
                  <c:v>-0.53105250944150073</c:v>
                </c:pt>
                <c:pt idx="477">
                  <c:v>0.11606982866623408</c:v>
                </c:pt>
                <c:pt idx="478">
                  <c:v>0.57579664661878149</c:v>
                </c:pt>
                <c:pt idx="479">
                  <c:v>1.3141828859875406</c:v>
                </c:pt>
                <c:pt idx="480">
                  <c:v>1.6562150228006842</c:v>
                </c:pt>
                <c:pt idx="481">
                  <c:v>1.6981810230217147</c:v>
                </c:pt>
                <c:pt idx="482">
                  <c:v>1.6186803941842769</c:v>
                </c:pt>
                <c:pt idx="483">
                  <c:v>1.8676379177875291</c:v>
                </c:pt>
                <c:pt idx="484">
                  <c:v>1.916258067150417</c:v>
                </c:pt>
                <c:pt idx="485">
                  <c:v>1.4955892605180279</c:v>
                </c:pt>
                <c:pt idx="486">
                  <c:v>1.1031773584317719</c:v>
                </c:pt>
                <c:pt idx="487">
                  <c:v>0.9736747990874467</c:v>
                </c:pt>
                <c:pt idx="488">
                  <c:v>0.92461618298151016</c:v>
                </c:pt>
                <c:pt idx="489">
                  <c:v>1.1788598552437548</c:v>
                </c:pt>
                <c:pt idx="490">
                  <c:v>1.3554058915236555</c:v>
                </c:pt>
                <c:pt idx="491">
                  <c:v>0.90375724153964021</c:v>
                </c:pt>
                <c:pt idx="492">
                  <c:v>0.72762157421559304</c:v>
                </c:pt>
                <c:pt idx="493">
                  <c:v>0.40891149319130526</c:v>
                </c:pt>
                <c:pt idx="494">
                  <c:v>0.80993720532112634</c:v>
                </c:pt>
                <c:pt idx="495">
                  <c:v>0.46142649841353134</c:v>
                </c:pt>
                <c:pt idx="496">
                  <c:v>-0.64492332253493778</c:v>
                </c:pt>
                <c:pt idx="497">
                  <c:v>0.51478662346116455</c:v>
                </c:pt>
                <c:pt idx="498">
                  <c:v>0.65771038806365412</c:v>
                </c:pt>
                <c:pt idx="499">
                  <c:v>0.76993216032204514</c:v>
                </c:pt>
                <c:pt idx="500">
                  <c:v>0.78060108488601776</c:v>
                </c:pt>
                <c:pt idx="501">
                  <c:v>0.57182099430947342</c:v>
                </c:pt>
                <c:pt idx="502">
                  <c:v>0.19080329773555518</c:v>
                </c:pt>
                <c:pt idx="503">
                  <c:v>-0.12042097860898571</c:v>
                </c:pt>
                <c:pt idx="504">
                  <c:v>0.11073027998294641</c:v>
                </c:pt>
                <c:pt idx="505">
                  <c:v>-0.29925751912819148</c:v>
                </c:pt>
                <c:pt idx="506">
                  <c:v>-0.62128413775875846</c:v>
                </c:pt>
                <c:pt idx="507">
                  <c:v>-0.28281278018319517</c:v>
                </c:pt>
                <c:pt idx="508">
                  <c:v>0.34949688058830031</c:v>
                </c:pt>
                <c:pt idx="509">
                  <c:v>-1.1958171665475923</c:v>
                </c:pt>
                <c:pt idx="510">
                  <c:v>-1.7497326543226643</c:v>
                </c:pt>
                <c:pt idx="511">
                  <c:v>-0.61267440847931509</c:v>
                </c:pt>
                <c:pt idx="512">
                  <c:v>0.43325343273037897</c:v>
                </c:pt>
                <c:pt idx="513">
                  <c:v>-0.79550874467683719</c:v>
                </c:pt>
                <c:pt idx="514">
                  <c:v>-0.23754968265767379</c:v>
                </c:pt>
                <c:pt idx="515">
                  <c:v>-2.0809602474435178</c:v>
                </c:pt>
                <c:pt idx="516">
                  <c:v>-2.9478997470233077</c:v>
                </c:pt>
                <c:pt idx="517">
                  <c:v>0.62618723418795552</c:v>
                </c:pt>
                <c:pt idx="518">
                  <c:v>-1.5986021444971481</c:v>
                </c:pt>
                <c:pt idx="519">
                  <c:v>0.27522282211997268</c:v>
                </c:pt>
                <c:pt idx="520">
                  <c:v>-0.39533625501968855</c:v>
                </c:pt>
                <c:pt idx="521">
                  <c:v>6.4471712492419037E-2</c:v>
                </c:pt>
                <c:pt idx="522">
                  <c:v>0.10122618257705715</c:v>
                </c:pt>
                <c:pt idx="523">
                  <c:v>0.81439830231797461</c:v>
                </c:pt>
                <c:pt idx="524">
                  <c:v>-0.14580194669634747</c:v>
                </c:pt>
                <c:pt idx="525">
                  <c:v>4.3407302353552446E-2</c:v>
                </c:pt>
                <c:pt idx="526">
                  <c:v>0.33704990446544897</c:v>
                </c:pt>
                <c:pt idx="527">
                  <c:v>0.3551410500686184</c:v>
                </c:pt>
                <c:pt idx="528">
                  <c:v>0.68416434537954485</c:v>
                </c:pt>
                <c:pt idx="529">
                  <c:v>0.48296836079883299</c:v>
                </c:pt>
                <c:pt idx="530">
                  <c:v>7.9065332594505142E-2</c:v>
                </c:pt>
                <c:pt idx="531">
                  <c:v>0.1463868211666487</c:v>
                </c:pt>
                <c:pt idx="532">
                  <c:v>-4.4033050386266925E-2</c:v>
                </c:pt>
                <c:pt idx="533">
                  <c:v>3.6635327091724762E-2</c:v>
                </c:pt>
                <c:pt idx="534">
                  <c:v>4.784487799689649E-2</c:v>
                </c:pt>
                <c:pt idx="535">
                  <c:v>-0.93688511759578186</c:v>
                </c:pt>
                <c:pt idx="536">
                  <c:v>0.67916830570286324</c:v>
                </c:pt>
                <c:pt idx="537">
                  <c:v>0.6073717683859351</c:v>
                </c:pt>
                <c:pt idx="538">
                  <c:v>0.3123805683136206</c:v>
                </c:pt>
                <c:pt idx="539">
                  <c:v>0.37396857361094338</c:v>
                </c:pt>
                <c:pt idx="540">
                  <c:v>-0.46314747777722998</c:v>
                </c:pt>
                <c:pt idx="541">
                  <c:v>-0.75428144453983337</c:v>
                </c:pt>
                <c:pt idx="542">
                  <c:v>-1.1008234194996427</c:v>
                </c:pt>
                <c:pt idx="543">
                  <c:v>-0.56518569802497565</c:v>
                </c:pt>
                <c:pt idx="544">
                  <c:v>-1.6202153958138947</c:v>
                </c:pt>
                <c:pt idx="545">
                  <c:v>-2.2481857802037823</c:v>
                </c:pt>
                <c:pt idx="546">
                  <c:v>-0.48580686073189455</c:v>
                </c:pt>
                <c:pt idx="547">
                  <c:v>-1.9302609144391694</c:v>
                </c:pt>
                <c:pt idx="548">
                  <c:v>-1.000860493231418</c:v>
                </c:pt>
                <c:pt idx="549">
                  <c:v>-1.4295820731208599</c:v>
                </c:pt>
                <c:pt idx="550">
                  <c:v>0.46631188707886001</c:v>
                </c:pt>
                <c:pt idx="551">
                  <c:v>0.57619144964302849</c:v>
                </c:pt>
                <c:pt idx="552">
                  <c:v>-0.52630297596963327</c:v>
                </c:pt>
                <c:pt idx="553">
                  <c:v>0.42631377455579794</c:v>
                </c:pt>
                <c:pt idx="554">
                  <c:v>-0.40870284785595012</c:v>
                </c:pt>
                <c:pt idx="555">
                  <c:v>-3.614331555600538</c:v>
                </c:pt>
                <c:pt idx="556">
                  <c:v>-0.43978526856323441</c:v>
                </c:pt>
                <c:pt idx="557">
                  <c:v>0.24983341233170336</c:v>
                </c:pt>
                <c:pt idx="558">
                  <c:v>1.0445136126154668</c:v>
                </c:pt>
                <c:pt idx="559">
                  <c:v>-2.7108757782432757</c:v>
                </c:pt>
                <c:pt idx="560">
                  <c:v>-1.0840072405834482</c:v>
                </c:pt>
                <c:pt idx="561">
                  <c:v>0.55648823899552624</c:v>
                </c:pt>
                <c:pt idx="562">
                  <c:v>-0.23931040489184738</c:v>
                </c:pt>
                <c:pt idx="563">
                  <c:v>-0.32128083682093056</c:v>
                </c:pt>
                <c:pt idx="564">
                  <c:v>-1.554113677379545</c:v>
                </c:pt>
                <c:pt idx="565">
                  <c:v>-0.21086135987665902</c:v>
                </c:pt>
                <c:pt idx="566">
                  <c:v>0.45128146456268858</c:v>
                </c:pt>
                <c:pt idx="567">
                  <c:v>-1.0363575208651536</c:v>
                </c:pt>
                <c:pt idx="568">
                  <c:v>1.0581752176379644</c:v>
                </c:pt>
                <c:pt idx="569">
                  <c:v>1.1951073837680131</c:v>
                </c:pt>
                <c:pt idx="570">
                  <c:v>-2.6326777634517858E-2</c:v>
                </c:pt>
                <c:pt idx="571">
                  <c:v>2.908098194936079E-2</c:v>
                </c:pt>
                <c:pt idx="572">
                  <c:v>0.85236562224818957</c:v>
                </c:pt>
                <c:pt idx="573">
                  <c:v>1.1638142721960192</c:v>
                </c:pt>
                <c:pt idx="574">
                  <c:v>-1.5255501748172353</c:v>
                </c:pt>
                <c:pt idx="575">
                  <c:v>-1.519040363469256</c:v>
                </c:pt>
                <c:pt idx="576">
                  <c:v>-3.3292106082797375</c:v>
                </c:pt>
                <c:pt idx="577">
                  <c:v>-0.3200672976465786</c:v>
                </c:pt>
                <c:pt idx="578">
                  <c:v>0.59099877993577843</c:v>
                </c:pt>
                <c:pt idx="579">
                  <c:v>-0.83364666349358885</c:v>
                </c:pt>
                <c:pt idx="580">
                  <c:v>0.2430976081506821</c:v>
                </c:pt>
                <c:pt idx="581">
                  <c:v>0.67184582934653836</c:v>
                </c:pt>
                <c:pt idx="582">
                  <c:v>0.64725990064574679</c:v>
                </c:pt>
                <c:pt idx="583">
                  <c:v>-0.44955179511262167</c:v>
                </c:pt>
                <c:pt idx="584">
                  <c:v>1.0712114816201692</c:v>
                </c:pt>
                <c:pt idx="585">
                  <c:v>0.61753556517669317</c:v>
                </c:pt>
                <c:pt idx="586">
                  <c:v>0.25038911605072145</c:v>
                </c:pt>
                <c:pt idx="587">
                  <c:v>0.56458931604150253</c:v>
                </c:pt>
                <c:pt idx="588">
                  <c:v>1.4645462401009457</c:v>
                </c:pt>
                <c:pt idx="589">
                  <c:v>0.72865510352850793</c:v>
                </c:pt>
                <c:pt idx="590">
                  <c:v>-3.5310718942706265E-2</c:v>
                </c:pt>
                <c:pt idx="591">
                  <c:v>-1.3390974093461094</c:v>
                </c:pt>
                <c:pt idx="592">
                  <c:v>0.14345250015438954</c:v>
                </c:pt>
                <c:pt idx="593">
                  <c:v>-2.307209050831065</c:v>
                </c:pt>
                <c:pt idx="594">
                  <c:v>1.5020822821429749</c:v>
                </c:pt>
                <c:pt idx="595">
                  <c:v>1.221083086446753</c:v>
                </c:pt>
                <c:pt idx="596">
                  <c:v>-1.0614119833599642</c:v>
                </c:pt>
                <c:pt idx="597">
                  <c:v>0.28304789331449931</c:v>
                </c:pt>
                <c:pt idx="598">
                  <c:v>1.2775475671465735</c:v>
                </c:pt>
                <c:pt idx="599">
                  <c:v>0.92383720326236007</c:v>
                </c:pt>
                <c:pt idx="600">
                  <c:v>1.2269742574436218</c:v>
                </c:pt>
                <c:pt idx="601">
                  <c:v>1.0951194932189405</c:v>
                </c:pt>
                <c:pt idx="602">
                  <c:v>-1.3798749173323519</c:v>
                </c:pt>
                <c:pt idx="603">
                  <c:v>0.20991280296301829</c:v>
                </c:pt>
                <c:pt idx="604">
                  <c:v>-0.30295600568322201</c:v>
                </c:pt>
                <c:pt idx="605">
                  <c:v>0.94467937203186114</c:v>
                </c:pt>
                <c:pt idx="606">
                  <c:v>-0.1210381898470011</c:v>
                </c:pt>
                <c:pt idx="607">
                  <c:v>0.19914012089384836</c:v>
                </c:pt>
                <c:pt idx="608">
                  <c:v>1.0374713592610918</c:v>
                </c:pt>
                <c:pt idx="609">
                  <c:v>0.6613759336492715</c:v>
                </c:pt>
                <c:pt idx="610">
                  <c:v>0.25832357184371019</c:v>
                </c:pt>
                <c:pt idx="611">
                  <c:v>0.73496331741109866</c:v>
                </c:pt>
                <c:pt idx="612">
                  <c:v>-0.19376399986724824</c:v>
                </c:pt>
                <c:pt idx="613">
                  <c:v>0.90925921634822449</c:v>
                </c:pt>
                <c:pt idx="614">
                  <c:v>8.419178137018779E-2</c:v>
                </c:pt>
                <c:pt idx="615">
                  <c:v>0.48504474518886331</c:v>
                </c:pt>
                <c:pt idx="616">
                  <c:v>-4.3673774436016766</c:v>
                </c:pt>
                <c:pt idx="617">
                  <c:v>-1.232708158953578</c:v>
                </c:pt>
                <c:pt idx="618">
                  <c:v>0.8013331386791458</c:v>
                </c:pt>
                <c:pt idx="619">
                  <c:v>-1.6584254748552374</c:v>
                </c:pt>
                <c:pt idx="620">
                  <c:v>-2.9506469359671272E-2</c:v>
                </c:pt>
                <c:pt idx="621">
                  <c:v>-0.48546367193141526</c:v>
                </c:pt>
                <c:pt idx="622">
                  <c:v>0.31720193641625</c:v>
                </c:pt>
                <c:pt idx="623">
                  <c:v>1.2135773592368244</c:v>
                </c:pt>
                <c:pt idx="624">
                  <c:v>1.1328114285460329</c:v>
                </c:pt>
                <c:pt idx="625">
                  <c:v>0.2330502764911398</c:v>
                </c:pt>
                <c:pt idx="626">
                  <c:v>0.88668841611651539</c:v>
                </c:pt>
                <c:pt idx="627">
                  <c:v>-0.35273583236093548</c:v>
                </c:pt>
                <c:pt idx="628">
                  <c:v>0.9074862927906503</c:v>
                </c:pt>
                <c:pt idx="629">
                  <c:v>-1.6929923175093877</c:v>
                </c:pt>
                <c:pt idx="630">
                  <c:v>-1.9350533683151523</c:v>
                </c:pt>
                <c:pt idx="631">
                  <c:v>0.46572351652149663</c:v>
                </c:pt>
                <c:pt idx="632">
                  <c:v>0.72909215588051213</c:v>
                </c:pt>
                <c:pt idx="633">
                  <c:v>-0.78283252384844315</c:v>
                </c:pt>
                <c:pt idx="634">
                  <c:v>0.87253287261904044</c:v>
                </c:pt>
                <c:pt idx="635">
                  <c:v>0.86833640916329324</c:v>
                </c:pt>
                <c:pt idx="636">
                  <c:v>0.94072811551606428</c:v>
                </c:pt>
                <c:pt idx="637">
                  <c:v>-4.9646140907355392</c:v>
                </c:pt>
                <c:pt idx="638">
                  <c:v>0.55009698963956877</c:v>
                </c:pt>
                <c:pt idx="639">
                  <c:v>-0.10493147987610674</c:v>
                </c:pt>
                <c:pt idx="640">
                  <c:v>1.1352667243294141</c:v>
                </c:pt>
                <c:pt idx="641">
                  <c:v>-1.0823027453355794</c:v>
                </c:pt>
                <c:pt idx="642">
                  <c:v>1.1325532765592978</c:v>
                </c:pt>
                <c:pt idx="643">
                  <c:v>-3.2592572014335359</c:v>
                </c:pt>
                <c:pt idx="644">
                  <c:v>0.68762341506179758</c:v>
                </c:pt>
                <c:pt idx="645">
                  <c:v>-1.2990247366080065E-3</c:v>
                </c:pt>
                <c:pt idx="646">
                  <c:v>-6.8808660777048614E-2</c:v>
                </c:pt>
                <c:pt idx="647">
                  <c:v>0.60695756175121041</c:v>
                </c:pt>
                <c:pt idx="648">
                  <c:v>0.93056823699769675</c:v>
                </c:pt>
                <c:pt idx="649">
                  <c:v>1.3294756474943892</c:v>
                </c:pt>
                <c:pt idx="650">
                  <c:v>-0.63021270286118902</c:v>
                </c:pt>
                <c:pt idx="651">
                  <c:v>-4.799749544416803E-2</c:v>
                </c:pt>
                <c:pt idx="652">
                  <c:v>0.19273513521542263</c:v>
                </c:pt>
                <c:pt idx="653">
                  <c:v>-1.9855443738601712</c:v>
                </c:pt>
                <c:pt idx="654">
                  <c:v>0.24480762246958104</c:v>
                </c:pt>
                <c:pt idx="655">
                  <c:v>0.38560966950509873</c:v>
                </c:pt>
                <c:pt idx="656">
                  <c:v>0.17538839312170301</c:v>
                </c:pt>
                <c:pt idx="657">
                  <c:v>-2.4378906016694408</c:v>
                </c:pt>
                <c:pt idx="658">
                  <c:v>-3.4944841322737181</c:v>
                </c:pt>
                <c:pt idx="659">
                  <c:v>0.45964239033072773</c:v>
                </c:pt>
                <c:pt idx="660">
                  <c:v>-17.078887719139328</c:v>
                </c:pt>
                <c:pt idx="661">
                  <c:v>0.15610519536745698</c:v>
                </c:pt>
                <c:pt idx="662">
                  <c:v>0.88832513656614998</c:v>
                </c:pt>
                <c:pt idx="663">
                  <c:v>0.63909961551364758</c:v>
                </c:pt>
                <c:pt idx="664">
                  <c:v>-2.009361530301117</c:v>
                </c:pt>
                <c:pt idx="665">
                  <c:v>-0.31422874722331129</c:v>
                </c:pt>
                <c:pt idx="666">
                  <c:v>-1.5337272577713676</c:v>
                </c:pt>
                <c:pt idx="667">
                  <c:v>0.3559803295216416</c:v>
                </c:pt>
                <c:pt idx="668">
                  <c:v>-0.9912963676707357</c:v>
                </c:pt>
                <c:pt idx="669">
                  <c:v>-0.12415488203497099</c:v>
                </c:pt>
                <c:pt idx="670">
                  <c:v>7.7739775939208555E-2</c:v>
                </c:pt>
                <c:pt idx="671">
                  <c:v>0.73206239932369244</c:v>
                </c:pt>
                <c:pt idx="672">
                  <c:v>-0.49072154282075053</c:v>
                </c:pt>
                <c:pt idx="673">
                  <c:v>6.1586221992317391E-2</c:v>
                </c:pt>
                <c:pt idx="674">
                  <c:v>0.76285853995317865</c:v>
                </c:pt>
                <c:pt idx="675">
                  <c:v>-0.37004739612576154</c:v>
                </c:pt>
                <c:pt idx="676">
                  <c:v>-0.82681748194477156</c:v>
                </c:pt>
                <c:pt idx="677">
                  <c:v>-0.81342859081488972</c:v>
                </c:pt>
                <c:pt idx="678">
                  <c:v>0.39731936444774918</c:v>
                </c:pt>
                <c:pt idx="679">
                  <c:v>-4.0094695138426344</c:v>
                </c:pt>
                <c:pt idx="680">
                  <c:v>-5.0891130146827959E-3</c:v>
                </c:pt>
                <c:pt idx="681">
                  <c:v>1.1096579731091545</c:v>
                </c:pt>
                <c:pt idx="682">
                  <c:v>-0.10867954980981998</c:v>
                </c:pt>
                <c:pt idx="683">
                  <c:v>-2.2582142286244342</c:v>
                </c:pt>
                <c:pt idx="684">
                  <c:v>-0.69312087680953172</c:v>
                </c:pt>
                <c:pt idx="685">
                  <c:v>0.85464993596355066</c:v>
                </c:pt>
                <c:pt idx="686">
                  <c:v>0.75965334393128414</c:v>
                </c:pt>
                <c:pt idx="687">
                  <c:v>-1.8662669187141812</c:v>
                </c:pt>
                <c:pt idx="688">
                  <c:v>0.69192252630266604</c:v>
                </c:pt>
                <c:pt idx="689">
                  <c:v>0.10999699387248513</c:v>
                </c:pt>
                <c:pt idx="690">
                  <c:v>-0.61165564650130855</c:v>
                </c:pt>
                <c:pt idx="691">
                  <c:v>-0.13776242796152299</c:v>
                </c:pt>
                <c:pt idx="692">
                  <c:v>-1.2023702160378784</c:v>
                </c:pt>
                <c:pt idx="693">
                  <c:v>-2.8371228866840459E-2</c:v>
                </c:pt>
                <c:pt idx="694">
                  <c:v>-0.49863428935474796</c:v>
                </c:pt>
                <c:pt idx="695">
                  <c:v>-0.7078235616087285</c:v>
                </c:pt>
                <c:pt idx="696">
                  <c:v>0.74746997134722759</c:v>
                </c:pt>
                <c:pt idx="697">
                  <c:v>-10.93582272530395</c:v>
                </c:pt>
                <c:pt idx="698">
                  <c:v>-0.90369012241830715</c:v>
                </c:pt>
                <c:pt idx="699">
                  <c:v>0.60517231328954812</c:v>
                </c:pt>
                <c:pt idx="700">
                  <c:v>-4.6358042568789415</c:v>
                </c:pt>
                <c:pt idx="701">
                  <c:v>-4.8569565428232968</c:v>
                </c:pt>
                <c:pt idx="702">
                  <c:v>-0.58634466819307407</c:v>
                </c:pt>
                <c:pt idx="703">
                  <c:v>-0.40829783432675698</c:v>
                </c:pt>
                <c:pt idx="704">
                  <c:v>-0.50586185261650984</c:v>
                </c:pt>
                <c:pt idx="705">
                  <c:v>-6.1038519588668017</c:v>
                </c:pt>
                <c:pt idx="706">
                  <c:v>-0.72208507541830225</c:v>
                </c:pt>
                <c:pt idx="707">
                  <c:v>-1.9529891808494035</c:v>
                </c:pt>
                <c:pt idx="708">
                  <c:v>-3.3455114523325484</c:v>
                </c:pt>
                <c:pt idx="709">
                  <c:v>-0.43340517997907901</c:v>
                </c:pt>
                <c:pt idx="710">
                  <c:v>-1.0719470230843759</c:v>
                </c:pt>
                <c:pt idx="711">
                  <c:v>-1.590606523002662</c:v>
                </c:pt>
                <c:pt idx="712">
                  <c:v>-1.0247742998533456</c:v>
                </c:pt>
                <c:pt idx="713">
                  <c:v>-3.6903625711781212</c:v>
                </c:pt>
                <c:pt idx="714">
                  <c:v>-2.3441976044987483</c:v>
                </c:pt>
                <c:pt idx="715">
                  <c:v>0.28687031866954205</c:v>
                </c:pt>
                <c:pt idx="716">
                  <c:v>0.90538135510043471</c:v>
                </c:pt>
                <c:pt idx="717">
                  <c:v>0.60107678537559606</c:v>
                </c:pt>
                <c:pt idx="718">
                  <c:v>-3.4065291844215202</c:v>
                </c:pt>
                <c:pt idx="719">
                  <c:v>0.12142449907342037</c:v>
                </c:pt>
                <c:pt idx="720">
                  <c:v>0.73919960766165604</c:v>
                </c:pt>
                <c:pt idx="721">
                  <c:v>-8.4621266651687288E-2</c:v>
                </c:pt>
                <c:pt idx="722">
                  <c:v>0.81579491739978005</c:v>
                </c:pt>
                <c:pt idx="723">
                  <c:v>-3.4008522974577708</c:v>
                </c:pt>
                <c:pt idx="724">
                  <c:v>0.28810487657790917</c:v>
                </c:pt>
                <c:pt idx="725">
                  <c:v>0.95543881042290657</c:v>
                </c:pt>
                <c:pt idx="726">
                  <c:v>0.35662633757441858</c:v>
                </c:pt>
                <c:pt idx="727">
                  <c:v>-0.10811727792747866</c:v>
                </c:pt>
                <c:pt idx="728">
                  <c:v>0.74638071308047393</c:v>
                </c:pt>
                <c:pt idx="729">
                  <c:v>-2.5327165184642735</c:v>
                </c:pt>
                <c:pt idx="730">
                  <c:v>-0.75042186319520954</c:v>
                </c:pt>
                <c:pt idx="731">
                  <c:v>0.56054102155787167</c:v>
                </c:pt>
                <c:pt idx="732">
                  <c:v>-0.54296276081790973</c:v>
                </c:pt>
                <c:pt idx="733">
                  <c:v>-0.66630348067890433</c:v>
                </c:pt>
                <c:pt idx="734">
                  <c:v>0.9140998306917193</c:v>
                </c:pt>
                <c:pt idx="735">
                  <c:v>-8.3602078451181297E-3</c:v>
                </c:pt>
                <c:pt idx="736">
                  <c:v>0.28791973712970975</c:v>
                </c:pt>
                <c:pt idx="737">
                  <c:v>0.86388446471097358</c:v>
                </c:pt>
                <c:pt idx="738">
                  <c:v>0.76399192318903919</c:v>
                </c:pt>
                <c:pt idx="739">
                  <c:v>0.68554634096357514</c:v>
                </c:pt>
                <c:pt idx="740">
                  <c:v>0.64667455552029407</c:v>
                </c:pt>
                <c:pt idx="741">
                  <c:v>0.34476851158757116</c:v>
                </c:pt>
                <c:pt idx="742">
                  <c:v>0.85601181733684573</c:v>
                </c:pt>
                <c:pt idx="743">
                  <c:v>-3.7123240417408843</c:v>
                </c:pt>
                <c:pt idx="744">
                  <c:v>1.1274477236252669</c:v>
                </c:pt>
                <c:pt idx="745">
                  <c:v>-0.138596163318921</c:v>
                </c:pt>
                <c:pt idx="746">
                  <c:v>-9.661912465419531E-3</c:v>
                </c:pt>
                <c:pt idx="747">
                  <c:v>0.5324197961524646</c:v>
                </c:pt>
                <c:pt idx="748">
                  <c:v>0.49890316010144831</c:v>
                </c:pt>
                <c:pt idx="749">
                  <c:v>1.068401661964264</c:v>
                </c:pt>
                <c:pt idx="750">
                  <c:v>-1.8628285485920273</c:v>
                </c:pt>
                <c:pt idx="751">
                  <c:v>-0.61524346900480142</c:v>
                </c:pt>
                <c:pt idx="752">
                  <c:v>0.8566600901349104</c:v>
                </c:pt>
                <c:pt idx="753">
                  <c:v>0.78485049652740035</c:v>
                </c:pt>
                <c:pt idx="754">
                  <c:v>1.0722261946839373</c:v>
                </c:pt>
                <c:pt idx="755">
                  <c:v>-0.42978517453787618</c:v>
                </c:pt>
                <c:pt idx="756">
                  <c:v>0.26529153056180693</c:v>
                </c:pt>
                <c:pt idx="757">
                  <c:v>0.65219702059760198</c:v>
                </c:pt>
                <c:pt idx="758">
                  <c:v>0.52220562646745583</c:v>
                </c:pt>
                <c:pt idx="759">
                  <c:v>0.92219713962295002</c:v>
                </c:pt>
                <c:pt idx="760">
                  <c:v>0.55792054908496791</c:v>
                </c:pt>
                <c:pt idx="761">
                  <c:v>0.59979403322788671</c:v>
                </c:pt>
                <c:pt idx="762">
                  <c:v>1.1536004113136722</c:v>
                </c:pt>
                <c:pt idx="763">
                  <c:v>0.50543283046331733</c:v>
                </c:pt>
                <c:pt idx="764">
                  <c:v>0.43469988971578527</c:v>
                </c:pt>
                <c:pt idx="765">
                  <c:v>0.49951053974064308</c:v>
                </c:pt>
                <c:pt idx="766">
                  <c:v>-1.3033060120598341</c:v>
                </c:pt>
                <c:pt idx="767">
                  <c:v>-1.0844774489304461</c:v>
                </c:pt>
                <c:pt idx="768">
                  <c:v>0.41368404209775211</c:v>
                </c:pt>
                <c:pt idx="769">
                  <c:v>0.39183030715159584</c:v>
                </c:pt>
                <c:pt idx="770">
                  <c:v>0.50192313641834285</c:v>
                </c:pt>
                <c:pt idx="771">
                  <c:v>0.57180033026627575</c:v>
                </c:pt>
                <c:pt idx="772">
                  <c:v>0.55497443334174257</c:v>
                </c:pt>
                <c:pt idx="773">
                  <c:v>0.92679108990082293</c:v>
                </c:pt>
                <c:pt idx="774">
                  <c:v>0.66166090933478905</c:v>
                </c:pt>
                <c:pt idx="775">
                  <c:v>1.2252893882818525</c:v>
                </c:pt>
                <c:pt idx="776">
                  <c:v>0.61019330862214405</c:v>
                </c:pt>
                <c:pt idx="777">
                  <c:v>-0.52085718895545363</c:v>
                </c:pt>
                <c:pt idx="778">
                  <c:v>0.77238655070473339</c:v>
                </c:pt>
                <c:pt idx="779">
                  <c:v>0.63016977400557961</c:v>
                </c:pt>
                <c:pt idx="780">
                  <c:v>0.53888895671500081</c:v>
                </c:pt>
                <c:pt idx="781">
                  <c:v>4.6146113822050416E-2</c:v>
                </c:pt>
                <c:pt idx="782">
                  <c:v>-0.34446440535015588</c:v>
                </c:pt>
                <c:pt idx="783">
                  <c:v>-0.23416799198395999</c:v>
                </c:pt>
                <c:pt idx="784">
                  <c:v>-2.0365373328146621</c:v>
                </c:pt>
                <c:pt idx="785">
                  <c:v>2.6693471971859006E-2</c:v>
                </c:pt>
                <c:pt idx="786">
                  <c:v>0.69512712466808901</c:v>
                </c:pt>
                <c:pt idx="787">
                  <c:v>0.2542146486275102</c:v>
                </c:pt>
                <c:pt idx="788">
                  <c:v>0.5445769104492485</c:v>
                </c:pt>
                <c:pt idx="789">
                  <c:v>0.71652613839119028</c:v>
                </c:pt>
                <c:pt idx="790">
                  <c:v>0.1678651933821631</c:v>
                </c:pt>
                <c:pt idx="791">
                  <c:v>0.71480210759036722</c:v>
                </c:pt>
                <c:pt idx="792">
                  <c:v>7.6990652620800404E-2</c:v>
                </c:pt>
                <c:pt idx="793">
                  <c:v>0.15593655343035306</c:v>
                </c:pt>
                <c:pt idx="794">
                  <c:v>0.78546389422937535</c:v>
                </c:pt>
                <c:pt idx="795">
                  <c:v>0.93686973629744186</c:v>
                </c:pt>
                <c:pt idx="796">
                  <c:v>0.8152599445398665</c:v>
                </c:pt>
                <c:pt idx="797">
                  <c:v>0.79700688709855683</c:v>
                </c:pt>
                <c:pt idx="798">
                  <c:v>0.22668598723879579</c:v>
                </c:pt>
                <c:pt idx="799">
                  <c:v>0.98526800045801743</c:v>
                </c:pt>
                <c:pt idx="800">
                  <c:v>-1.6814915109612967</c:v>
                </c:pt>
                <c:pt idx="801">
                  <c:v>0.75297960783408757</c:v>
                </c:pt>
                <c:pt idx="802">
                  <c:v>0.81459804529169966</c:v>
                </c:pt>
                <c:pt idx="803">
                  <c:v>0.60925474368768318</c:v>
                </c:pt>
                <c:pt idx="804">
                  <c:v>0.6898798917214104</c:v>
                </c:pt>
                <c:pt idx="805">
                  <c:v>0.52654201476207763</c:v>
                </c:pt>
                <c:pt idx="806">
                  <c:v>0.64101756694881784</c:v>
                </c:pt>
                <c:pt idx="807">
                  <c:v>4.0552993443055685E-2</c:v>
                </c:pt>
                <c:pt idx="808">
                  <c:v>0.60832558131685566</c:v>
                </c:pt>
                <c:pt idx="809">
                  <c:v>0.73423480980852229</c:v>
                </c:pt>
                <c:pt idx="810">
                  <c:v>0.27906027229075131</c:v>
                </c:pt>
                <c:pt idx="811">
                  <c:v>0.62906656366547087</c:v>
                </c:pt>
                <c:pt idx="812">
                  <c:v>0.80956895417557284</c:v>
                </c:pt>
                <c:pt idx="813">
                  <c:v>0.67757041255087258</c:v>
                </c:pt>
                <c:pt idx="814">
                  <c:v>0.7418378800098111</c:v>
                </c:pt>
                <c:pt idx="815">
                  <c:v>-0.28744811454523611</c:v>
                </c:pt>
                <c:pt idx="816">
                  <c:v>-0.37486231727617886</c:v>
                </c:pt>
                <c:pt idx="817">
                  <c:v>0.42016195725793337</c:v>
                </c:pt>
                <c:pt idx="818">
                  <c:v>0.63350013247420378</c:v>
                </c:pt>
                <c:pt idx="819">
                  <c:v>8.7243102321135413E-2</c:v>
                </c:pt>
                <c:pt idx="820">
                  <c:v>-0.10348649752357453</c:v>
                </c:pt>
                <c:pt idx="821">
                  <c:v>-0.30920603906567978</c:v>
                </c:pt>
                <c:pt idx="822">
                  <c:v>-0.10467114976571923</c:v>
                </c:pt>
                <c:pt idx="823">
                  <c:v>-0.50890443619968662</c:v>
                </c:pt>
                <c:pt idx="824">
                  <c:v>0.42317499390349556</c:v>
                </c:pt>
                <c:pt idx="825">
                  <c:v>1.171919899545612E-2</c:v>
                </c:pt>
                <c:pt idx="826">
                  <c:v>-0.90882534661751446</c:v>
                </c:pt>
                <c:pt idx="827">
                  <c:v>0.66220032682939833</c:v>
                </c:pt>
                <c:pt idx="828">
                  <c:v>0.75756338248484889</c:v>
                </c:pt>
                <c:pt idx="829">
                  <c:v>-0.22026069977896967</c:v>
                </c:pt>
                <c:pt idx="830">
                  <c:v>-5.794572129398301E-2</c:v>
                </c:pt>
                <c:pt idx="831">
                  <c:v>-0.43606266484647177</c:v>
                </c:pt>
                <c:pt idx="832">
                  <c:v>-0.33828707031675787</c:v>
                </c:pt>
                <c:pt idx="833">
                  <c:v>0.30414525365716927</c:v>
                </c:pt>
                <c:pt idx="834">
                  <c:v>0.33229391733703945</c:v>
                </c:pt>
                <c:pt idx="835">
                  <c:v>0.41990795534076925</c:v>
                </c:pt>
                <c:pt idx="836">
                  <c:v>0.71932749931749784</c:v>
                </c:pt>
                <c:pt idx="837">
                  <c:v>-0.23190662737813944</c:v>
                </c:pt>
                <c:pt idx="838">
                  <c:v>0.38804466555028827</c:v>
                </c:pt>
                <c:pt idx="839">
                  <c:v>-0.62306096154204793</c:v>
                </c:pt>
                <c:pt idx="840">
                  <c:v>1.0321563006740644</c:v>
                </c:pt>
                <c:pt idx="841">
                  <c:v>-8.5910572069378577E-2</c:v>
                </c:pt>
                <c:pt idx="842">
                  <c:v>0.36928257077771004</c:v>
                </c:pt>
                <c:pt idx="843">
                  <c:v>0.6624427566778861</c:v>
                </c:pt>
                <c:pt idx="844">
                  <c:v>0.55859731014748981</c:v>
                </c:pt>
                <c:pt idx="845">
                  <c:v>0.95461198328147501</c:v>
                </c:pt>
                <c:pt idx="846">
                  <c:v>0.4475362229059735</c:v>
                </c:pt>
                <c:pt idx="847">
                  <c:v>0.72128509152095144</c:v>
                </c:pt>
                <c:pt idx="848">
                  <c:v>0.84637057383811298</c:v>
                </c:pt>
                <c:pt idx="849">
                  <c:v>0.93635529939705586</c:v>
                </c:pt>
                <c:pt idx="850">
                  <c:v>-7.487675532502458E-2</c:v>
                </c:pt>
                <c:pt idx="851">
                  <c:v>0.71292375938524088</c:v>
                </c:pt>
                <c:pt idx="852">
                  <c:v>0.63357566308997759</c:v>
                </c:pt>
                <c:pt idx="853">
                  <c:v>0.78434080795996053</c:v>
                </c:pt>
                <c:pt idx="854">
                  <c:v>-0.52520171667550297</c:v>
                </c:pt>
                <c:pt idx="855">
                  <c:v>0.53604547555379689</c:v>
                </c:pt>
                <c:pt idx="856">
                  <c:v>-0.17702853497415022</c:v>
                </c:pt>
                <c:pt idx="857">
                  <c:v>0.9238275388913213</c:v>
                </c:pt>
                <c:pt idx="858">
                  <c:v>1.4995929003437228E-2</c:v>
                </c:pt>
                <c:pt idx="859">
                  <c:v>0.73957251882130481</c:v>
                </c:pt>
                <c:pt idx="860">
                  <c:v>1.4809321767028181</c:v>
                </c:pt>
                <c:pt idx="861">
                  <c:v>-0.16150168334199877</c:v>
                </c:pt>
                <c:pt idx="862">
                  <c:v>0.4980550182518193</c:v>
                </c:pt>
                <c:pt idx="863">
                  <c:v>-0.17246482813603961</c:v>
                </c:pt>
                <c:pt idx="864">
                  <c:v>-0.36925064227804549</c:v>
                </c:pt>
                <c:pt idx="865">
                  <c:v>-1.4207221537529269</c:v>
                </c:pt>
                <c:pt idx="866">
                  <c:v>0.43983369957192076</c:v>
                </c:pt>
                <c:pt idx="867">
                  <c:v>0.18109088027001857</c:v>
                </c:pt>
                <c:pt idx="868">
                  <c:v>0.43846167121811774</c:v>
                </c:pt>
                <c:pt idx="869">
                  <c:v>-0.79948690162847313</c:v>
                </c:pt>
                <c:pt idx="870">
                  <c:v>-0.72354512015309502</c:v>
                </c:pt>
                <c:pt idx="871">
                  <c:v>0.34223472495655138</c:v>
                </c:pt>
                <c:pt idx="872">
                  <c:v>-2.84482009729274</c:v>
                </c:pt>
                <c:pt idx="873">
                  <c:v>-0.93025682886696393</c:v>
                </c:pt>
                <c:pt idx="874">
                  <c:v>-0.7605004537683292</c:v>
                </c:pt>
                <c:pt idx="875">
                  <c:v>-4.7462731355036258E-2</c:v>
                </c:pt>
                <c:pt idx="876">
                  <c:v>-1.1204384840140464</c:v>
                </c:pt>
                <c:pt idx="877">
                  <c:v>-4.4451833897166253</c:v>
                </c:pt>
                <c:pt idx="878">
                  <c:v>6.3379065329934536E-2</c:v>
                </c:pt>
                <c:pt idx="879">
                  <c:v>0.4555838101634736</c:v>
                </c:pt>
                <c:pt idx="880">
                  <c:v>0.47216623834402494</c:v>
                </c:pt>
                <c:pt idx="881">
                  <c:v>-0.33467911452823218</c:v>
                </c:pt>
                <c:pt idx="882">
                  <c:v>0.60551817797536978</c:v>
                </c:pt>
                <c:pt idx="883">
                  <c:v>-0.20322090610424837</c:v>
                </c:pt>
                <c:pt idx="884">
                  <c:v>6.3270865922890329E-2</c:v>
                </c:pt>
                <c:pt idx="885">
                  <c:v>-0.99477977869229794</c:v>
                </c:pt>
                <c:pt idx="886">
                  <c:v>1.0401782532557351</c:v>
                </c:pt>
                <c:pt idx="887">
                  <c:v>0.28031540158663126</c:v>
                </c:pt>
                <c:pt idx="888">
                  <c:v>-6.3085344879185434E-2</c:v>
                </c:pt>
                <c:pt idx="889">
                  <c:v>1.0523239951768433</c:v>
                </c:pt>
                <c:pt idx="890">
                  <c:v>2.3450176980908877</c:v>
                </c:pt>
                <c:pt idx="891">
                  <c:v>2.5386642045457748</c:v>
                </c:pt>
                <c:pt idx="892">
                  <c:v>1.0274716963426478</c:v>
                </c:pt>
                <c:pt idx="893">
                  <c:v>3.1473076762030159</c:v>
                </c:pt>
                <c:pt idx="894">
                  <c:v>2.6910176287399352</c:v>
                </c:pt>
                <c:pt idx="895">
                  <c:v>0.21713189414599077</c:v>
                </c:pt>
                <c:pt idx="896">
                  <c:v>1.789888428782167</c:v>
                </c:pt>
                <c:pt idx="897">
                  <c:v>0.28818543569762611</c:v>
                </c:pt>
                <c:pt idx="898">
                  <c:v>1.1699107528164583</c:v>
                </c:pt>
                <c:pt idx="899">
                  <c:v>-1.4037634669263424</c:v>
                </c:pt>
                <c:pt idx="900">
                  <c:v>-1.0797668593175551</c:v>
                </c:pt>
                <c:pt idx="901">
                  <c:v>1.5352941204201467</c:v>
                </c:pt>
                <c:pt idx="902">
                  <c:v>0.43995344050844998</c:v>
                </c:pt>
                <c:pt idx="903">
                  <c:v>-1.2512198680495414</c:v>
                </c:pt>
                <c:pt idx="904">
                  <c:v>1.0582637036632037</c:v>
                </c:pt>
                <c:pt idx="905">
                  <c:v>6.388418620946835</c:v>
                </c:pt>
                <c:pt idx="906">
                  <c:v>-3.0317091173275692</c:v>
                </c:pt>
                <c:pt idx="907">
                  <c:v>1.3533709084961818</c:v>
                </c:pt>
                <c:pt idx="908">
                  <c:v>4.3460569836172205</c:v>
                </c:pt>
                <c:pt idx="909">
                  <c:v>2.5347869657340585</c:v>
                </c:pt>
                <c:pt idx="910">
                  <c:v>-1.1501351422909885</c:v>
                </c:pt>
                <c:pt idx="911">
                  <c:v>2.207686860297601</c:v>
                </c:pt>
                <c:pt idx="912">
                  <c:v>4.327257677441783</c:v>
                </c:pt>
                <c:pt idx="913">
                  <c:v>2.3274716008611591</c:v>
                </c:pt>
                <c:pt idx="914">
                  <c:v>0.77091685742115224</c:v>
                </c:pt>
                <c:pt idx="915">
                  <c:v>2.444595839043596</c:v>
                </c:pt>
                <c:pt idx="916">
                  <c:v>-0.46666766399766685</c:v>
                </c:pt>
                <c:pt idx="917">
                  <c:v>1.5981086735471566</c:v>
                </c:pt>
                <c:pt idx="918">
                  <c:v>2.2424803893492706</c:v>
                </c:pt>
                <c:pt idx="919">
                  <c:v>0.22588667464328271</c:v>
                </c:pt>
                <c:pt idx="920">
                  <c:v>1.996145317070273</c:v>
                </c:pt>
                <c:pt idx="921">
                  <c:v>0.24375962395863349</c:v>
                </c:pt>
                <c:pt idx="922">
                  <c:v>0.90457196552213659</c:v>
                </c:pt>
                <c:pt idx="923">
                  <c:v>0.2329086596894907</c:v>
                </c:pt>
                <c:pt idx="924">
                  <c:v>0.42453517970194049</c:v>
                </c:pt>
                <c:pt idx="925">
                  <c:v>2.4066148344869243</c:v>
                </c:pt>
                <c:pt idx="926">
                  <c:v>2.2556389386684916</c:v>
                </c:pt>
                <c:pt idx="927">
                  <c:v>0.76054584933433911</c:v>
                </c:pt>
                <c:pt idx="928">
                  <c:v>-0.28607536072320328</c:v>
                </c:pt>
                <c:pt idx="929">
                  <c:v>3.5105753202122512</c:v>
                </c:pt>
                <c:pt idx="930">
                  <c:v>2.8111997590280993</c:v>
                </c:pt>
                <c:pt idx="931">
                  <c:v>1.6718954713673206</c:v>
                </c:pt>
                <c:pt idx="932">
                  <c:v>4.5554137208596597</c:v>
                </c:pt>
                <c:pt idx="933">
                  <c:v>6.3815320484990652</c:v>
                </c:pt>
                <c:pt idx="934">
                  <c:v>-0.90404249741588738</c:v>
                </c:pt>
                <c:pt idx="935">
                  <c:v>-1.6967913928311069</c:v>
                </c:pt>
                <c:pt idx="936">
                  <c:v>2.4801221314608348</c:v>
                </c:pt>
                <c:pt idx="937">
                  <c:v>-0.3282238513559198</c:v>
                </c:pt>
                <c:pt idx="938">
                  <c:v>-0.95300199991251</c:v>
                </c:pt>
                <c:pt idx="939">
                  <c:v>0.62457411939019258</c:v>
                </c:pt>
                <c:pt idx="940">
                  <c:v>0.53755567467515153</c:v>
                </c:pt>
                <c:pt idx="941">
                  <c:v>-1.9987563428178099</c:v>
                </c:pt>
                <c:pt idx="942">
                  <c:v>-2.3321049990430467</c:v>
                </c:pt>
                <c:pt idx="943">
                  <c:v>0.23158750212856846</c:v>
                </c:pt>
                <c:pt idx="944">
                  <c:v>-2.4619042655525107</c:v>
                </c:pt>
                <c:pt idx="945">
                  <c:v>-3.6469412763188709</c:v>
                </c:pt>
                <c:pt idx="946">
                  <c:v>-1.022858063153312</c:v>
                </c:pt>
                <c:pt idx="947">
                  <c:v>0.16481943078617958</c:v>
                </c:pt>
                <c:pt idx="948">
                  <c:v>-0.56770134684805773</c:v>
                </c:pt>
                <c:pt idx="949">
                  <c:v>-6.6080483058923778E-2</c:v>
                </c:pt>
                <c:pt idx="950">
                  <c:v>0.50147823900349331</c:v>
                </c:pt>
                <c:pt idx="951">
                  <c:v>0.34483106375623251</c:v>
                </c:pt>
                <c:pt idx="952">
                  <c:v>0.74039693009692942</c:v>
                </c:pt>
                <c:pt idx="953">
                  <c:v>0.47879558222730911</c:v>
                </c:pt>
                <c:pt idx="954">
                  <c:v>0.40274507161299733</c:v>
                </c:pt>
                <c:pt idx="955">
                  <c:v>0.61735140565257085</c:v>
                </c:pt>
                <c:pt idx="956">
                  <c:v>0.58097051487319074</c:v>
                </c:pt>
                <c:pt idx="957">
                  <c:v>-7.4653198123028677</c:v>
                </c:pt>
                <c:pt idx="958">
                  <c:v>-1.1015937035979437</c:v>
                </c:pt>
                <c:pt idx="959">
                  <c:v>-0.22572076698781668</c:v>
                </c:pt>
                <c:pt idx="960">
                  <c:v>-3.1060744654372557E-2</c:v>
                </c:pt>
                <c:pt idx="961">
                  <c:v>0.35856347408312406</c:v>
                </c:pt>
                <c:pt idx="962">
                  <c:v>2.6442781490132061</c:v>
                </c:pt>
                <c:pt idx="963">
                  <c:v>8.4560586911328117E-2</c:v>
                </c:pt>
                <c:pt idx="964">
                  <c:v>-0.27513377681447937</c:v>
                </c:pt>
                <c:pt idx="965">
                  <c:v>0.48258491536946391</c:v>
                </c:pt>
                <c:pt idx="966">
                  <c:v>-1.4778446125162434</c:v>
                </c:pt>
                <c:pt idx="967">
                  <c:v>-1.5611543986339613</c:v>
                </c:pt>
                <c:pt idx="968">
                  <c:v>-2.5757438351475521</c:v>
                </c:pt>
                <c:pt idx="969">
                  <c:v>-0.27210913537478737</c:v>
                </c:pt>
                <c:pt idx="970">
                  <c:v>1.4172855514735481</c:v>
                </c:pt>
                <c:pt idx="971">
                  <c:v>1.6368759221320062</c:v>
                </c:pt>
                <c:pt idx="972">
                  <c:v>-0.88467705802351548</c:v>
                </c:pt>
                <c:pt idx="973">
                  <c:v>3.0520117542379008</c:v>
                </c:pt>
                <c:pt idx="974">
                  <c:v>1.6569333270338704</c:v>
                </c:pt>
                <c:pt idx="975">
                  <c:v>2.5929598404337622</c:v>
                </c:pt>
                <c:pt idx="976">
                  <c:v>2.1221158223172178</c:v>
                </c:pt>
                <c:pt idx="977">
                  <c:v>1.7110475530207605</c:v>
                </c:pt>
                <c:pt idx="978">
                  <c:v>1.0803715202699418</c:v>
                </c:pt>
                <c:pt idx="979">
                  <c:v>0.85802560719924825</c:v>
                </c:pt>
                <c:pt idx="980">
                  <c:v>3.3923527997781164</c:v>
                </c:pt>
                <c:pt idx="981">
                  <c:v>-1.2877483193928525</c:v>
                </c:pt>
                <c:pt idx="982">
                  <c:v>-0.15392347417003049</c:v>
                </c:pt>
                <c:pt idx="983">
                  <c:v>1.215597906906942</c:v>
                </c:pt>
                <c:pt idx="984">
                  <c:v>1.3676372402792061</c:v>
                </c:pt>
                <c:pt idx="985">
                  <c:v>2.8600772261056537</c:v>
                </c:pt>
                <c:pt idx="986">
                  <c:v>2.0938478611585536</c:v>
                </c:pt>
                <c:pt idx="987">
                  <c:v>0.2308122498900082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8-4129-BC2E-4A1DAF90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620576"/>
        <c:axId val="1"/>
      </c:lineChart>
      <c:lineChart>
        <c:grouping val="standard"/>
        <c:varyColors val="0"/>
        <c:ser>
          <c:idx val="2"/>
          <c:order val="1"/>
          <c:tx>
            <c:strRef>
              <c:f>'3.1.5-график  '!$C$3</c:f>
              <c:strCache>
                <c:ptCount val="1"/>
                <c:pt idx="0">
                  <c:v>Бағамның орташа күндік мәні (KZT/USD)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'3.1.5-график  '!$B$4:$B$496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39000</c:v>
                </c:pt>
                <c:pt idx="3">
                  <c:v>39001</c:v>
                </c:pt>
                <c:pt idx="4">
                  <c:v>39002</c:v>
                </c:pt>
                <c:pt idx="5">
                  <c:v>39003</c:v>
                </c:pt>
                <c:pt idx="6">
                  <c:v>39006</c:v>
                </c:pt>
                <c:pt idx="7">
                  <c:v>39007</c:v>
                </c:pt>
                <c:pt idx="8">
                  <c:v>39008</c:v>
                </c:pt>
                <c:pt idx="9">
                  <c:v>39009</c:v>
                </c:pt>
                <c:pt idx="10">
                  <c:v>39010</c:v>
                </c:pt>
                <c:pt idx="11">
                  <c:v>39013</c:v>
                </c:pt>
                <c:pt idx="12">
                  <c:v>39014</c:v>
                </c:pt>
                <c:pt idx="13">
                  <c:v>39016</c:v>
                </c:pt>
                <c:pt idx="14">
                  <c:v>39017</c:v>
                </c:pt>
                <c:pt idx="15">
                  <c:v>39020</c:v>
                </c:pt>
                <c:pt idx="16">
                  <c:v>39021</c:v>
                </c:pt>
                <c:pt idx="17">
                  <c:v>39022</c:v>
                </c:pt>
                <c:pt idx="18">
                  <c:v>39023</c:v>
                </c:pt>
                <c:pt idx="19">
                  <c:v>39024</c:v>
                </c:pt>
                <c:pt idx="20">
                  <c:v>39027</c:v>
                </c:pt>
                <c:pt idx="21">
                  <c:v>39028</c:v>
                </c:pt>
                <c:pt idx="22">
                  <c:v>39029</c:v>
                </c:pt>
                <c:pt idx="23">
                  <c:v>39030</c:v>
                </c:pt>
                <c:pt idx="24">
                  <c:v>39031</c:v>
                </c:pt>
                <c:pt idx="25">
                  <c:v>39034</c:v>
                </c:pt>
                <c:pt idx="26">
                  <c:v>39035</c:v>
                </c:pt>
                <c:pt idx="27">
                  <c:v>39036</c:v>
                </c:pt>
                <c:pt idx="28">
                  <c:v>39037</c:v>
                </c:pt>
                <c:pt idx="29">
                  <c:v>39038</c:v>
                </c:pt>
                <c:pt idx="30">
                  <c:v>39041</c:v>
                </c:pt>
                <c:pt idx="31">
                  <c:v>39042</c:v>
                </c:pt>
                <c:pt idx="32">
                  <c:v>39043</c:v>
                </c:pt>
                <c:pt idx="33">
                  <c:v>39045</c:v>
                </c:pt>
                <c:pt idx="34">
                  <c:v>39048</c:v>
                </c:pt>
                <c:pt idx="35">
                  <c:v>39049</c:v>
                </c:pt>
                <c:pt idx="36">
                  <c:v>39050</c:v>
                </c:pt>
                <c:pt idx="37">
                  <c:v>39051</c:v>
                </c:pt>
                <c:pt idx="38">
                  <c:v>39052</c:v>
                </c:pt>
                <c:pt idx="39">
                  <c:v>39055</c:v>
                </c:pt>
                <c:pt idx="40">
                  <c:v>39056</c:v>
                </c:pt>
                <c:pt idx="41">
                  <c:v>39057</c:v>
                </c:pt>
                <c:pt idx="42">
                  <c:v>39058</c:v>
                </c:pt>
                <c:pt idx="43">
                  <c:v>39059</c:v>
                </c:pt>
                <c:pt idx="44">
                  <c:v>39062</c:v>
                </c:pt>
                <c:pt idx="45">
                  <c:v>39063</c:v>
                </c:pt>
                <c:pt idx="46">
                  <c:v>39064</c:v>
                </c:pt>
                <c:pt idx="47">
                  <c:v>39065</c:v>
                </c:pt>
                <c:pt idx="48">
                  <c:v>39066</c:v>
                </c:pt>
                <c:pt idx="49">
                  <c:v>39071</c:v>
                </c:pt>
                <c:pt idx="50">
                  <c:v>39072</c:v>
                </c:pt>
                <c:pt idx="51">
                  <c:v>39073</c:v>
                </c:pt>
                <c:pt idx="52">
                  <c:v>39077</c:v>
                </c:pt>
                <c:pt idx="53">
                  <c:v>39078</c:v>
                </c:pt>
                <c:pt idx="54">
                  <c:v>39079</c:v>
                </c:pt>
                <c:pt idx="55">
                  <c:v>39080</c:v>
                </c:pt>
                <c:pt idx="56">
                  <c:v>39085</c:v>
                </c:pt>
                <c:pt idx="57">
                  <c:v>39086</c:v>
                </c:pt>
                <c:pt idx="58">
                  <c:v>39087</c:v>
                </c:pt>
                <c:pt idx="59">
                  <c:v>39090</c:v>
                </c:pt>
                <c:pt idx="60">
                  <c:v>39091</c:v>
                </c:pt>
                <c:pt idx="61">
                  <c:v>39092</c:v>
                </c:pt>
                <c:pt idx="62">
                  <c:v>39093</c:v>
                </c:pt>
                <c:pt idx="63">
                  <c:v>39094</c:v>
                </c:pt>
                <c:pt idx="64">
                  <c:v>39098</c:v>
                </c:pt>
                <c:pt idx="65">
                  <c:v>39099</c:v>
                </c:pt>
                <c:pt idx="66">
                  <c:v>39100</c:v>
                </c:pt>
                <c:pt idx="67">
                  <c:v>39101</c:v>
                </c:pt>
                <c:pt idx="68">
                  <c:v>39104</c:v>
                </c:pt>
                <c:pt idx="69">
                  <c:v>39105</c:v>
                </c:pt>
                <c:pt idx="70">
                  <c:v>39106</c:v>
                </c:pt>
                <c:pt idx="71">
                  <c:v>39107</c:v>
                </c:pt>
                <c:pt idx="72">
                  <c:v>39108</c:v>
                </c:pt>
                <c:pt idx="73">
                  <c:v>39111</c:v>
                </c:pt>
                <c:pt idx="74">
                  <c:v>39112</c:v>
                </c:pt>
                <c:pt idx="75">
                  <c:v>39113</c:v>
                </c:pt>
                <c:pt idx="76">
                  <c:v>39114</c:v>
                </c:pt>
                <c:pt idx="77">
                  <c:v>39115</c:v>
                </c:pt>
                <c:pt idx="78">
                  <c:v>39118</c:v>
                </c:pt>
                <c:pt idx="79">
                  <c:v>39119</c:v>
                </c:pt>
                <c:pt idx="80">
                  <c:v>39120</c:v>
                </c:pt>
                <c:pt idx="81">
                  <c:v>39121</c:v>
                </c:pt>
                <c:pt idx="82">
                  <c:v>39122</c:v>
                </c:pt>
                <c:pt idx="83">
                  <c:v>39125</c:v>
                </c:pt>
                <c:pt idx="84">
                  <c:v>39126</c:v>
                </c:pt>
                <c:pt idx="85">
                  <c:v>39127</c:v>
                </c:pt>
                <c:pt idx="86">
                  <c:v>39128</c:v>
                </c:pt>
                <c:pt idx="87">
                  <c:v>39129</c:v>
                </c:pt>
                <c:pt idx="88">
                  <c:v>39133</c:v>
                </c:pt>
                <c:pt idx="89">
                  <c:v>39134</c:v>
                </c:pt>
                <c:pt idx="90">
                  <c:v>39135</c:v>
                </c:pt>
                <c:pt idx="91">
                  <c:v>39136</c:v>
                </c:pt>
                <c:pt idx="92">
                  <c:v>39139</c:v>
                </c:pt>
                <c:pt idx="93">
                  <c:v>39140</c:v>
                </c:pt>
                <c:pt idx="94">
                  <c:v>39141</c:v>
                </c:pt>
                <c:pt idx="95">
                  <c:v>39142</c:v>
                </c:pt>
                <c:pt idx="96">
                  <c:v>39143</c:v>
                </c:pt>
                <c:pt idx="97">
                  <c:v>39146</c:v>
                </c:pt>
                <c:pt idx="98">
                  <c:v>39147</c:v>
                </c:pt>
                <c:pt idx="99">
                  <c:v>39148</c:v>
                </c:pt>
                <c:pt idx="100">
                  <c:v>39153</c:v>
                </c:pt>
                <c:pt idx="101">
                  <c:v>39154</c:v>
                </c:pt>
                <c:pt idx="102">
                  <c:v>39155</c:v>
                </c:pt>
                <c:pt idx="103">
                  <c:v>39156</c:v>
                </c:pt>
                <c:pt idx="104">
                  <c:v>39157</c:v>
                </c:pt>
                <c:pt idx="105">
                  <c:v>39160</c:v>
                </c:pt>
                <c:pt idx="106">
                  <c:v>39161</c:v>
                </c:pt>
                <c:pt idx="107">
                  <c:v>39162</c:v>
                </c:pt>
                <c:pt idx="108">
                  <c:v>39167</c:v>
                </c:pt>
                <c:pt idx="109">
                  <c:v>39168</c:v>
                </c:pt>
                <c:pt idx="110">
                  <c:v>39169</c:v>
                </c:pt>
                <c:pt idx="111">
                  <c:v>39170</c:v>
                </c:pt>
                <c:pt idx="112">
                  <c:v>39171</c:v>
                </c:pt>
                <c:pt idx="113">
                  <c:v>39174</c:v>
                </c:pt>
                <c:pt idx="114">
                  <c:v>39175</c:v>
                </c:pt>
                <c:pt idx="115">
                  <c:v>39176</c:v>
                </c:pt>
                <c:pt idx="116">
                  <c:v>39177</c:v>
                </c:pt>
                <c:pt idx="117">
                  <c:v>39178</c:v>
                </c:pt>
                <c:pt idx="118">
                  <c:v>39181</c:v>
                </c:pt>
                <c:pt idx="119">
                  <c:v>39182</c:v>
                </c:pt>
                <c:pt idx="120">
                  <c:v>39183</c:v>
                </c:pt>
                <c:pt idx="121">
                  <c:v>39184</c:v>
                </c:pt>
                <c:pt idx="122">
                  <c:v>39185</c:v>
                </c:pt>
                <c:pt idx="123">
                  <c:v>39188</c:v>
                </c:pt>
                <c:pt idx="124">
                  <c:v>39189</c:v>
                </c:pt>
                <c:pt idx="125">
                  <c:v>39190</c:v>
                </c:pt>
                <c:pt idx="126">
                  <c:v>39191</c:v>
                </c:pt>
                <c:pt idx="127">
                  <c:v>39192</c:v>
                </c:pt>
                <c:pt idx="128">
                  <c:v>39195</c:v>
                </c:pt>
                <c:pt idx="129">
                  <c:v>39196</c:v>
                </c:pt>
                <c:pt idx="130">
                  <c:v>39197</c:v>
                </c:pt>
                <c:pt idx="131">
                  <c:v>39198</c:v>
                </c:pt>
                <c:pt idx="132">
                  <c:v>39199</c:v>
                </c:pt>
                <c:pt idx="133">
                  <c:v>39202</c:v>
                </c:pt>
                <c:pt idx="134">
                  <c:v>39204</c:v>
                </c:pt>
                <c:pt idx="135">
                  <c:v>39205</c:v>
                </c:pt>
                <c:pt idx="136">
                  <c:v>39206</c:v>
                </c:pt>
                <c:pt idx="137">
                  <c:v>39209</c:v>
                </c:pt>
                <c:pt idx="138">
                  <c:v>39210</c:v>
                </c:pt>
                <c:pt idx="139">
                  <c:v>39212</c:v>
                </c:pt>
                <c:pt idx="140">
                  <c:v>39213</c:v>
                </c:pt>
                <c:pt idx="141">
                  <c:v>39216</c:v>
                </c:pt>
                <c:pt idx="142">
                  <c:v>39217</c:v>
                </c:pt>
                <c:pt idx="143">
                  <c:v>39218</c:v>
                </c:pt>
                <c:pt idx="144">
                  <c:v>39219</c:v>
                </c:pt>
                <c:pt idx="145">
                  <c:v>39220</c:v>
                </c:pt>
                <c:pt idx="146">
                  <c:v>39223</c:v>
                </c:pt>
                <c:pt idx="147">
                  <c:v>39224</c:v>
                </c:pt>
                <c:pt idx="148">
                  <c:v>39225</c:v>
                </c:pt>
                <c:pt idx="149">
                  <c:v>39226</c:v>
                </c:pt>
                <c:pt idx="150">
                  <c:v>39227</c:v>
                </c:pt>
                <c:pt idx="151">
                  <c:v>39231</c:v>
                </c:pt>
                <c:pt idx="152">
                  <c:v>39232</c:v>
                </c:pt>
                <c:pt idx="153">
                  <c:v>39233</c:v>
                </c:pt>
                <c:pt idx="154">
                  <c:v>39234</c:v>
                </c:pt>
                <c:pt idx="155">
                  <c:v>39237</c:v>
                </c:pt>
                <c:pt idx="156">
                  <c:v>39238</c:v>
                </c:pt>
                <c:pt idx="157">
                  <c:v>39239</c:v>
                </c:pt>
                <c:pt idx="158">
                  <c:v>39240</c:v>
                </c:pt>
                <c:pt idx="159">
                  <c:v>39241</c:v>
                </c:pt>
                <c:pt idx="160">
                  <c:v>39244</c:v>
                </c:pt>
                <c:pt idx="161">
                  <c:v>39245</c:v>
                </c:pt>
                <c:pt idx="162">
                  <c:v>39246</c:v>
                </c:pt>
                <c:pt idx="163">
                  <c:v>39247</c:v>
                </c:pt>
                <c:pt idx="164">
                  <c:v>39248</c:v>
                </c:pt>
                <c:pt idx="165">
                  <c:v>39251</c:v>
                </c:pt>
                <c:pt idx="166">
                  <c:v>39252</c:v>
                </c:pt>
                <c:pt idx="167">
                  <c:v>39253</c:v>
                </c:pt>
                <c:pt idx="168">
                  <c:v>39254</c:v>
                </c:pt>
                <c:pt idx="169">
                  <c:v>39255</c:v>
                </c:pt>
                <c:pt idx="170">
                  <c:v>39258</c:v>
                </c:pt>
                <c:pt idx="171">
                  <c:v>39259</c:v>
                </c:pt>
                <c:pt idx="172">
                  <c:v>39260</c:v>
                </c:pt>
                <c:pt idx="173">
                  <c:v>39261</c:v>
                </c:pt>
                <c:pt idx="174">
                  <c:v>39262</c:v>
                </c:pt>
                <c:pt idx="175">
                  <c:v>39265</c:v>
                </c:pt>
                <c:pt idx="176">
                  <c:v>39266</c:v>
                </c:pt>
                <c:pt idx="177">
                  <c:v>39268</c:v>
                </c:pt>
                <c:pt idx="178">
                  <c:v>39269</c:v>
                </c:pt>
                <c:pt idx="179">
                  <c:v>39272</c:v>
                </c:pt>
                <c:pt idx="180">
                  <c:v>39273</c:v>
                </c:pt>
                <c:pt idx="181">
                  <c:v>39274</c:v>
                </c:pt>
                <c:pt idx="182">
                  <c:v>39275</c:v>
                </c:pt>
                <c:pt idx="183">
                  <c:v>39276</c:v>
                </c:pt>
                <c:pt idx="184">
                  <c:v>39279</c:v>
                </c:pt>
                <c:pt idx="185">
                  <c:v>39280</c:v>
                </c:pt>
                <c:pt idx="186">
                  <c:v>39281</c:v>
                </c:pt>
                <c:pt idx="187">
                  <c:v>39282</c:v>
                </c:pt>
                <c:pt idx="188">
                  <c:v>39283</c:v>
                </c:pt>
                <c:pt idx="189">
                  <c:v>39286</c:v>
                </c:pt>
                <c:pt idx="190">
                  <c:v>39287</c:v>
                </c:pt>
                <c:pt idx="191">
                  <c:v>39288</c:v>
                </c:pt>
                <c:pt idx="192">
                  <c:v>39289</c:v>
                </c:pt>
                <c:pt idx="193">
                  <c:v>39290</c:v>
                </c:pt>
                <c:pt idx="194">
                  <c:v>39293</c:v>
                </c:pt>
                <c:pt idx="195">
                  <c:v>39294</c:v>
                </c:pt>
                <c:pt idx="196">
                  <c:v>39295</c:v>
                </c:pt>
                <c:pt idx="197">
                  <c:v>39296</c:v>
                </c:pt>
                <c:pt idx="198">
                  <c:v>39297</c:v>
                </c:pt>
                <c:pt idx="199">
                  <c:v>39300</c:v>
                </c:pt>
                <c:pt idx="200">
                  <c:v>39301</c:v>
                </c:pt>
                <c:pt idx="201">
                  <c:v>39302</c:v>
                </c:pt>
                <c:pt idx="202">
                  <c:v>39303</c:v>
                </c:pt>
                <c:pt idx="203">
                  <c:v>39304</c:v>
                </c:pt>
                <c:pt idx="204">
                  <c:v>39307</c:v>
                </c:pt>
                <c:pt idx="205">
                  <c:v>39308</c:v>
                </c:pt>
                <c:pt idx="206">
                  <c:v>39309</c:v>
                </c:pt>
                <c:pt idx="207">
                  <c:v>39310</c:v>
                </c:pt>
                <c:pt idx="208">
                  <c:v>39311</c:v>
                </c:pt>
                <c:pt idx="209">
                  <c:v>39314</c:v>
                </c:pt>
                <c:pt idx="210">
                  <c:v>39315</c:v>
                </c:pt>
                <c:pt idx="211">
                  <c:v>39316</c:v>
                </c:pt>
                <c:pt idx="212">
                  <c:v>39317</c:v>
                </c:pt>
                <c:pt idx="213">
                  <c:v>39318</c:v>
                </c:pt>
                <c:pt idx="214">
                  <c:v>39321</c:v>
                </c:pt>
                <c:pt idx="215">
                  <c:v>39322</c:v>
                </c:pt>
                <c:pt idx="216">
                  <c:v>39323</c:v>
                </c:pt>
                <c:pt idx="217">
                  <c:v>39329</c:v>
                </c:pt>
                <c:pt idx="218">
                  <c:v>39330</c:v>
                </c:pt>
                <c:pt idx="219">
                  <c:v>39331</c:v>
                </c:pt>
                <c:pt idx="220">
                  <c:v>39332</c:v>
                </c:pt>
                <c:pt idx="221">
                  <c:v>39335</c:v>
                </c:pt>
                <c:pt idx="222">
                  <c:v>39336</c:v>
                </c:pt>
                <c:pt idx="223">
                  <c:v>39337</c:v>
                </c:pt>
                <c:pt idx="224">
                  <c:v>39338</c:v>
                </c:pt>
                <c:pt idx="225">
                  <c:v>39339</c:v>
                </c:pt>
                <c:pt idx="226">
                  <c:v>39342</c:v>
                </c:pt>
                <c:pt idx="227">
                  <c:v>39343</c:v>
                </c:pt>
                <c:pt idx="228">
                  <c:v>39344</c:v>
                </c:pt>
                <c:pt idx="229">
                  <c:v>39345</c:v>
                </c:pt>
                <c:pt idx="230">
                  <c:v>39346</c:v>
                </c:pt>
                <c:pt idx="231">
                  <c:v>39349</c:v>
                </c:pt>
                <c:pt idx="232">
                  <c:v>39350</c:v>
                </c:pt>
                <c:pt idx="233">
                  <c:v>39351</c:v>
                </c:pt>
                <c:pt idx="234">
                  <c:v>39352</c:v>
                </c:pt>
                <c:pt idx="235">
                  <c:v>39353</c:v>
                </c:pt>
                <c:pt idx="236">
                  <c:v>39356</c:v>
                </c:pt>
                <c:pt idx="237">
                  <c:v>39357</c:v>
                </c:pt>
                <c:pt idx="238">
                  <c:v>39358</c:v>
                </c:pt>
                <c:pt idx="239">
                  <c:v>39359</c:v>
                </c:pt>
                <c:pt idx="240">
                  <c:v>39360</c:v>
                </c:pt>
                <c:pt idx="241">
                  <c:v>39364</c:v>
                </c:pt>
                <c:pt idx="242">
                  <c:v>39365</c:v>
                </c:pt>
                <c:pt idx="243">
                  <c:v>39366</c:v>
                </c:pt>
                <c:pt idx="244">
                  <c:v>39367</c:v>
                </c:pt>
                <c:pt idx="245">
                  <c:v>39370</c:v>
                </c:pt>
                <c:pt idx="246">
                  <c:v>39371</c:v>
                </c:pt>
                <c:pt idx="247">
                  <c:v>39372</c:v>
                </c:pt>
                <c:pt idx="248">
                  <c:v>39373</c:v>
                </c:pt>
                <c:pt idx="249">
                  <c:v>39374</c:v>
                </c:pt>
                <c:pt idx="250">
                  <c:v>39377</c:v>
                </c:pt>
                <c:pt idx="251">
                  <c:v>39378</c:v>
                </c:pt>
                <c:pt idx="252">
                  <c:v>39379</c:v>
                </c:pt>
                <c:pt idx="253">
                  <c:v>39384</c:v>
                </c:pt>
                <c:pt idx="254">
                  <c:v>39385</c:v>
                </c:pt>
                <c:pt idx="255">
                  <c:v>39386</c:v>
                </c:pt>
                <c:pt idx="256">
                  <c:v>39387</c:v>
                </c:pt>
                <c:pt idx="257">
                  <c:v>39388</c:v>
                </c:pt>
                <c:pt idx="258">
                  <c:v>39391</c:v>
                </c:pt>
                <c:pt idx="259">
                  <c:v>39392</c:v>
                </c:pt>
                <c:pt idx="260">
                  <c:v>39393</c:v>
                </c:pt>
                <c:pt idx="261">
                  <c:v>39394</c:v>
                </c:pt>
                <c:pt idx="262">
                  <c:v>39395</c:v>
                </c:pt>
                <c:pt idx="263">
                  <c:v>39399</c:v>
                </c:pt>
                <c:pt idx="264">
                  <c:v>39400</c:v>
                </c:pt>
                <c:pt idx="265">
                  <c:v>39401</c:v>
                </c:pt>
                <c:pt idx="266">
                  <c:v>39402</c:v>
                </c:pt>
                <c:pt idx="267">
                  <c:v>39405</c:v>
                </c:pt>
                <c:pt idx="268">
                  <c:v>39406</c:v>
                </c:pt>
                <c:pt idx="269">
                  <c:v>39407</c:v>
                </c:pt>
                <c:pt idx="270">
                  <c:v>39409</c:v>
                </c:pt>
                <c:pt idx="271">
                  <c:v>39412</c:v>
                </c:pt>
                <c:pt idx="272">
                  <c:v>39413</c:v>
                </c:pt>
                <c:pt idx="273">
                  <c:v>39414</c:v>
                </c:pt>
                <c:pt idx="274">
                  <c:v>39415</c:v>
                </c:pt>
                <c:pt idx="275">
                  <c:v>39416</c:v>
                </c:pt>
                <c:pt idx="276">
                  <c:v>39419</c:v>
                </c:pt>
                <c:pt idx="277">
                  <c:v>39420</c:v>
                </c:pt>
                <c:pt idx="278">
                  <c:v>39421</c:v>
                </c:pt>
                <c:pt idx="279">
                  <c:v>39422</c:v>
                </c:pt>
                <c:pt idx="280">
                  <c:v>39423</c:v>
                </c:pt>
                <c:pt idx="281">
                  <c:v>39426</c:v>
                </c:pt>
                <c:pt idx="282">
                  <c:v>39427</c:v>
                </c:pt>
                <c:pt idx="283">
                  <c:v>39428</c:v>
                </c:pt>
                <c:pt idx="284">
                  <c:v>39429</c:v>
                </c:pt>
                <c:pt idx="285">
                  <c:v>39430</c:v>
                </c:pt>
                <c:pt idx="286">
                  <c:v>39435</c:v>
                </c:pt>
                <c:pt idx="287">
                  <c:v>39437</c:v>
                </c:pt>
                <c:pt idx="288">
                  <c:v>39440</c:v>
                </c:pt>
                <c:pt idx="289">
                  <c:v>39442</c:v>
                </c:pt>
                <c:pt idx="290">
                  <c:v>39443</c:v>
                </c:pt>
                <c:pt idx="291">
                  <c:v>39444</c:v>
                </c:pt>
                <c:pt idx="292">
                  <c:v>39450</c:v>
                </c:pt>
                <c:pt idx="293">
                  <c:v>39451</c:v>
                </c:pt>
                <c:pt idx="294">
                  <c:v>39455</c:v>
                </c:pt>
                <c:pt idx="295">
                  <c:v>39456</c:v>
                </c:pt>
                <c:pt idx="296">
                  <c:v>39457</c:v>
                </c:pt>
                <c:pt idx="297">
                  <c:v>39458</c:v>
                </c:pt>
                <c:pt idx="298">
                  <c:v>39461</c:v>
                </c:pt>
                <c:pt idx="299">
                  <c:v>39462</c:v>
                </c:pt>
                <c:pt idx="300">
                  <c:v>39463</c:v>
                </c:pt>
                <c:pt idx="301">
                  <c:v>39464</c:v>
                </c:pt>
                <c:pt idx="302">
                  <c:v>39465</c:v>
                </c:pt>
                <c:pt idx="303">
                  <c:v>39469</c:v>
                </c:pt>
                <c:pt idx="304">
                  <c:v>39470</c:v>
                </c:pt>
                <c:pt idx="305">
                  <c:v>39471</c:v>
                </c:pt>
                <c:pt idx="306">
                  <c:v>39472</c:v>
                </c:pt>
                <c:pt idx="307">
                  <c:v>39475</c:v>
                </c:pt>
                <c:pt idx="308">
                  <c:v>39476</c:v>
                </c:pt>
                <c:pt idx="309">
                  <c:v>39477</c:v>
                </c:pt>
                <c:pt idx="310">
                  <c:v>39478</c:v>
                </c:pt>
                <c:pt idx="311">
                  <c:v>39479</c:v>
                </c:pt>
                <c:pt idx="312">
                  <c:v>39482</c:v>
                </c:pt>
                <c:pt idx="313">
                  <c:v>39483</c:v>
                </c:pt>
                <c:pt idx="314">
                  <c:v>39484</c:v>
                </c:pt>
                <c:pt idx="315">
                  <c:v>39485</c:v>
                </c:pt>
                <c:pt idx="316">
                  <c:v>39486</c:v>
                </c:pt>
                <c:pt idx="317">
                  <c:v>39489</c:v>
                </c:pt>
                <c:pt idx="318">
                  <c:v>39490</c:v>
                </c:pt>
                <c:pt idx="319">
                  <c:v>39491</c:v>
                </c:pt>
                <c:pt idx="320">
                  <c:v>39492</c:v>
                </c:pt>
                <c:pt idx="321">
                  <c:v>39493</c:v>
                </c:pt>
                <c:pt idx="322">
                  <c:v>39497</c:v>
                </c:pt>
                <c:pt idx="323">
                  <c:v>39498</c:v>
                </c:pt>
                <c:pt idx="324">
                  <c:v>39499</c:v>
                </c:pt>
                <c:pt idx="325">
                  <c:v>39500</c:v>
                </c:pt>
                <c:pt idx="326">
                  <c:v>39503</c:v>
                </c:pt>
                <c:pt idx="327">
                  <c:v>39504</c:v>
                </c:pt>
                <c:pt idx="328">
                  <c:v>39505</c:v>
                </c:pt>
                <c:pt idx="329">
                  <c:v>39506</c:v>
                </c:pt>
                <c:pt idx="330">
                  <c:v>39507</c:v>
                </c:pt>
                <c:pt idx="331">
                  <c:v>39510</c:v>
                </c:pt>
                <c:pt idx="332">
                  <c:v>39511</c:v>
                </c:pt>
                <c:pt idx="333">
                  <c:v>39512</c:v>
                </c:pt>
                <c:pt idx="334">
                  <c:v>39513</c:v>
                </c:pt>
                <c:pt idx="335">
                  <c:v>39514</c:v>
                </c:pt>
                <c:pt idx="336">
                  <c:v>39518</c:v>
                </c:pt>
                <c:pt idx="337">
                  <c:v>39519</c:v>
                </c:pt>
                <c:pt idx="338">
                  <c:v>39520</c:v>
                </c:pt>
                <c:pt idx="339">
                  <c:v>39521</c:v>
                </c:pt>
                <c:pt idx="340">
                  <c:v>39524</c:v>
                </c:pt>
                <c:pt idx="341">
                  <c:v>39525</c:v>
                </c:pt>
                <c:pt idx="342">
                  <c:v>39526</c:v>
                </c:pt>
                <c:pt idx="343">
                  <c:v>39527</c:v>
                </c:pt>
                <c:pt idx="344">
                  <c:v>39528</c:v>
                </c:pt>
                <c:pt idx="345">
                  <c:v>39532</c:v>
                </c:pt>
                <c:pt idx="346">
                  <c:v>39533</c:v>
                </c:pt>
                <c:pt idx="347">
                  <c:v>39534</c:v>
                </c:pt>
                <c:pt idx="348">
                  <c:v>39535</c:v>
                </c:pt>
                <c:pt idx="349">
                  <c:v>39538</c:v>
                </c:pt>
                <c:pt idx="350">
                  <c:v>39539</c:v>
                </c:pt>
                <c:pt idx="351">
                  <c:v>39540</c:v>
                </c:pt>
                <c:pt idx="352">
                  <c:v>39541</c:v>
                </c:pt>
                <c:pt idx="353">
                  <c:v>39542</c:v>
                </c:pt>
                <c:pt idx="354">
                  <c:v>39545</c:v>
                </c:pt>
                <c:pt idx="355">
                  <c:v>39546</c:v>
                </c:pt>
                <c:pt idx="356">
                  <c:v>39547</c:v>
                </c:pt>
                <c:pt idx="357">
                  <c:v>39548</c:v>
                </c:pt>
                <c:pt idx="358">
                  <c:v>39549</c:v>
                </c:pt>
                <c:pt idx="359">
                  <c:v>39552</c:v>
                </c:pt>
                <c:pt idx="360">
                  <c:v>39553</c:v>
                </c:pt>
                <c:pt idx="361">
                  <c:v>39554</c:v>
                </c:pt>
                <c:pt idx="362">
                  <c:v>39555</c:v>
                </c:pt>
                <c:pt idx="363">
                  <c:v>39556</c:v>
                </c:pt>
                <c:pt idx="364">
                  <c:v>39559</c:v>
                </c:pt>
                <c:pt idx="365">
                  <c:v>39560</c:v>
                </c:pt>
                <c:pt idx="366">
                  <c:v>39561</c:v>
                </c:pt>
                <c:pt idx="367">
                  <c:v>39562</c:v>
                </c:pt>
                <c:pt idx="368">
                  <c:v>39563</c:v>
                </c:pt>
                <c:pt idx="369">
                  <c:v>39566</c:v>
                </c:pt>
                <c:pt idx="370">
                  <c:v>39567</c:v>
                </c:pt>
                <c:pt idx="371">
                  <c:v>39568</c:v>
                </c:pt>
                <c:pt idx="372">
                  <c:v>39573</c:v>
                </c:pt>
                <c:pt idx="373">
                  <c:v>39574</c:v>
                </c:pt>
                <c:pt idx="374">
                  <c:v>39575</c:v>
                </c:pt>
                <c:pt idx="375">
                  <c:v>39576</c:v>
                </c:pt>
                <c:pt idx="376">
                  <c:v>39580</c:v>
                </c:pt>
                <c:pt idx="377">
                  <c:v>39581</c:v>
                </c:pt>
                <c:pt idx="378">
                  <c:v>39582</c:v>
                </c:pt>
                <c:pt idx="379">
                  <c:v>39583</c:v>
                </c:pt>
                <c:pt idx="380">
                  <c:v>39584</c:v>
                </c:pt>
                <c:pt idx="381">
                  <c:v>39587</c:v>
                </c:pt>
                <c:pt idx="382">
                  <c:v>39588</c:v>
                </c:pt>
                <c:pt idx="383">
                  <c:v>39589</c:v>
                </c:pt>
                <c:pt idx="384">
                  <c:v>39590</c:v>
                </c:pt>
                <c:pt idx="385">
                  <c:v>39591</c:v>
                </c:pt>
                <c:pt idx="386">
                  <c:v>39595</c:v>
                </c:pt>
                <c:pt idx="387">
                  <c:v>39596</c:v>
                </c:pt>
                <c:pt idx="388">
                  <c:v>39597</c:v>
                </c:pt>
                <c:pt idx="389">
                  <c:v>39598</c:v>
                </c:pt>
                <c:pt idx="390">
                  <c:v>39601</c:v>
                </c:pt>
                <c:pt idx="391">
                  <c:v>39602</c:v>
                </c:pt>
                <c:pt idx="392">
                  <c:v>39603</c:v>
                </c:pt>
                <c:pt idx="393">
                  <c:v>39604</c:v>
                </c:pt>
                <c:pt idx="394">
                  <c:v>39605</c:v>
                </c:pt>
                <c:pt idx="395">
                  <c:v>39608</c:v>
                </c:pt>
                <c:pt idx="396">
                  <c:v>39609</c:v>
                </c:pt>
                <c:pt idx="397">
                  <c:v>39610</c:v>
                </c:pt>
                <c:pt idx="398">
                  <c:v>39611</c:v>
                </c:pt>
                <c:pt idx="399">
                  <c:v>39612</c:v>
                </c:pt>
                <c:pt idx="400">
                  <c:v>39615</c:v>
                </c:pt>
                <c:pt idx="401">
                  <c:v>39616</c:v>
                </c:pt>
                <c:pt idx="402">
                  <c:v>39617</c:v>
                </c:pt>
                <c:pt idx="403">
                  <c:v>39618</c:v>
                </c:pt>
                <c:pt idx="404">
                  <c:v>39619</c:v>
                </c:pt>
                <c:pt idx="405">
                  <c:v>39622</c:v>
                </c:pt>
                <c:pt idx="406">
                  <c:v>39623</c:v>
                </c:pt>
                <c:pt idx="407">
                  <c:v>39624</c:v>
                </c:pt>
                <c:pt idx="408">
                  <c:v>39625</c:v>
                </c:pt>
                <c:pt idx="409">
                  <c:v>39626</c:v>
                </c:pt>
                <c:pt idx="410">
                  <c:v>39629</c:v>
                </c:pt>
                <c:pt idx="411">
                  <c:v>39630</c:v>
                </c:pt>
                <c:pt idx="412">
                  <c:v>39631</c:v>
                </c:pt>
                <c:pt idx="413">
                  <c:v>39632</c:v>
                </c:pt>
                <c:pt idx="414">
                  <c:v>39637</c:v>
                </c:pt>
                <c:pt idx="415">
                  <c:v>39638</c:v>
                </c:pt>
                <c:pt idx="416">
                  <c:v>39639</c:v>
                </c:pt>
                <c:pt idx="417">
                  <c:v>39640</c:v>
                </c:pt>
                <c:pt idx="418">
                  <c:v>39643</c:v>
                </c:pt>
                <c:pt idx="419">
                  <c:v>39644</c:v>
                </c:pt>
                <c:pt idx="420">
                  <c:v>39645</c:v>
                </c:pt>
                <c:pt idx="421">
                  <c:v>39646</c:v>
                </c:pt>
                <c:pt idx="422">
                  <c:v>39647</c:v>
                </c:pt>
                <c:pt idx="423">
                  <c:v>39650</c:v>
                </c:pt>
                <c:pt idx="424">
                  <c:v>39651</c:v>
                </c:pt>
                <c:pt idx="425">
                  <c:v>39652</c:v>
                </c:pt>
                <c:pt idx="426">
                  <c:v>39653</c:v>
                </c:pt>
                <c:pt idx="427">
                  <c:v>39654</c:v>
                </c:pt>
                <c:pt idx="428">
                  <c:v>39657</c:v>
                </c:pt>
                <c:pt idx="429">
                  <c:v>39658</c:v>
                </c:pt>
                <c:pt idx="430">
                  <c:v>39659</c:v>
                </c:pt>
                <c:pt idx="431">
                  <c:v>39660</c:v>
                </c:pt>
                <c:pt idx="432">
                  <c:v>39661</c:v>
                </c:pt>
                <c:pt idx="433">
                  <c:v>39664</c:v>
                </c:pt>
                <c:pt idx="434">
                  <c:v>39665</c:v>
                </c:pt>
                <c:pt idx="435">
                  <c:v>39666</c:v>
                </c:pt>
                <c:pt idx="436">
                  <c:v>39667</c:v>
                </c:pt>
                <c:pt idx="437">
                  <c:v>39668</c:v>
                </c:pt>
                <c:pt idx="438">
                  <c:v>39671</c:v>
                </c:pt>
                <c:pt idx="439">
                  <c:v>39672</c:v>
                </c:pt>
                <c:pt idx="440">
                  <c:v>39673</c:v>
                </c:pt>
                <c:pt idx="441">
                  <c:v>39674</c:v>
                </c:pt>
                <c:pt idx="442">
                  <c:v>39675</c:v>
                </c:pt>
                <c:pt idx="443">
                  <c:v>39678</c:v>
                </c:pt>
                <c:pt idx="444">
                  <c:v>39679</c:v>
                </c:pt>
                <c:pt idx="445">
                  <c:v>39680</c:v>
                </c:pt>
                <c:pt idx="446">
                  <c:v>39681</c:v>
                </c:pt>
                <c:pt idx="447">
                  <c:v>39682</c:v>
                </c:pt>
                <c:pt idx="448">
                  <c:v>39685</c:v>
                </c:pt>
                <c:pt idx="449">
                  <c:v>39686</c:v>
                </c:pt>
                <c:pt idx="450">
                  <c:v>39687</c:v>
                </c:pt>
                <c:pt idx="451">
                  <c:v>39688</c:v>
                </c:pt>
                <c:pt idx="452">
                  <c:v>39689</c:v>
                </c:pt>
                <c:pt idx="453">
                  <c:v>39693</c:v>
                </c:pt>
                <c:pt idx="454">
                  <c:v>39694</c:v>
                </c:pt>
                <c:pt idx="455">
                  <c:v>39695</c:v>
                </c:pt>
                <c:pt idx="456">
                  <c:v>39696</c:v>
                </c:pt>
                <c:pt idx="457">
                  <c:v>39699</c:v>
                </c:pt>
                <c:pt idx="458">
                  <c:v>39700</c:v>
                </c:pt>
                <c:pt idx="459">
                  <c:v>39701</c:v>
                </c:pt>
                <c:pt idx="460">
                  <c:v>39702</c:v>
                </c:pt>
                <c:pt idx="461">
                  <c:v>39703</c:v>
                </c:pt>
                <c:pt idx="462">
                  <c:v>39706</c:v>
                </c:pt>
                <c:pt idx="463">
                  <c:v>39707</c:v>
                </c:pt>
                <c:pt idx="464">
                  <c:v>39708</c:v>
                </c:pt>
                <c:pt idx="465">
                  <c:v>39709</c:v>
                </c:pt>
                <c:pt idx="466">
                  <c:v>39710</c:v>
                </c:pt>
                <c:pt idx="467">
                  <c:v>39713</c:v>
                </c:pt>
                <c:pt idx="468">
                  <c:v>39714</c:v>
                </c:pt>
                <c:pt idx="469">
                  <c:v>39715</c:v>
                </c:pt>
                <c:pt idx="470">
                  <c:v>39716</c:v>
                </c:pt>
                <c:pt idx="471">
                  <c:v>39717</c:v>
                </c:pt>
                <c:pt idx="472">
                  <c:v>39720</c:v>
                </c:pt>
                <c:pt idx="473">
                  <c:v>39721</c:v>
                </c:pt>
                <c:pt idx="474">
                  <c:v>39722</c:v>
                </c:pt>
                <c:pt idx="475">
                  <c:v>39723</c:v>
                </c:pt>
                <c:pt idx="476">
                  <c:v>39724</c:v>
                </c:pt>
                <c:pt idx="477">
                  <c:v>39727</c:v>
                </c:pt>
                <c:pt idx="478">
                  <c:v>39728</c:v>
                </c:pt>
                <c:pt idx="479">
                  <c:v>39729</c:v>
                </c:pt>
                <c:pt idx="480">
                  <c:v>39730</c:v>
                </c:pt>
                <c:pt idx="481">
                  <c:v>39731</c:v>
                </c:pt>
                <c:pt idx="482">
                  <c:v>39735</c:v>
                </c:pt>
                <c:pt idx="483">
                  <c:v>39736</c:v>
                </c:pt>
                <c:pt idx="484">
                  <c:v>39737</c:v>
                </c:pt>
                <c:pt idx="485">
                  <c:v>39738</c:v>
                </c:pt>
                <c:pt idx="486">
                  <c:v>39741</c:v>
                </c:pt>
                <c:pt idx="487">
                  <c:v>39742</c:v>
                </c:pt>
                <c:pt idx="488">
                  <c:v>39743</c:v>
                </c:pt>
                <c:pt idx="489">
                  <c:v>39744</c:v>
                </c:pt>
                <c:pt idx="490">
                  <c:v>39745</c:v>
                </c:pt>
                <c:pt idx="491">
                  <c:v>39749</c:v>
                </c:pt>
                <c:pt idx="492">
                  <c:v>39750</c:v>
                </c:pt>
              </c:numCache>
            </c:numRef>
          </c:cat>
          <c:val>
            <c:numRef>
              <c:f>'3.1.5-график  '!$C$4:$C$496</c:f>
              <c:numCache>
                <c:formatCode>#,##0.00</c:formatCode>
                <c:ptCount val="493"/>
                <c:pt idx="0">
                  <c:v>127.44</c:v>
                </c:pt>
                <c:pt idx="1">
                  <c:v>127.49</c:v>
                </c:pt>
                <c:pt idx="2">
                  <c:v>127.67</c:v>
                </c:pt>
                <c:pt idx="3">
                  <c:v>127.75</c:v>
                </c:pt>
                <c:pt idx="4">
                  <c:v>127.76</c:v>
                </c:pt>
                <c:pt idx="5">
                  <c:v>127.76</c:v>
                </c:pt>
                <c:pt idx="6">
                  <c:v>127.77</c:v>
                </c:pt>
                <c:pt idx="7">
                  <c:v>127.79</c:v>
                </c:pt>
                <c:pt idx="8">
                  <c:v>127.82</c:v>
                </c:pt>
                <c:pt idx="9">
                  <c:v>127.83</c:v>
                </c:pt>
                <c:pt idx="10">
                  <c:v>127.83</c:v>
                </c:pt>
                <c:pt idx="11">
                  <c:v>127.86</c:v>
                </c:pt>
                <c:pt idx="12">
                  <c:v>127.86</c:v>
                </c:pt>
                <c:pt idx="13">
                  <c:v>127.86</c:v>
                </c:pt>
                <c:pt idx="14">
                  <c:v>127.85</c:v>
                </c:pt>
                <c:pt idx="15">
                  <c:v>127.82</c:v>
                </c:pt>
                <c:pt idx="16">
                  <c:v>127.84</c:v>
                </c:pt>
                <c:pt idx="17">
                  <c:v>127.84</c:v>
                </c:pt>
                <c:pt idx="18">
                  <c:v>127.87</c:v>
                </c:pt>
                <c:pt idx="19">
                  <c:v>127.93</c:v>
                </c:pt>
                <c:pt idx="20">
                  <c:v>127.95</c:v>
                </c:pt>
                <c:pt idx="21">
                  <c:v>127.93</c:v>
                </c:pt>
                <c:pt idx="22">
                  <c:v>127.89</c:v>
                </c:pt>
                <c:pt idx="23">
                  <c:v>127.89</c:v>
                </c:pt>
                <c:pt idx="24">
                  <c:v>127.85</c:v>
                </c:pt>
                <c:pt idx="25">
                  <c:v>127.85</c:v>
                </c:pt>
                <c:pt idx="26">
                  <c:v>127.9</c:v>
                </c:pt>
                <c:pt idx="27">
                  <c:v>127.91</c:v>
                </c:pt>
                <c:pt idx="28">
                  <c:v>127.99</c:v>
                </c:pt>
                <c:pt idx="29">
                  <c:v>127.98</c:v>
                </c:pt>
                <c:pt idx="30">
                  <c:v>127.99</c:v>
                </c:pt>
                <c:pt idx="31">
                  <c:v>127.91</c:v>
                </c:pt>
                <c:pt idx="32">
                  <c:v>127.92</c:v>
                </c:pt>
                <c:pt idx="33">
                  <c:v>127.94</c:v>
                </c:pt>
                <c:pt idx="34">
                  <c:v>127.95</c:v>
                </c:pt>
                <c:pt idx="35">
                  <c:v>127.97</c:v>
                </c:pt>
                <c:pt idx="36">
                  <c:v>127.98</c:v>
                </c:pt>
                <c:pt idx="37">
                  <c:v>127.98</c:v>
                </c:pt>
                <c:pt idx="38">
                  <c:v>127.95</c:v>
                </c:pt>
                <c:pt idx="39">
                  <c:v>127.93</c:v>
                </c:pt>
                <c:pt idx="40">
                  <c:v>127.95</c:v>
                </c:pt>
                <c:pt idx="41">
                  <c:v>127.98</c:v>
                </c:pt>
                <c:pt idx="42">
                  <c:v>127.99</c:v>
                </c:pt>
                <c:pt idx="43">
                  <c:v>127.98</c:v>
                </c:pt>
                <c:pt idx="44">
                  <c:v>128.02000000000001</c:v>
                </c:pt>
                <c:pt idx="45">
                  <c:v>128.02000000000001</c:v>
                </c:pt>
                <c:pt idx="46">
                  <c:v>127.98</c:v>
                </c:pt>
                <c:pt idx="47">
                  <c:v>127.96</c:v>
                </c:pt>
                <c:pt idx="48">
                  <c:v>127.92</c:v>
                </c:pt>
                <c:pt idx="49">
                  <c:v>127.9</c:v>
                </c:pt>
                <c:pt idx="50">
                  <c:v>127.95</c:v>
                </c:pt>
                <c:pt idx="51">
                  <c:v>127.99</c:v>
                </c:pt>
                <c:pt idx="52">
                  <c:v>127.94</c:v>
                </c:pt>
                <c:pt idx="53">
                  <c:v>127.75</c:v>
                </c:pt>
                <c:pt idx="54">
                  <c:v>127.42</c:v>
                </c:pt>
                <c:pt idx="55">
                  <c:v>127</c:v>
                </c:pt>
                <c:pt idx="56">
                  <c:v>126.79</c:v>
                </c:pt>
                <c:pt idx="57">
                  <c:v>126.55</c:v>
                </c:pt>
                <c:pt idx="58">
                  <c:v>126.08</c:v>
                </c:pt>
                <c:pt idx="59">
                  <c:v>125.76</c:v>
                </c:pt>
                <c:pt idx="60">
                  <c:v>125.45</c:v>
                </c:pt>
                <c:pt idx="61">
                  <c:v>125.2</c:v>
                </c:pt>
                <c:pt idx="62">
                  <c:v>125.54</c:v>
                </c:pt>
                <c:pt idx="63">
                  <c:v>125.54</c:v>
                </c:pt>
                <c:pt idx="64">
                  <c:v>125.27</c:v>
                </c:pt>
                <c:pt idx="65">
                  <c:v>125.17</c:v>
                </c:pt>
                <c:pt idx="66">
                  <c:v>125</c:v>
                </c:pt>
                <c:pt idx="67">
                  <c:v>124.86</c:v>
                </c:pt>
                <c:pt idx="68">
                  <c:v>125.26</c:v>
                </c:pt>
                <c:pt idx="69">
                  <c:v>125.71</c:v>
                </c:pt>
                <c:pt idx="70">
                  <c:v>125.72</c:v>
                </c:pt>
                <c:pt idx="71">
                  <c:v>125.75</c:v>
                </c:pt>
                <c:pt idx="72">
                  <c:v>126.23</c:v>
                </c:pt>
                <c:pt idx="73">
                  <c:v>126.1</c:v>
                </c:pt>
                <c:pt idx="74">
                  <c:v>126.24</c:v>
                </c:pt>
                <c:pt idx="75">
                  <c:v>126.36</c:v>
                </c:pt>
                <c:pt idx="76">
                  <c:v>126.18</c:v>
                </c:pt>
                <c:pt idx="77">
                  <c:v>125.98</c:v>
                </c:pt>
                <c:pt idx="78">
                  <c:v>125.54</c:v>
                </c:pt>
                <c:pt idx="79">
                  <c:v>125.45</c:v>
                </c:pt>
                <c:pt idx="80">
                  <c:v>125.55</c:v>
                </c:pt>
                <c:pt idx="81">
                  <c:v>125.58</c:v>
                </c:pt>
                <c:pt idx="82">
                  <c:v>124.99</c:v>
                </c:pt>
                <c:pt idx="83">
                  <c:v>124.58</c:v>
                </c:pt>
                <c:pt idx="84">
                  <c:v>124.18</c:v>
                </c:pt>
                <c:pt idx="85">
                  <c:v>123.95</c:v>
                </c:pt>
                <c:pt idx="86">
                  <c:v>124.06</c:v>
                </c:pt>
                <c:pt idx="87">
                  <c:v>124.32</c:v>
                </c:pt>
                <c:pt idx="88">
                  <c:v>124.61</c:v>
                </c:pt>
                <c:pt idx="89">
                  <c:v>124.67</c:v>
                </c:pt>
                <c:pt idx="90">
                  <c:v>124.52</c:v>
                </c:pt>
                <c:pt idx="91">
                  <c:v>123.54</c:v>
                </c:pt>
                <c:pt idx="92">
                  <c:v>123.61</c:v>
                </c:pt>
                <c:pt idx="93">
                  <c:v>123.71</c:v>
                </c:pt>
                <c:pt idx="94">
                  <c:v>124.21</c:v>
                </c:pt>
                <c:pt idx="95">
                  <c:v>124.81</c:v>
                </c:pt>
                <c:pt idx="96">
                  <c:v>125.21</c:v>
                </c:pt>
                <c:pt idx="97">
                  <c:v>125.33</c:v>
                </c:pt>
                <c:pt idx="98">
                  <c:v>125.05</c:v>
                </c:pt>
                <c:pt idx="99">
                  <c:v>124.36</c:v>
                </c:pt>
                <c:pt idx="100">
                  <c:v>123.17</c:v>
                </c:pt>
                <c:pt idx="101">
                  <c:v>123.34</c:v>
                </c:pt>
                <c:pt idx="102">
                  <c:v>123.62</c:v>
                </c:pt>
                <c:pt idx="103">
                  <c:v>124.05</c:v>
                </c:pt>
                <c:pt idx="104">
                  <c:v>124</c:v>
                </c:pt>
                <c:pt idx="105">
                  <c:v>123.67</c:v>
                </c:pt>
                <c:pt idx="106">
                  <c:v>123.71</c:v>
                </c:pt>
                <c:pt idx="107">
                  <c:v>123.92</c:v>
                </c:pt>
                <c:pt idx="108">
                  <c:v>123.31</c:v>
                </c:pt>
                <c:pt idx="109">
                  <c:v>123.79</c:v>
                </c:pt>
                <c:pt idx="110">
                  <c:v>123.96</c:v>
                </c:pt>
                <c:pt idx="111">
                  <c:v>123.75</c:v>
                </c:pt>
                <c:pt idx="112">
                  <c:v>123.84</c:v>
                </c:pt>
                <c:pt idx="113">
                  <c:v>123.34</c:v>
                </c:pt>
                <c:pt idx="114">
                  <c:v>123.55</c:v>
                </c:pt>
                <c:pt idx="115">
                  <c:v>123.6</c:v>
                </c:pt>
                <c:pt idx="116">
                  <c:v>123.37</c:v>
                </c:pt>
                <c:pt idx="117">
                  <c:v>123.46</c:v>
                </c:pt>
                <c:pt idx="118">
                  <c:v>123.03</c:v>
                </c:pt>
                <c:pt idx="119">
                  <c:v>122.86</c:v>
                </c:pt>
                <c:pt idx="120">
                  <c:v>122.42</c:v>
                </c:pt>
                <c:pt idx="121">
                  <c:v>122.09</c:v>
                </c:pt>
                <c:pt idx="122">
                  <c:v>121.8</c:v>
                </c:pt>
                <c:pt idx="123">
                  <c:v>121.8</c:v>
                </c:pt>
                <c:pt idx="124">
                  <c:v>122.02</c:v>
                </c:pt>
                <c:pt idx="125">
                  <c:v>122.25</c:v>
                </c:pt>
                <c:pt idx="126">
                  <c:v>121.88</c:v>
                </c:pt>
                <c:pt idx="127">
                  <c:v>121.07</c:v>
                </c:pt>
                <c:pt idx="128">
                  <c:v>120.92</c:v>
                </c:pt>
                <c:pt idx="129">
                  <c:v>121.05</c:v>
                </c:pt>
                <c:pt idx="130">
                  <c:v>120.91</c:v>
                </c:pt>
                <c:pt idx="131">
                  <c:v>120.68</c:v>
                </c:pt>
                <c:pt idx="132">
                  <c:v>120.02</c:v>
                </c:pt>
                <c:pt idx="133">
                  <c:v>120.1</c:v>
                </c:pt>
                <c:pt idx="134">
                  <c:v>120.24</c:v>
                </c:pt>
                <c:pt idx="135">
                  <c:v>119.87</c:v>
                </c:pt>
                <c:pt idx="136">
                  <c:v>119.28</c:v>
                </c:pt>
                <c:pt idx="137">
                  <c:v>118.79</c:v>
                </c:pt>
                <c:pt idx="138">
                  <c:v>119.32</c:v>
                </c:pt>
                <c:pt idx="139">
                  <c:v>119.98</c:v>
                </c:pt>
                <c:pt idx="140">
                  <c:v>120.4</c:v>
                </c:pt>
                <c:pt idx="141">
                  <c:v>120.1</c:v>
                </c:pt>
                <c:pt idx="142">
                  <c:v>119.59</c:v>
                </c:pt>
                <c:pt idx="143">
                  <c:v>119.57</c:v>
                </c:pt>
                <c:pt idx="144">
                  <c:v>120.46</c:v>
                </c:pt>
                <c:pt idx="145">
                  <c:v>120.58</c:v>
                </c:pt>
                <c:pt idx="146">
                  <c:v>120.14</c:v>
                </c:pt>
                <c:pt idx="147">
                  <c:v>120.14</c:v>
                </c:pt>
                <c:pt idx="148">
                  <c:v>119.98</c:v>
                </c:pt>
                <c:pt idx="149">
                  <c:v>120.36</c:v>
                </c:pt>
                <c:pt idx="150">
                  <c:v>120.68</c:v>
                </c:pt>
                <c:pt idx="151">
                  <c:v>122.03</c:v>
                </c:pt>
                <c:pt idx="152">
                  <c:v>121.62</c:v>
                </c:pt>
                <c:pt idx="153">
                  <c:v>122.42</c:v>
                </c:pt>
                <c:pt idx="154">
                  <c:v>122.24</c:v>
                </c:pt>
                <c:pt idx="155">
                  <c:v>121.73</c:v>
                </c:pt>
                <c:pt idx="156">
                  <c:v>121.87</c:v>
                </c:pt>
                <c:pt idx="157">
                  <c:v>121</c:v>
                </c:pt>
                <c:pt idx="158">
                  <c:v>120.93</c:v>
                </c:pt>
                <c:pt idx="159">
                  <c:v>121.09</c:v>
                </c:pt>
                <c:pt idx="160">
                  <c:v>121.91</c:v>
                </c:pt>
                <c:pt idx="161">
                  <c:v>121.78</c:v>
                </c:pt>
                <c:pt idx="162">
                  <c:v>121.8</c:v>
                </c:pt>
                <c:pt idx="163">
                  <c:v>121.82</c:v>
                </c:pt>
                <c:pt idx="164">
                  <c:v>122.66</c:v>
                </c:pt>
                <c:pt idx="165">
                  <c:v>122.21</c:v>
                </c:pt>
                <c:pt idx="166">
                  <c:v>122.36</c:v>
                </c:pt>
                <c:pt idx="167">
                  <c:v>123</c:v>
                </c:pt>
                <c:pt idx="168">
                  <c:v>123.04</c:v>
                </c:pt>
                <c:pt idx="169">
                  <c:v>122.6</c:v>
                </c:pt>
                <c:pt idx="170">
                  <c:v>122.49</c:v>
                </c:pt>
                <c:pt idx="171">
                  <c:v>121.62</c:v>
                </c:pt>
                <c:pt idx="172">
                  <c:v>120.98</c:v>
                </c:pt>
                <c:pt idx="173">
                  <c:v>121.66</c:v>
                </c:pt>
                <c:pt idx="174">
                  <c:v>122.31</c:v>
                </c:pt>
                <c:pt idx="175">
                  <c:v>121.77</c:v>
                </c:pt>
                <c:pt idx="176">
                  <c:v>121.87</c:v>
                </c:pt>
                <c:pt idx="177">
                  <c:v>121.88</c:v>
                </c:pt>
                <c:pt idx="178">
                  <c:v>121.82</c:v>
                </c:pt>
                <c:pt idx="179">
                  <c:v>121.85</c:v>
                </c:pt>
                <c:pt idx="180">
                  <c:v>121.83</c:v>
                </c:pt>
                <c:pt idx="181">
                  <c:v>121.19</c:v>
                </c:pt>
                <c:pt idx="182">
                  <c:v>121.62</c:v>
                </c:pt>
                <c:pt idx="183">
                  <c:v>121.99</c:v>
                </c:pt>
                <c:pt idx="184">
                  <c:v>121.98</c:v>
                </c:pt>
                <c:pt idx="185">
                  <c:v>121.67</c:v>
                </c:pt>
                <c:pt idx="186">
                  <c:v>121.83</c:v>
                </c:pt>
                <c:pt idx="187">
                  <c:v>122.07</c:v>
                </c:pt>
                <c:pt idx="188">
                  <c:v>122.03</c:v>
                </c:pt>
                <c:pt idx="189">
                  <c:v>121.99</c:v>
                </c:pt>
                <c:pt idx="190">
                  <c:v>122.59</c:v>
                </c:pt>
                <c:pt idx="191">
                  <c:v>122.34</c:v>
                </c:pt>
                <c:pt idx="192">
                  <c:v>122.77</c:v>
                </c:pt>
                <c:pt idx="193">
                  <c:v>123.16</c:v>
                </c:pt>
                <c:pt idx="194">
                  <c:v>123.61</c:v>
                </c:pt>
                <c:pt idx="195">
                  <c:v>123.58</c:v>
                </c:pt>
                <c:pt idx="196">
                  <c:v>123.31</c:v>
                </c:pt>
                <c:pt idx="197">
                  <c:v>123.28</c:v>
                </c:pt>
                <c:pt idx="198">
                  <c:v>123.94</c:v>
                </c:pt>
                <c:pt idx="199">
                  <c:v>124.43</c:v>
                </c:pt>
                <c:pt idx="200">
                  <c:v>124.75</c:v>
                </c:pt>
                <c:pt idx="201">
                  <c:v>124.53</c:v>
                </c:pt>
                <c:pt idx="202">
                  <c:v>124.76</c:v>
                </c:pt>
                <c:pt idx="203">
                  <c:v>125</c:v>
                </c:pt>
                <c:pt idx="204">
                  <c:v>125.17</c:v>
                </c:pt>
                <c:pt idx="205">
                  <c:v>125.5</c:v>
                </c:pt>
                <c:pt idx="206">
                  <c:v>125.22</c:v>
                </c:pt>
                <c:pt idx="207">
                  <c:v>125.4</c:v>
                </c:pt>
                <c:pt idx="208">
                  <c:v>125.01</c:v>
                </c:pt>
                <c:pt idx="209">
                  <c:v>125.02</c:v>
                </c:pt>
                <c:pt idx="210">
                  <c:v>125.04</c:v>
                </c:pt>
                <c:pt idx="211">
                  <c:v>125.11</c:v>
                </c:pt>
                <c:pt idx="212">
                  <c:v>125.29</c:v>
                </c:pt>
                <c:pt idx="213">
                  <c:v>125.56</c:v>
                </c:pt>
                <c:pt idx="214">
                  <c:v>125.94</c:v>
                </c:pt>
                <c:pt idx="215">
                  <c:v>126.05</c:v>
                </c:pt>
                <c:pt idx="216">
                  <c:v>126.25</c:v>
                </c:pt>
                <c:pt idx="217">
                  <c:v>123.98</c:v>
                </c:pt>
                <c:pt idx="218">
                  <c:v>123.03</c:v>
                </c:pt>
                <c:pt idx="219">
                  <c:v>122.94</c:v>
                </c:pt>
                <c:pt idx="220">
                  <c:v>122.33</c:v>
                </c:pt>
                <c:pt idx="221">
                  <c:v>122.21</c:v>
                </c:pt>
                <c:pt idx="222">
                  <c:v>122.17</c:v>
                </c:pt>
                <c:pt idx="223">
                  <c:v>122.15</c:v>
                </c:pt>
                <c:pt idx="224">
                  <c:v>121.82</c:v>
                </c:pt>
                <c:pt idx="225">
                  <c:v>121.63</c:v>
                </c:pt>
                <c:pt idx="226">
                  <c:v>121.63</c:v>
                </c:pt>
                <c:pt idx="227">
                  <c:v>121.53</c:v>
                </c:pt>
                <c:pt idx="228">
                  <c:v>121.32</c:v>
                </c:pt>
                <c:pt idx="229">
                  <c:v>121.28</c:v>
                </c:pt>
                <c:pt idx="230">
                  <c:v>121.29</c:v>
                </c:pt>
                <c:pt idx="231">
                  <c:v>121.31</c:v>
                </c:pt>
                <c:pt idx="232">
                  <c:v>121.29</c:v>
                </c:pt>
                <c:pt idx="233">
                  <c:v>121.29</c:v>
                </c:pt>
                <c:pt idx="234">
                  <c:v>121.2</c:v>
                </c:pt>
                <c:pt idx="235">
                  <c:v>120.96</c:v>
                </c:pt>
                <c:pt idx="236">
                  <c:v>120.97</c:v>
                </c:pt>
                <c:pt idx="237">
                  <c:v>120.98</c:v>
                </c:pt>
                <c:pt idx="238">
                  <c:v>120.98</c:v>
                </c:pt>
                <c:pt idx="239">
                  <c:v>120.98</c:v>
                </c:pt>
                <c:pt idx="240">
                  <c:v>120.94</c:v>
                </c:pt>
                <c:pt idx="241">
                  <c:v>120.94</c:v>
                </c:pt>
                <c:pt idx="242">
                  <c:v>120.96</c:v>
                </c:pt>
                <c:pt idx="243">
                  <c:v>120.93</c:v>
                </c:pt>
                <c:pt idx="244">
                  <c:v>120.82</c:v>
                </c:pt>
                <c:pt idx="245">
                  <c:v>120.66</c:v>
                </c:pt>
                <c:pt idx="246">
                  <c:v>120.74</c:v>
                </c:pt>
                <c:pt idx="247">
                  <c:v>120.78</c:v>
                </c:pt>
                <c:pt idx="248">
                  <c:v>120.75</c:v>
                </c:pt>
                <c:pt idx="249">
                  <c:v>120.55</c:v>
                </c:pt>
                <c:pt idx="250">
                  <c:v>120.71</c:v>
                </c:pt>
                <c:pt idx="251">
                  <c:v>120.76</c:v>
                </c:pt>
                <c:pt idx="252">
                  <c:v>120.77</c:v>
                </c:pt>
                <c:pt idx="253">
                  <c:v>120.78</c:v>
                </c:pt>
                <c:pt idx="254">
                  <c:v>120.84</c:v>
                </c:pt>
                <c:pt idx="255">
                  <c:v>120.89</c:v>
                </c:pt>
                <c:pt idx="256">
                  <c:v>120.93</c:v>
                </c:pt>
                <c:pt idx="257">
                  <c:v>121</c:v>
                </c:pt>
                <c:pt idx="258">
                  <c:v>121</c:v>
                </c:pt>
                <c:pt idx="259">
                  <c:v>120.92</c:v>
                </c:pt>
                <c:pt idx="260">
                  <c:v>120.71</c:v>
                </c:pt>
                <c:pt idx="261">
                  <c:v>120.65</c:v>
                </c:pt>
                <c:pt idx="262">
                  <c:v>120.73</c:v>
                </c:pt>
                <c:pt idx="263">
                  <c:v>120.62</c:v>
                </c:pt>
                <c:pt idx="264">
                  <c:v>120.64</c:v>
                </c:pt>
                <c:pt idx="265">
                  <c:v>120.69</c:v>
                </c:pt>
                <c:pt idx="266">
                  <c:v>120.66</c:v>
                </c:pt>
                <c:pt idx="267">
                  <c:v>120.67</c:v>
                </c:pt>
                <c:pt idx="268">
                  <c:v>120.6</c:v>
                </c:pt>
                <c:pt idx="269">
                  <c:v>120.48</c:v>
                </c:pt>
                <c:pt idx="270">
                  <c:v>120.37</c:v>
                </c:pt>
                <c:pt idx="271">
                  <c:v>120.42</c:v>
                </c:pt>
                <c:pt idx="272">
                  <c:v>120.59</c:v>
                </c:pt>
                <c:pt idx="273">
                  <c:v>120.75</c:v>
                </c:pt>
                <c:pt idx="274">
                  <c:v>120.87</c:v>
                </c:pt>
                <c:pt idx="275">
                  <c:v>120.82</c:v>
                </c:pt>
                <c:pt idx="276">
                  <c:v>120.83</c:v>
                </c:pt>
                <c:pt idx="277">
                  <c:v>120.87</c:v>
                </c:pt>
                <c:pt idx="278">
                  <c:v>120.82</c:v>
                </c:pt>
                <c:pt idx="279">
                  <c:v>120.71</c:v>
                </c:pt>
                <c:pt idx="280">
                  <c:v>120.76</c:v>
                </c:pt>
                <c:pt idx="281">
                  <c:v>120.78</c:v>
                </c:pt>
                <c:pt idx="282">
                  <c:v>120.71</c:v>
                </c:pt>
                <c:pt idx="283">
                  <c:v>120.7</c:v>
                </c:pt>
                <c:pt idx="284">
                  <c:v>120.77</c:v>
                </c:pt>
                <c:pt idx="285">
                  <c:v>120.73</c:v>
                </c:pt>
                <c:pt idx="286">
                  <c:v>120.66</c:v>
                </c:pt>
                <c:pt idx="287">
                  <c:v>120.76</c:v>
                </c:pt>
                <c:pt idx="288">
                  <c:v>120.77</c:v>
                </c:pt>
                <c:pt idx="289">
                  <c:v>120.94</c:v>
                </c:pt>
                <c:pt idx="290">
                  <c:v>120.99</c:v>
                </c:pt>
                <c:pt idx="291">
                  <c:v>120.55</c:v>
                </c:pt>
                <c:pt idx="292">
                  <c:v>120.37</c:v>
                </c:pt>
                <c:pt idx="293">
                  <c:v>120.55</c:v>
                </c:pt>
                <c:pt idx="294">
                  <c:v>120.65</c:v>
                </c:pt>
                <c:pt idx="295">
                  <c:v>120.63</c:v>
                </c:pt>
                <c:pt idx="296">
                  <c:v>120.58</c:v>
                </c:pt>
                <c:pt idx="297">
                  <c:v>120.47</c:v>
                </c:pt>
                <c:pt idx="298">
                  <c:v>120.45</c:v>
                </c:pt>
                <c:pt idx="299">
                  <c:v>120.42</c:v>
                </c:pt>
                <c:pt idx="300">
                  <c:v>120.24</c:v>
                </c:pt>
                <c:pt idx="301">
                  <c:v>120.05</c:v>
                </c:pt>
                <c:pt idx="302">
                  <c:v>120.22</c:v>
                </c:pt>
                <c:pt idx="303">
                  <c:v>120.36</c:v>
                </c:pt>
                <c:pt idx="304">
                  <c:v>120.26</c:v>
                </c:pt>
                <c:pt idx="305">
                  <c:v>120.22</c:v>
                </c:pt>
                <c:pt idx="306">
                  <c:v>120.12</c:v>
                </c:pt>
                <c:pt idx="307">
                  <c:v>120.19</c:v>
                </c:pt>
                <c:pt idx="308">
                  <c:v>120.25</c:v>
                </c:pt>
                <c:pt idx="309">
                  <c:v>120.22</c:v>
                </c:pt>
                <c:pt idx="310">
                  <c:v>120.21</c:v>
                </c:pt>
                <c:pt idx="311">
                  <c:v>120.11</c:v>
                </c:pt>
                <c:pt idx="312">
                  <c:v>120.19</c:v>
                </c:pt>
                <c:pt idx="313">
                  <c:v>120.35</c:v>
                </c:pt>
                <c:pt idx="314">
                  <c:v>120.38</c:v>
                </c:pt>
                <c:pt idx="315">
                  <c:v>120.24</c:v>
                </c:pt>
                <c:pt idx="316">
                  <c:v>120.35</c:v>
                </c:pt>
                <c:pt idx="317">
                  <c:v>120.35</c:v>
                </c:pt>
                <c:pt idx="318">
                  <c:v>120.37</c:v>
                </c:pt>
                <c:pt idx="319">
                  <c:v>120.32</c:v>
                </c:pt>
                <c:pt idx="320">
                  <c:v>120.15</c:v>
                </c:pt>
                <c:pt idx="321">
                  <c:v>120.25</c:v>
                </c:pt>
                <c:pt idx="322">
                  <c:v>120.19</c:v>
                </c:pt>
                <c:pt idx="323">
                  <c:v>120.12</c:v>
                </c:pt>
                <c:pt idx="324">
                  <c:v>120.22</c:v>
                </c:pt>
                <c:pt idx="325">
                  <c:v>120.39</c:v>
                </c:pt>
                <c:pt idx="326">
                  <c:v>120.5</c:v>
                </c:pt>
                <c:pt idx="327">
                  <c:v>120.75</c:v>
                </c:pt>
                <c:pt idx="328">
                  <c:v>120.77</c:v>
                </c:pt>
                <c:pt idx="329">
                  <c:v>120.87</c:v>
                </c:pt>
                <c:pt idx="330">
                  <c:v>120.85</c:v>
                </c:pt>
                <c:pt idx="331">
                  <c:v>120.68</c:v>
                </c:pt>
                <c:pt idx="332">
                  <c:v>120.77</c:v>
                </c:pt>
                <c:pt idx="333">
                  <c:v>120.82</c:v>
                </c:pt>
                <c:pt idx="334">
                  <c:v>120.66</c:v>
                </c:pt>
                <c:pt idx="335">
                  <c:v>120.66</c:v>
                </c:pt>
                <c:pt idx="336">
                  <c:v>120.65</c:v>
                </c:pt>
                <c:pt idx="337">
                  <c:v>120.74</c:v>
                </c:pt>
                <c:pt idx="338">
                  <c:v>120.6</c:v>
                </c:pt>
                <c:pt idx="339">
                  <c:v>120.48</c:v>
                </c:pt>
                <c:pt idx="340">
                  <c:v>120.68</c:v>
                </c:pt>
                <c:pt idx="341">
                  <c:v>120.72</c:v>
                </c:pt>
                <c:pt idx="342">
                  <c:v>120.71</c:v>
                </c:pt>
                <c:pt idx="343">
                  <c:v>120.45</c:v>
                </c:pt>
                <c:pt idx="344">
                  <c:v>120.42</c:v>
                </c:pt>
                <c:pt idx="345">
                  <c:v>120.65</c:v>
                </c:pt>
                <c:pt idx="346">
                  <c:v>120.78</c:v>
                </c:pt>
                <c:pt idx="347">
                  <c:v>120.68</c:v>
                </c:pt>
                <c:pt idx="348">
                  <c:v>120.69</c:v>
                </c:pt>
                <c:pt idx="349">
                  <c:v>120.69</c:v>
                </c:pt>
                <c:pt idx="350">
                  <c:v>120.6</c:v>
                </c:pt>
                <c:pt idx="351">
                  <c:v>120.6</c:v>
                </c:pt>
                <c:pt idx="352">
                  <c:v>120.47</c:v>
                </c:pt>
                <c:pt idx="353">
                  <c:v>120.61</c:v>
                </c:pt>
                <c:pt idx="354">
                  <c:v>120.56</c:v>
                </c:pt>
                <c:pt idx="355">
                  <c:v>120.55</c:v>
                </c:pt>
                <c:pt idx="356">
                  <c:v>120.57</c:v>
                </c:pt>
                <c:pt idx="357">
                  <c:v>120.53</c:v>
                </c:pt>
                <c:pt idx="358">
                  <c:v>120.52</c:v>
                </c:pt>
                <c:pt idx="359">
                  <c:v>120.44</c:v>
                </c:pt>
                <c:pt idx="360">
                  <c:v>120.32</c:v>
                </c:pt>
                <c:pt idx="361">
                  <c:v>120.26</c:v>
                </c:pt>
                <c:pt idx="362">
                  <c:v>120.45</c:v>
                </c:pt>
                <c:pt idx="363">
                  <c:v>120.57</c:v>
                </c:pt>
                <c:pt idx="364">
                  <c:v>120.54</c:v>
                </c:pt>
                <c:pt idx="365">
                  <c:v>120.45</c:v>
                </c:pt>
                <c:pt idx="366">
                  <c:v>120.36</c:v>
                </c:pt>
                <c:pt idx="367">
                  <c:v>120.44</c:v>
                </c:pt>
                <c:pt idx="368">
                  <c:v>120.49</c:v>
                </c:pt>
                <c:pt idx="369">
                  <c:v>120.52</c:v>
                </c:pt>
                <c:pt idx="370">
                  <c:v>120.39</c:v>
                </c:pt>
                <c:pt idx="371">
                  <c:v>120.38</c:v>
                </c:pt>
                <c:pt idx="372">
                  <c:v>120.48</c:v>
                </c:pt>
                <c:pt idx="373">
                  <c:v>120.48</c:v>
                </c:pt>
                <c:pt idx="374">
                  <c:v>120.5</c:v>
                </c:pt>
                <c:pt idx="375">
                  <c:v>120.56</c:v>
                </c:pt>
                <c:pt idx="376">
                  <c:v>120.56</c:v>
                </c:pt>
                <c:pt idx="377">
                  <c:v>120.61</c:v>
                </c:pt>
                <c:pt idx="378">
                  <c:v>120.57</c:v>
                </c:pt>
                <c:pt idx="379">
                  <c:v>120.74</c:v>
                </c:pt>
                <c:pt idx="380">
                  <c:v>120.7</c:v>
                </c:pt>
                <c:pt idx="381">
                  <c:v>120.69</c:v>
                </c:pt>
                <c:pt idx="382">
                  <c:v>120.61</c:v>
                </c:pt>
                <c:pt idx="383">
                  <c:v>120.59</c:v>
                </c:pt>
                <c:pt idx="384">
                  <c:v>120.58</c:v>
                </c:pt>
                <c:pt idx="385">
                  <c:v>120.59</c:v>
                </c:pt>
                <c:pt idx="386">
                  <c:v>120.58</c:v>
                </c:pt>
                <c:pt idx="387">
                  <c:v>120.54</c:v>
                </c:pt>
                <c:pt idx="388">
                  <c:v>120.47</c:v>
                </c:pt>
                <c:pt idx="389">
                  <c:v>120.57</c:v>
                </c:pt>
                <c:pt idx="390">
                  <c:v>120.65</c:v>
                </c:pt>
                <c:pt idx="391">
                  <c:v>120.74</c:v>
                </c:pt>
                <c:pt idx="392">
                  <c:v>120.73</c:v>
                </c:pt>
                <c:pt idx="393">
                  <c:v>120.67</c:v>
                </c:pt>
                <c:pt idx="394">
                  <c:v>120.61</c:v>
                </c:pt>
                <c:pt idx="395">
                  <c:v>120.7</c:v>
                </c:pt>
                <c:pt idx="396">
                  <c:v>120.7</c:v>
                </c:pt>
                <c:pt idx="397">
                  <c:v>120.72</c:v>
                </c:pt>
                <c:pt idx="398">
                  <c:v>120.75</c:v>
                </c:pt>
                <c:pt idx="399">
                  <c:v>120.67</c:v>
                </c:pt>
                <c:pt idx="400">
                  <c:v>120.69</c:v>
                </c:pt>
                <c:pt idx="401">
                  <c:v>120.72</c:v>
                </c:pt>
                <c:pt idx="402">
                  <c:v>120.63</c:v>
                </c:pt>
                <c:pt idx="403">
                  <c:v>120.71</c:v>
                </c:pt>
                <c:pt idx="404">
                  <c:v>120.72</c:v>
                </c:pt>
                <c:pt idx="405">
                  <c:v>120.72</c:v>
                </c:pt>
                <c:pt idx="406">
                  <c:v>120.77</c:v>
                </c:pt>
                <c:pt idx="407">
                  <c:v>120.84</c:v>
                </c:pt>
                <c:pt idx="408">
                  <c:v>120.74</c:v>
                </c:pt>
                <c:pt idx="409">
                  <c:v>120.75</c:v>
                </c:pt>
                <c:pt idx="410">
                  <c:v>120.75</c:v>
                </c:pt>
                <c:pt idx="411">
                  <c:v>120.65</c:v>
                </c:pt>
                <c:pt idx="412">
                  <c:v>120.58</c:v>
                </c:pt>
                <c:pt idx="413">
                  <c:v>120.56</c:v>
                </c:pt>
                <c:pt idx="414">
                  <c:v>120.48</c:v>
                </c:pt>
                <c:pt idx="415">
                  <c:v>120.38</c:v>
                </c:pt>
                <c:pt idx="416">
                  <c:v>120.2</c:v>
                </c:pt>
                <c:pt idx="417">
                  <c:v>120.21</c:v>
                </c:pt>
                <c:pt idx="418">
                  <c:v>120.2</c:v>
                </c:pt>
                <c:pt idx="419">
                  <c:v>120.06</c:v>
                </c:pt>
                <c:pt idx="420">
                  <c:v>120.05</c:v>
                </c:pt>
                <c:pt idx="421">
                  <c:v>120.14</c:v>
                </c:pt>
                <c:pt idx="422">
                  <c:v>120.19</c:v>
                </c:pt>
                <c:pt idx="423">
                  <c:v>120.2</c:v>
                </c:pt>
                <c:pt idx="424">
                  <c:v>120.18</c:v>
                </c:pt>
                <c:pt idx="425">
                  <c:v>120.16</c:v>
                </c:pt>
                <c:pt idx="426">
                  <c:v>120.19</c:v>
                </c:pt>
                <c:pt idx="427">
                  <c:v>120.17</c:v>
                </c:pt>
                <c:pt idx="428">
                  <c:v>120.18</c:v>
                </c:pt>
                <c:pt idx="429">
                  <c:v>120.18</c:v>
                </c:pt>
                <c:pt idx="430">
                  <c:v>120.19</c:v>
                </c:pt>
                <c:pt idx="431">
                  <c:v>120.18</c:v>
                </c:pt>
                <c:pt idx="432">
                  <c:v>120.17</c:v>
                </c:pt>
                <c:pt idx="433">
                  <c:v>120.14</c:v>
                </c:pt>
                <c:pt idx="434">
                  <c:v>120.11</c:v>
                </c:pt>
                <c:pt idx="435">
                  <c:v>120.03</c:v>
                </c:pt>
                <c:pt idx="436">
                  <c:v>120.08</c:v>
                </c:pt>
                <c:pt idx="437">
                  <c:v>120.06</c:v>
                </c:pt>
                <c:pt idx="438">
                  <c:v>120.14</c:v>
                </c:pt>
                <c:pt idx="439">
                  <c:v>120.17</c:v>
                </c:pt>
                <c:pt idx="440">
                  <c:v>120.05</c:v>
                </c:pt>
                <c:pt idx="441">
                  <c:v>120.15</c:v>
                </c:pt>
                <c:pt idx="442">
                  <c:v>120.15</c:v>
                </c:pt>
                <c:pt idx="443">
                  <c:v>120.13</c:v>
                </c:pt>
                <c:pt idx="444">
                  <c:v>120.1</c:v>
                </c:pt>
                <c:pt idx="445">
                  <c:v>120</c:v>
                </c:pt>
                <c:pt idx="446">
                  <c:v>119.96</c:v>
                </c:pt>
                <c:pt idx="447">
                  <c:v>119.75</c:v>
                </c:pt>
                <c:pt idx="448">
                  <c:v>119.82</c:v>
                </c:pt>
                <c:pt idx="449">
                  <c:v>119.84</c:v>
                </c:pt>
                <c:pt idx="450">
                  <c:v>119.79</c:v>
                </c:pt>
                <c:pt idx="451">
                  <c:v>119.65</c:v>
                </c:pt>
                <c:pt idx="452">
                  <c:v>119.54</c:v>
                </c:pt>
                <c:pt idx="453">
                  <c:v>119.65</c:v>
                </c:pt>
                <c:pt idx="454">
                  <c:v>119.77</c:v>
                </c:pt>
                <c:pt idx="455">
                  <c:v>119.69</c:v>
                </c:pt>
                <c:pt idx="456">
                  <c:v>119.62</c:v>
                </c:pt>
                <c:pt idx="457">
                  <c:v>119.62</c:v>
                </c:pt>
                <c:pt idx="458">
                  <c:v>119.71</c:v>
                </c:pt>
                <c:pt idx="459">
                  <c:v>119.61</c:v>
                </c:pt>
                <c:pt idx="460">
                  <c:v>119.59</c:v>
                </c:pt>
                <c:pt idx="461">
                  <c:v>119.48</c:v>
                </c:pt>
                <c:pt idx="462">
                  <c:v>119.49</c:v>
                </c:pt>
                <c:pt idx="463">
                  <c:v>119.48</c:v>
                </c:pt>
                <c:pt idx="464">
                  <c:v>119.65</c:v>
                </c:pt>
                <c:pt idx="465">
                  <c:v>119.85</c:v>
                </c:pt>
                <c:pt idx="466">
                  <c:v>119.8</c:v>
                </c:pt>
                <c:pt idx="467">
                  <c:v>119.72</c:v>
                </c:pt>
                <c:pt idx="468">
                  <c:v>119.7</c:v>
                </c:pt>
                <c:pt idx="469">
                  <c:v>119.74</c:v>
                </c:pt>
                <c:pt idx="470">
                  <c:v>119.78</c:v>
                </c:pt>
                <c:pt idx="471">
                  <c:v>119.8</c:v>
                </c:pt>
                <c:pt idx="472">
                  <c:v>119.81</c:v>
                </c:pt>
                <c:pt idx="473">
                  <c:v>119.84</c:v>
                </c:pt>
                <c:pt idx="474">
                  <c:v>119.97</c:v>
                </c:pt>
                <c:pt idx="475">
                  <c:v>120</c:v>
                </c:pt>
                <c:pt idx="476">
                  <c:v>119.97</c:v>
                </c:pt>
                <c:pt idx="477">
                  <c:v>119.98</c:v>
                </c:pt>
                <c:pt idx="478">
                  <c:v>120.04</c:v>
                </c:pt>
                <c:pt idx="479">
                  <c:v>119.95</c:v>
                </c:pt>
                <c:pt idx="480">
                  <c:v>119.85</c:v>
                </c:pt>
                <c:pt idx="481">
                  <c:v>119.85</c:v>
                </c:pt>
                <c:pt idx="482">
                  <c:v>119.87</c:v>
                </c:pt>
                <c:pt idx="483">
                  <c:v>119.79</c:v>
                </c:pt>
                <c:pt idx="484">
                  <c:v>119.74</c:v>
                </c:pt>
                <c:pt idx="485">
                  <c:v>119.76</c:v>
                </c:pt>
                <c:pt idx="486">
                  <c:v>119.76</c:v>
                </c:pt>
                <c:pt idx="487">
                  <c:v>119.76</c:v>
                </c:pt>
                <c:pt idx="488">
                  <c:v>119.79</c:v>
                </c:pt>
                <c:pt idx="489">
                  <c:v>119.8</c:v>
                </c:pt>
                <c:pt idx="490">
                  <c:v>119.78</c:v>
                </c:pt>
                <c:pt idx="491">
                  <c:v>119.82</c:v>
                </c:pt>
                <c:pt idx="492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8-4129-BC2E-4A1DAF90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562057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057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272425249169436"/>
          <c:y val="0.84390243902439022"/>
          <c:w val="0.62292358803986714"/>
          <c:h val="0.141463414634146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92086330935257E-2"/>
          <c:y val="5.3078666315573404E-2"/>
          <c:w val="0.83453237410071945"/>
          <c:h val="0.713377275281306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'3.1.6-график '!$B$5</c:f>
              <c:strCache>
                <c:ptCount val="1"/>
                <c:pt idx="0">
                  <c:v>$500000 дейін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'!$C$5:$AA$5</c:f>
              <c:numCache>
                <c:formatCode>General</c:formatCode>
                <c:ptCount val="25"/>
                <c:pt idx="0">
                  <c:v>2790</c:v>
                </c:pt>
                <c:pt idx="1">
                  <c:v>2160</c:v>
                </c:pt>
                <c:pt idx="2">
                  <c:v>1760</c:v>
                </c:pt>
                <c:pt idx="3">
                  <c:v>2894</c:v>
                </c:pt>
                <c:pt idx="4">
                  <c:v>3340</c:v>
                </c:pt>
                <c:pt idx="5">
                  <c:v>3673</c:v>
                </c:pt>
                <c:pt idx="6">
                  <c:v>3938</c:v>
                </c:pt>
                <c:pt idx="7">
                  <c:v>3912</c:v>
                </c:pt>
                <c:pt idx="8">
                  <c:v>4319</c:v>
                </c:pt>
                <c:pt idx="9">
                  <c:v>3425</c:v>
                </c:pt>
                <c:pt idx="10">
                  <c:v>3227</c:v>
                </c:pt>
                <c:pt idx="11">
                  <c:v>2931</c:v>
                </c:pt>
                <c:pt idx="12">
                  <c:v>2867</c:v>
                </c:pt>
                <c:pt idx="13">
                  <c:v>2589</c:v>
                </c:pt>
                <c:pt idx="14">
                  <c:v>1878</c:v>
                </c:pt>
                <c:pt idx="15">
                  <c:v>2029</c:v>
                </c:pt>
                <c:pt idx="16">
                  <c:v>1940</c:v>
                </c:pt>
                <c:pt idx="17">
                  <c:v>1766</c:v>
                </c:pt>
                <c:pt idx="18">
                  <c:v>2405</c:v>
                </c:pt>
                <c:pt idx="19">
                  <c:v>1570</c:v>
                </c:pt>
                <c:pt idx="20">
                  <c:v>4373</c:v>
                </c:pt>
                <c:pt idx="21">
                  <c:v>10592</c:v>
                </c:pt>
                <c:pt idx="22">
                  <c:v>5515</c:v>
                </c:pt>
                <c:pt idx="23">
                  <c:v>3472</c:v>
                </c:pt>
                <c:pt idx="24">
                  <c:v>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4-40C3-9748-78D466682763}"/>
            </c:ext>
          </c:extLst>
        </c:ser>
        <c:ser>
          <c:idx val="1"/>
          <c:order val="1"/>
          <c:tx>
            <c:strRef>
              <c:f>'3.1.6-график '!$B$6</c:f>
              <c:strCache>
                <c:ptCount val="1"/>
                <c:pt idx="0">
                  <c:v>$500000 - $1000000 дейін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'!$C$6:$AA$6</c:f>
              <c:numCache>
                <c:formatCode>General</c:formatCode>
                <c:ptCount val="25"/>
                <c:pt idx="0">
                  <c:v>944</c:v>
                </c:pt>
                <c:pt idx="1">
                  <c:v>1105</c:v>
                </c:pt>
                <c:pt idx="2">
                  <c:v>1056</c:v>
                </c:pt>
                <c:pt idx="3">
                  <c:v>1378</c:v>
                </c:pt>
                <c:pt idx="4">
                  <c:v>897</c:v>
                </c:pt>
                <c:pt idx="5">
                  <c:v>1146</c:v>
                </c:pt>
                <c:pt idx="6">
                  <c:v>1109</c:v>
                </c:pt>
                <c:pt idx="7">
                  <c:v>914</c:v>
                </c:pt>
                <c:pt idx="8">
                  <c:v>1689</c:v>
                </c:pt>
                <c:pt idx="9">
                  <c:v>1186</c:v>
                </c:pt>
                <c:pt idx="10">
                  <c:v>1372</c:v>
                </c:pt>
                <c:pt idx="11">
                  <c:v>1306</c:v>
                </c:pt>
                <c:pt idx="12">
                  <c:v>997</c:v>
                </c:pt>
                <c:pt idx="13">
                  <c:v>1183</c:v>
                </c:pt>
                <c:pt idx="14">
                  <c:v>1019</c:v>
                </c:pt>
                <c:pt idx="15">
                  <c:v>1086</c:v>
                </c:pt>
                <c:pt idx="16">
                  <c:v>1070</c:v>
                </c:pt>
                <c:pt idx="17">
                  <c:v>842</c:v>
                </c:pt>
                <c:pt idx="18">
                  <c:v>1197</c:v>
                </c:pt>
                <c:pt idx="19">
                  <c:v>765</c:v>
                </c:pt>
                <c:pt idx="20">
                  <c:v>1073</c:v>
                </c:pt>
                <c:pt idx="21">
                  <c:v>1096</c:v>
                </c:pt>
                <c:pt idx="22">
                  <c:v>1199</c:v>
                </c:pt>
                <c:pt idx="23">
                  <c:v>1334</c:v>
                </c:pt>
                <c:pt idx="24">
                  <c:v>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44-40C3-9748-78D466682763}"/>
            </c:ext>
          </c:extLst>
        </c:ser>
        <c:ser>
          <c:idx val="2"/>
          <c:order val="2"/>
          <c:tx>
            <c:strRef>
              <c:f>'3.1.6-график '!$B$7</c:f>
              <c:strCache>
                <c:ptCount val="1"/>
                <c:pt idx="0">
                  <c:v>$1000000 - $2000000 дейін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'!$C$7:$AA$7</c:f>
              <c:numCache>
                <c:formatCode>General</c:formatCode>
                <c:ptCount val="25"/>
                <c:pt idx="0">
                  <c:v>539</c:v>
                </c:pt>
                <c:pt idx="1">
                  <c:v>542</c:v>
                </c:pt>
                <c:pt idx="2">
                  <c:v>446</c:v>
                </c:pt>
                <c:pt idx="3">
                  <c:v>432</c:v>
                </c:pt>
                <c:pt idx="4">
                  <c:v>307</c:v>
                </c:pt>
                <c:pt idx="5">
                  <c:v>345</c:v>
                </c:pt>
                <c:pt idx="6">
                  <c:v>309</c:v>
                </c:pt>
                <c:pt idx="7">
                  <c:v>337</c:v>
                </c:pt>
                <c:pt idx="8">
                  <c:v>507</c:v>
                </c:pt>
                <c:pt idx="9">
                  <c:v>235</c:v>
                </c:pt>
                <c:pt idx="10">
                  <c:v>444</c:v>
                </c:pt>
                <c:pt idx="11">
                  <c:v>414</c:v>
                </c:pt>
                <c:pt idx="12">
                  <c:v>253</c:v>
                </c:pt>
                <c:pt idx="13">
                  <c:v>424</c:v>
                </c:pt>
                <c:pt idx="14">
                  <c:v>294</c:v>
                </c:pt>
                <c:pt idx="15">
                  <c:v>277</c:v>
                </c:pt>
                <c:pt idx="16">
                  <c:v>384</c:v>
                </c:pt>
                <c:pt idx="17">
                  <c:v>250</c:v>
                </c:pt>
                <c:pt idx="18">
                  <c:v>407</c:v>
                </c:pt>
                <c:pt idx="19">
                  <c:v>216</c:v>
                </c:pt>
                <c:pt idx="20">
                  <c:v>344</c:v>
                </c:pt>
                <c:pt idx="21">
                  <c:v>435</c:v>
                </c:pt>
                <c:pt idx="22">
                  <c:v>480</c:v>
                </c:pt>
                <c:pt idx="23">
                  <c:v>489</c:v>
                </c:pt>
                <c:pt idx="24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44-40C3-9748-78D466682763}"/>
            </c:ext>
          </c:extLst>
        </c:ser>
        <c:ser>
          <c:idx val="3"/>
          <c:order val="3"/>
          <c:tx>
            <c:strRef>
              <c:f>'3.1.6-график '!$B$8</c:f>
              <c:strCache>
                <c:ptCount val="1"/>
                <c:pt idx="0">
                  <c:v> $2000000 - $5000000 дейін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'!$C$8:$AA$8</c:f>
              <c:numCache>
                <c:formatCode>General</c:formatCode>
                <c:ptCount val="25"/>
                <c:pt idx="0">
                  <c:v>536</c:v>
                </c:pt>
                <c:pt idx="1">
                  <c:v>474</c:v>
                </c:pt>
                <c:pt idx="2">
                  <c:v>409</c:v>
                </c:pt>
                <c:pt idx="3">
                  <c:v>389</c:v>
                </c:pt>
                <c:pt idx="4">
                  <c:v>266</c:v>
                </c:pt>
                <c:pt idx="5">
                  <c:v>199</c:v>
                </c:pt>
                <c:pt idx="6">
                  <c:v>173</c:v>
                </c:pt>
                <c:pt idx="7">
                  <c:v>265</c:v>
                </c:pt>
                <c:pt idx="8">
                  <c:v>373</c:v>
                </c:pt>
                <c:pt idx="9">
                  <c:v>133</c:v>
                </c:pt>
                <c:pt idx="10">
                  <c:v>476</c:v>
                </c:pt>
                <c:pt idx="11">
                  <c:v>362</c:v>
                </c:pt>
                <c:pt idx="12">
                  <c:v>153</c:v>
                </c:pt>
                <c:pt idx="13">
                  <c:v>272</c:v>
                </c:pt>
                <c:pt idx="14">
                  <c:v>186</c:v>
                </c:pt>
                <c:pt idx="15">
                  <c:v>135</c:v>
                </c:pt>
                <c:pt idx="16">
                  <c:v>197</c:v>
                </c:pt>
                <c:pt idx="17">
                  <c:v>199</c:v>
                </c:pt>
                <c:pt idx="18">
                  <c:v>323</c:v>
                </c:pt>
                <c:pt idx="19">
                  <c:v>146</c:v>
                </c:pt>
                <c:pt idx="20">
                  <c:v>273</c:v>
                </c:pt>
                <c:pt idx="21">
                  <c:v>257</c:v>
                </c:pt>
                <c:pt idx="22">
                  <c:v>378</c:v>
                </c:pt>
                <c:pt idx="23">
                  <c:v>247</c:v>
                </c:pt>
                <c:pt idx="24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44-40C3-9748-78D466682763}"/>
            </c:ext>
          </c:extLst>
        </c:ser>
        <c:ser>
          <c:idx val="4"/>
          <c:order val="4"/>
          <c:tx>
            <c:strRef>
              <c:f>'3.1.6-график '!$B$9</c:f>
              <c:strCache>
                <c:ptCount val="1"/>
                <c:pt idx="0">
                  <c:v>$5000000 жоғары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'!$C$9:$AA$9</c:f>
              <c:numCache>
                <c:formatCode>General</c:formatCode>
                <c:ptCount val="25"/>
                <c:pt idx="0">
                  <c:v>131</c:v>
                </c:pt>
                <c:pt idx="1">
                  <c:v>213</c:v>
                </c:pt>
                <c:pt idx="2">
                  <c:v>234</c:v>
                </c:pt>
                <c:pt idx="3">
                  <c:v>144</c:v>
                </c:pt>
                <c:pt idx="4">
                  <c:v>114</c:v>
                </c:pt>
                <c:pt idx="5">
                  <c:v>118</c:v>
                </c:pt>
                <c:pt idx="6">
                  <c:v>136</c:v>
                </c:pt>
                <c:pt idx="7">
                  <c:v>192</c:v>
                </c:pt>
                <c:pt idx="8">
                  <c:v>233</c:v>
                </c:pt>
                <c:pt idx="9">
                  <c:v>161</c:v>
                </c:pt>
                <c:pt idx="10">
                  <c:v>365</c:v>
                </c:pt>
                <c:pt idx="11">
                  <c:v>198</c:v>
                </c:pt>
                <c:pt idx="12">
                  <c:v>119</c:v>
                </c:pt>
                <c:pt idx="13">
                  <c:v>239</c:v>
                </c:pt>
                <c:pt idx="14">
                  <c:v>181</c:v>
                </c:pt>
                <c:pt idx="15">
                  <c:v>101</c:v>
                </c:pt>
                <c:pt idx="16">
                  <c:v>145</c:v>
                </c:pt>
                <c:pt idx="17">
                  <c:v>130</c:v>
                </c:pt>
                <c:pt idx="18">
                  <c:v>177</c:v>
                </c:pt>
                <c:pt idx="19">
                  <c:v>160</c:v>
                </c:pt>
                <c:pt idx="20">
                  <c:v>255</c:v>
                </c:pt>
                <c:pt idx="21">
                  <c:v>268</c:v>
                </c:pt>
                <c:pt idx="22">
                  <c:v>309</c:v>
                </c:pt>
                <c:pt idx="23">
                  <c:v>407</c:v>
                </c:pt>
                <c:pt idx="2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4-40C3-9748-78D466682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29728"/>
        <c:axId val="1"/>
      </c:barChart>
      <c:lineChart>
        <c:grouping val="standard"/>
        <c:varyColors val="0"/>
        <c:ser>
          <c:idx val="5"/>
          <c:order val="5"/>
          <c:tx>
            <c:strRef>
              <c:f>'3.1.6-график '!$B$11</c:f>
              <c:strCache>
                <c:ptCount val="1"/>
                <c:pt idx="0">
                  <c:v>Сауда-саттық көлемі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'3.1.6-график '!$C$4:$AA$4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'3.1.6-график '!$C$11:$AA$11</c:f>
              <c:numCache>
                <c:formatCode>General</c:formatCode>
                <c:ptCount val="25"/>
                <c:pt idx="0">
                  <c:v>6135.0050000000001</c:v>
                </c:pt>
                <c:pt idx="1">
                  <c:v>7263.6</c:v>
                </c:pt>
                <c:pt idx="2">
                  <c:v>7077.87</c:v>
                </c:pt>
                <c:pt idx="3">
                  <c:v>6387.86</c:v>
                </c:pt>
                <c:pt idx="4">
                  <c:v>4813.3549999999996</c:v>
                </c:pt>
                <c:pt idx="5">
                  <c:v>5552.49</c:v>
                </c:pt>
                <c:pt idx="6">
                  <c:v>5895.5</c:v>
                </c:pt>
                <c:pt idx="7">
                  <c:v>7127.73</c:v>
                </c:pt>
                <c:pt idx="8">
                  <c:v>10316.405000000001</c:v>
                </c:pt>
                <c:pt idx="9">
                  <c:v>7953.99</c:v>
                </c:pt>
                <c:pt idx="10">
                  <c:v>11156.84</c:v>
                </c:pt>
                <c:pt idx="11">
                  <c:v>7756.1049999999996</c:v>
                </c:pt>
                <c:pt idx="12">
                  <c:v>4964.6549999999997</c:v>
                </c:pt>
                <c:pt idx="13">
                  <c:v>9640.1299999999992</c:v>
                </c:pt>
                <c:pt idx="14">
                  <c:v>9829.2649999999994</c:v>
                </c:pt>
                <c:pt idx="15">
                  <c:v>4653.1149999999998</c:v>
                </c:pt>
                <c:pt idx="16">
                  <c:v>5619.21</c:v>
                </c:pt>
                <c:pt idx="17">
                  <c:v>6129.44</c:v>
                </c:pt>
                <c:pt idx="18">
                  <c:v>8139.7</c:v>
                </c:pt>
                <c:pt idx="19">
                  <c:v>5872.7650000000003</c:v>
                </c:pt>
                <c:pt idx="20">
                  <c:v>8350.5</c:v>
                </c:pt>
                <c:pt idx="21">
                  <c:v>9478.16</c:v>
                </c:pt>
                <c:pt idx="22">
                  <c:v>12388.87</c:v>
                </c:pt>
                <c:pt idx="23">
                  <c:v>17372.195</c:v>
                </c:pt>
                <c:pt idx="24">
                  <c:v>12268.67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4-40C3-9748-78D466682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297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Мәмілелер саны</a:t>
                </a:r>
              </a:p>
            </c:rich>
          </c:tx>
          <c:layout>
            <c:manualLayout>
              <c:xMode val="edge"/>
              <c:yMode val="edge"/>
              <c:x val="2.2069033823602237E-2"/>
              <c:y val="0.288748084341806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97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Операциялар көлемі,  млн. долл.</a:t>
                </a:r>
              </a:p>
            </c:rich>
          </c:tx>
          <c:layout>
            <c:manualLayout>
              <c:xMode val="edge"/>
              <c:yMode val="edge"/>
              <c:x val="0.96834530117697548"/>
              <c:y val="0.28237876305730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50314465408805"/>
          <c:y val="0.87583892617449666"/>
          <c:w val="0.73584905660377353"/>
          <c:h val="9.3959731543624164E-2"/>
        </c:manualLayout>
      </c:layout>
      <c:overlay val="1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98437306261251"/>
          <c:y val="7.6023608894168301E-2"/>
          <c:w val="0.7657487675211917"/>
          <c:h val="0.50877338259943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'3.1.7-график '!$B$5</c:f>
              <c:strCache>
                <c:ptCount val="1"/>
                <c:pt idx="0">
                  <c:v>ҚРҰБ сатып алу көлемі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'!$C$5:$AA$5</c:f>
              <c:numCache>
                <c:formatCode>0.00</c:formatCode>
                <c:ptCount val="25"/>
                <c:pt idx="0">
                  <c:v>721.77860399999997</c:v>
                </c:pt>
                <c:pt idx="1">
                  <c:v>1070.483461</c:v>
                </c:pt>
                <c:pt idx="2">
                  <c:v>3637.7345799999998</c:v>
                </c:pt>
                <c:pt idx="3">
                  <c:v>1834.3115474400001</c:v>
                </c:pt>
                <c:pt idx="4">
                  <c:v>576.59439099999997</c:v>
                </c:pt>
                <c:pt idx="5">
                  <c:v>86.55</c:v>
                </c:pt>
                <c:pt idx="6">
                  <c:v>151.02637100000001</c:v>
                </c:pt>
                <c:pt idx="7">
                  <c:v>266</c:v>
                </c:pt>
                <c:pt idx="8">
                  <c:v>502.6</c:v>
                </c:pt>
                <c:pt idx="9">
                  <c:v>22</c:v>
                </c:pt>
                <c:pt idx="10">
                  <c:v>196.11500000000001</c:v>
                </c:pt>
                <c:pt idx="11">
                  <c:v>308.60000000000002</c:v>
                </c:pt>
                <c:pt idx="12">
                  <c:v>184.81</c:v>
                </c:pt>
                <c:pt idx="13">
                  <c:v>588.51</c:v>
                </c:pt>
                <c:pt idx="14">
                  <c:v>478.45</c:v>
                </c:pt>
                <c:pt idx="15">
                  <c:v>887.51499999999999</c:v>
                </c:pt>
                <c:pt idx="16">
                  <c:v>765.15499999999997</c:v>
                </c:pt>
                <c:pt idx="17">
                  <c:v>755.5</c:v>
                </c:pt>
                <c:pt idx="18">
                  <c:v>1532.48</c:v>
                </c:pt>
                <c:pt idx="19">
                  <c:v>883.43</c:v>
                </c:pt>
                <c:pt idx="20">
                  <c:v>1380.7349999999999</c:v>
                </c:pt>
                <c:pt idx="21">
                  <c:v>180.345</c:v>
                </c:pt>
                <c:pt idx="22">
                  <c:v>1566.4949999999999</c:v>
                </c:pt>
                <c:pt idx="23">
                  <c:v>1098.9000000000001</c:v>
                </c:pt>
                <c:pt idx="24">
                  <c:v>341.10500000000002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C-471A-91A0-54B0E3629E03}"/>
            </c:ext>
          </c:extLst>
        </c:ser>
        <c:ser>
          <c:idx val="1"/>
          <c:order val="1"/>
          <c:tx>
            <c:strRef>
              <c:f>'3.1.7-график '!$B$6</c:f>
              <c:strCache>
                <c:ptCount val="1"/>
                <c:pt idx="0">
                  <c:v>ҚРҰБ сату көлемі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'!$C$6:$AA$6</c:f>
              <c:numCache>
                <c:formatCode>General</c:formatCode>
                <c:ptCount val="25"/>
                <c:pt idx="0">
                  <c:v>620.97</c:v>
                </c:pt>
                <c:pt idx="1">
                  <c:v>529.79499999999996</c:v>
                </c:pt>
                <c:pt idx="2">
                  <c:v>108.75</c:v>
                </c:pt>
                <c:pt idx="3">
                  <c:v>229.505</c:v>
                </c:pt>
                <c:pt idx="4">
                  <c:v>67.55</c:v>
                </c:pt>
                <c:pt idx="5">
                  <c:v>135.54499999999999</c:v>
                </c:pt>
                <c:pt idx="6">
                  <c:v>0</c:v>
                </c:pt>
                <c:pt idx="7">
                  <c:v>444.55</c:v>
                </c:pt>
                <c:pt idx="8">
                  <c:v>1604.1</c:v>
                </c:pt>
                <c:pt idx="9">
                  <c:v>785.6</c:v>
                </c:pt>
                <c:pt idx="10">
                  <c:v>3916.89</c:v>
                </c:pt>
                <c:pt idx="11">
                  <c:v>2313.1</c:v>
                </c:pt>
                <c:pt idx="12">
                  <c:v>566.66</c:v>
                </c:pt>
                <c:pt idx="13">
                  <c:v>592.78</c:v>
                </c:pt>
                <c:pt idx="14">
                  <c:v>565.53</c:v>
                </c:pt>
                <c:pt idx="15">
                  <c:v>216.51499999999999</c:v>
                </c:pt>
                <c:pt idx="16">
                  <c:v>145.22999999999999</c:v>
                </c:pt>
                <c:pt idx="17">
                  <c:v>88.2</c:v>
                </c:pt>
                <c:pt idx="18">
                  <c:v>0</c:v>
                </c:pt>
                <c:pt idx="19">
                  <c:v>51.08</c:v>
                </c:pt>
                <c:pt idx="20">
                  <c:v>195.23500000000001</c:v>
                </c:pt>
                <c:pt idx="21">
                  <c:v>1631.075</c:v>
                </c:pt>
                <c:pt idx="22">
                  <c:v>467.22</c:v>
                </c:pt>
                <c:pt idx="23">
                  <c:v>681.9</c:v>
                </c:pt>
                <c:pt idx="24">
                  <c:v>1210.8150000000001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C-471A-91A0-54B0E3629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623072"/>
        <c:axId val="1"/>
      </c:barChart>
      <c:lineChart>
        <c:grouping val="standard"/>
        <c:varyColors val="0"/>
        <c:ser>
          <c:idx val="2"/>
          <c:order val="2"/>
          <c:tx>
            <c:strRef>
              <c:f>'3.1.7-график '!$B$9</c:f>
              <c:strCache>
                <c:ptCount val="1"/>
                <c:pt idx="0">
                  <c:v>ҚРҰБ-ның KASE операцияларындағы үлесі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'3.1.7-график '!$C$3:$AA$3</c:f>
              <c:strCache>
                <c:ptCount val="25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  <c:pt idx="24">
                  <c:v>қаз.2008</c:v>
                </c:pt>
              </c:strCache>
            </c:strRef>
          </c:cat>
          <c:val>
            <c:numRef>
              <c:f>'3.1.7-график '!$C$9:$AA$9</c:f>
              <c:numCache>
                <c:formatCode>0.00%</c:formatCode>
                <c:ptCount val="25"/>
                <c:pt idx="0">
                  <c:v>0.21886674974185022</c:v>
                </c:pt>
                <c:pt idx="1">
                  <c:v>0.22031478344071809</c:v>
                </c:pt>
                <c:pt idx="2">
                  <c:v>0.52932373440032099</c:v>
                </c:pt>
                <c:pt idx="3">
                  <c:v>0.32308418585253906</c:v>
                </c:pt>
                <c:pt idx="4">
                  <c:v>0.13382440958541392</c:v>
                </c:pt>
                <c:pt idx="5">
                  <c:v>3.9999171542857342E-2</c:v>
                </c:pt>
                <c:pt idx="6">
                  <c:v>2.5617228564159107E-2</c:v>
                </c:pt>
                <c:pt idx="7">
                  <c:v>9.9688119499475994E-2</c:v>
                </c:pt>
                <c:pt idx="8">
                  <c:v>0.20420873356561706</c:v>
                </c:pt>
                <c:pt idx="9">
                  <c:v>0.10153394711333558</c:v>
                </c:pt>
                <c:pt idx="10">
                  <c:v>0.36865322080445717</c:v>
                </c:pt>
                <c:pt idx="11">
                  <c:v>0.33801760032903111</c:v>
                </c:pt>
                <c:pt idx="12">
                  <c:v>0.15136399205987125</c:v>
                </c:pt>
                <c:pt idx="13">
                  <c:v>0.1225388039372913</c:v>
                </c:pt>
                <c:pt idx="14">
                  <c:v>0.10621140034376936</c:v>
                </c:pt>
                <c:pt idx="15">
                  <c:v>0.23726686316585771</c:v>
                </c:pt>
                <c:pt idx="16">
                  <c:v>0.16201298759078234</c:v>
                </c:pt>
                <c:pt idx="17">
                  <c:v>0.13764715863113108</c:v>
                </c:pt>
                <c:pt idx="18">
                  <c:v>0.18827229504772905</c:v>
                </c:pt>
                <c:pt idx="19">
                  <c:v>0.15912606753377667</c:v>
                </c:pt>
                <c:pt idx="20">
                  <c:v>0.18872762110053287</c:v>
                </c:pt>
                <c:pt idx="21">
                  <c:v>0.1911151531520886</c:v>
                </c:pt>
                <c:pt idx="22">
                  <c:v>0.16415661799663728</c:v>
                </c:pt>
                <c:pt idx="23">
                  <c:v>0.10250863520700754</c:v>
                </c:pt>
                <c:pt idx="24">
                  <c:v>0.12649455890491798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6C-471A-91A0-54B0E3629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23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АҚШ долл.</a:t>
                </a:r>
              </a:p>
            </c:rich>
          </c:tx>
          <c:layout>
            <c:manualLayout>
              <c:xMode val="edge"/>
              <c:yMode val="edge"/>
              <c:x val="3.1496062992125984E-2"/>
              <c:y val="0.184211140274132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3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944881889763779"/>
          <c:y val="0.79239766081871343"/>
          <c:w val="0.73031496062992129"/>
          <c:h val="0.169590643274853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68379101544625E-2"/>
          <c:y val="6.575342465753424E-2"/>
          <c:w val="0.86690091644739597"/>
          <c:h val="0.67945205479452053"/>
        </c:manualLayout>
      </c:layout>
      <c:lineChart>
        <c:grouping val="standard"/>
        <c:varyColors val="0"/>
        <c:ser>
          <c:idx val="0"/>
          <c:order val="0"/>
          <c:tx>
            <c:strRef>
              <c:f>'3.1.8-график  '!$C$4</c:f>
              <c:strCache>
                <c:ptCount val="1"/>
                <c:pt idx="0">
                  <c:v>Бағаның күндік өзгерісінің мәміленің орташа көлеміне қатынасы (нормаланған, 7 нүкте бойынша реттелген мән)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trendline>
            <c:name>Тренд түзуі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movingAvg"/>
            <c:period val="30"/>
            <c:dispRSqr val="0"/>
            <c:dispEq val="0"/>
          </c:trendline>
          <c:cat>
            <c:numRef>
              <c:f>'3.1.8-график  '!$B$5:$B$496</c:f>
              <c:numCache>
                <c:formatCode>m/d/yyyy</c:formatCode>
                <c:ptCount val="492"/>
                <c:pt idx="0">
                  <c:v>38996</c:v>
                </c:pt>
                <c:pt idx="1">
                  <c:v>39000</c:v>
                </c:pt>
                <c:pt idx="2">
                  <c:v>39001</c:v>
                </c:pt>
                <c:pt idx="3">
                  <c:v>39002</c:v>
                </c:pt>
                <c:pt idx="4">
                  <c:v>39003</c:v>
                </c:pt>
                <c:pt idx="5">
                  <c:v>39006</c:v>
                </c:pt>
                <c:pt idx="6">
                  <c:v>39007</c:v>
                </c:pt>
                <c:pt idx="7">
                  <c:v>39008</c:v>
                </c:pt>
                <c:pt idx="8">
                  <c:v>39009</c:v>
                </c:pt>
                <c:pt idx="9">
                  <c:v>39010</c:v>
                </c:pt>
                <c:pt idx="10">
                  <c:v>39013</c:v>
                </c:pt>
                <c:pt idx="11">
                  <c:v>39014</c:v>
                </c:pt>
                <c:pt idx="12">
                  <c:v>39016</c:v>
                </c:pt>
                <c:pt idx="13">
                  <c:v>39017</c:v>
                </c:pt>
                <c:pt idx="14">
                  <c:v>39020</c:v>
                </c:pt>
                <c:pt idx="15">
                  <c:v>39021</c:v>
                </c:pt>
                <c:pt idx="16">
                  <c:v>39022</c:v>
                </c:pt>
                <c:pt idx="17">
                  <c:v>39023</c:v>
                </c:pt>
                <c:pt idx="18">
                  <c:v>39024</c:v>
                </c:pt>
                <c:pt idx="19">
                  <c:v>39027</c:v>
                </c:pt>
                <c:pt idx="20">
                  <c:v>39028</c:v>
                </c:pt>
                <c:pt idx="21">
                  <c:v>39029</c:v>
                </c:pt>
                <c:pt idx="22">
                  <c:v>39030</c:v>
                </c:pt>
                <c:pt idx="23">
                  <c:v>39031</c:v>
                </c:pt>
                <c:pt idx="24">
                  <c:v>39034</c:v>
                </c:pt>
                <c:pt idx="25">
                  <c:v>39035</c:v>
                </c:pt>
                <c:pt idx="26">
                  <c:v>39036</c:v>
                </c:pt>
                <c:pt idx="27">
                  <c:v>39037</c:v>
                </c:pt>
                <c:pt idx="28">
                  <c:v>39038</c:v>
                </c:pt>
                <c:pt idx="29">
                  <c:v>39041</c:v>
                </c:pt>
                <c:pt idx="30">
                  <c:v>39042</c:v>
                </c:pt>
                <c:pt idx="31">
                  <c:v>39043</c:v>
                </c:pt>
                <c:pt idx="32">
                  <c:v>39045</c:v>
                </c:pt>
                <c:pt idx="33">
                  <c:v>39048</c:v>
                </c:pt>
                <c:pt idx="34">
                  <c:v>39049</c:v>
                </c:pt>
                <c:pt idx="35">
                  <c:v>39050</c:v>
                </c:pt>
                <c:pt idx="36">
                  <c:v>39051</c:v>
                </c:pt>
                <c:pt idx="37">
                  <c:v>39052</c:v>
                </c:pt>
                <c:pt idx="38">
                  <c:v>39055</c:v>
                </c:pt>
                <c:pt idx="39">
                  <c:v>39056</c:v>
                </c:pt>
                <c:pt idx="40">
                  <c:v>39057</c:v>
                </c:pt>
                <c:pt idx="41">
                  <c:v>39058</c:v>
                </c:pt>
                <c:pt idx="42">
                  <c:v>39059</c:v>
                </c:pt>
                <c:pt idx="43">
                  <c:v>39062</c:v>
                </c:pt>
                <c:pt idx="44">
                  <c:v>39063</c:v>
                </c:pt>
                <c:pt idx="45">
                  <c:v>39064</c:v>
                </c:pt>
                <c:pt idx="46">
                  <c:v>39065</c:v>
                </c:pt>
                <c:pt idx="47">
                  <c:v>39066</c:v>
                </c:pt>
                <c:pt idx="48">
                  <c:v>39071</c:v>
                </c:pt>
                <c:pt idx="49">
                  <c:v>39072</c:v>
                </c:pt>
                <c:pt idx="50">
                  <c:v>39073</c:v>
                </c:pt>
                <c:pt idx="51">
                  <c:v>39077</c:v>
                </c:pt>
                <c:pt idx="52">
                  <c:v>39078</c:v>
                </c:pt>
                <c:pt idx="53">
                  <c:v>39079</c:v>
                </c:pt>
                <c:pt idx="54">
                  <c:v>39080</c:v>
                </c:pt>
                <c:pt idx="55">
                  <c:v>39085</c:v>
                </c:pt>
                <c:pt idx="56">
                  <c:v>39086</c:v>
                </c:pt>
                <c:pt idx="57">
                  <c:v>39087</c:v>
                </c:pt>
                <c:pt idx="58">
                  <c:v>39090</c:v>
                </c:pt>
                <c:pt idx="59">
                  <c:v>39091</c:v>
                </c:pt>
                <c:pt idx="60">
                  <c:v>39092</c:v>
                </c:pt>
                <c:pt idx="61">
                  <c:v>39093</c:v>
                </c:pt>
                <c:pt idx="62">
                  <c:v>39094</c:v>
                </c:pt>
                <c:pt idx="63">
                  <c:v>39098</c:v>
                </c:pt>
                <c:pt idx="64">
                  <c:v>39099</c:v>
                </c:pt>
                <c:pt idx="65">
                  <c:v>39100</c:v>
                </c:pt>
                <c:pt idx="66">
                  <c:v>39101</c:v>
                </c:pt>
                <c:pt idx="67">
                  <c:v>39104</c:v>
                </c:pt>
                <c:pt idx="68">
                  <c:v>39105</c:v>
                </c:pt>
                <c:pt idx="69">
                  <c:v>39106</c:v>
                </c:pt>
                <c:pt idx="70">
                  <c:v>39107</c:v>
                </c:pt>
                <c:pt idx="71">
                  <c:v>39108</c:v>
                </c:pt>
                <c:pt idx="72">
                  <c:v>39111</c:v>
                </c:pt>
                <c:pt idx="73">
                  <c:v>39112</c:v>
                </c:pt>
                <c:pt idx="74">
                  <c:v>39113</c:v>
                </c:pt>
                <c:pt idx="75">
                  <c:v>39114</c:v>
                </c:pt>
                <c:pt idx="76">
                  <c:v>39115</c:v>
                </c:pt>
                <c:pt idx="77">
                  <c:v>39118</c:v>
                </c:pt>
                <c:pt idx="78">
                  <c:v>39119</c:v>
                </c:pt>
                <c:pt idx="79">
                  <c:v>39120</c:v>
                </c:pt>
                <c:pt idx="80">
                  <c:v>39121</c:v>
                </c:pt>
                <c:pt idx="81">
                  <c:v>39122</c:v>
                </c:pt>
                <c:pt idx="82">
                  <c:v>39125</c:v>
                </c:pt>
                <c:pt idx="83">
                  <c:v>39126</c:v>
                </c:pt>
                <c:pt idx="84">
                  <c:v>39127</c:v>
                </c:pt>
                <c:pt idx="85">
                  <c:v>39128</c:v>
                </c:pt>
                <c:pt idx="86">
                  <c:v>39129</c:v>
                </c:pt>
                <c:pt idx="87">
                  <c:v>39133</c:v>
                </c:pt>
                <c:pt idx="88">
                  <c:v>39134</c:v>
                </c:pt>
                <c:pt idx="89">
                  <c:v>39135</c:v>
                </c:pt>
                <c:pt idx="90">
                  <c:v>39136</c:v>
                </c:pt>
                <c:pt idx="91">
                  <c:v>39139</c:v>
                </c:pt>
                <c:pt idx="92">
                  <c:v>39140</c:v>
                </c:pt>
                <c:pt idx="93">
                  <c:v>39141</c:v>
                </c:pt>
                <c:pt idx="94">
                  <c:v>39142</c:v>
                </c:pt>
                <c:pt idx="95">
                  <c:v>39143</c:v>
                </c:pt>
                <c:pt idx="96">
                  <c:v>39146</c:v>
                </c:pt>
                <c:pt idx="97">
                  <c:v>39147</c:v>
                </c:pt>
                <c:pt idx="98">
                  <c:v>39148</c:v>
                </c:pt>
                <c:pt idx="99">
                  <c:v>39153</c:v>
                </c:pt>
                <c:pt idx="100">
                  <c:v>39154</c:v>
                </c:pt>
                <c:pt idx="101">
                  <c:v>39155</c:v>
                </c:pt>
                <c:pt idx="102">
                  <c:v>39156</c:v>
                </c:pt>
                <c:pt idx="103">
                  <c:v>39157</c:v>
                </c:pt>
                <c:pt idx="104">
                  <c:v>39160</c:v>
                </c:pt>
                <c:pt idx="105">
                  <c:v>39161</c:v>
                </c:pt>
                <c:pt idx="106">
                  <c:v>39162</c:v>
                </c:pt>
                <c:pt idx="107">
                  <c:v>39167</c:v>
                </c:pt>
                <c:pt idx="108">
                  <c:v>39168</c:v>
                </c:pt>
                <c:pt idx="109">
                  <c:v>39169</c:v>
                </c:pt>
                <c:pt idx="110">
                  <c:v>39170</c:v>
                </c:pt>
                <c:pt idx="111">
                  <c:v>39171</c:v>
                </c:pt>
                <c:pt idx="112">
                  <c:v>39174</c:v>
                </c:pt>
                <c:pt idx="113">
                  <c:v>39175</c:v>
                </c:pt>
                <c:pt idx="114">
                  <c:v>39176</c:v>
                </c:pt>
                <c:pt idx="115">
                  <c:v>39177</c:v>
                </c:pt>
                <c:pt idx="116">
                  <c:v>39178</c:v>
                </c:pt>
                <c:pt idx="117">
                  <c:v>39181</c:v>
                </c:pt>
                <c:pt idx="118">
                  <c:v>39182</c:v>
                </c:pt>
                <c:pt idx="119">
                  <c:v>39183</c:v>
                </c:pt>
                <c:pt idx="120">
                  <c:v>39184</c:v>
                </c:pt>
                <c:pt idx="121">
                  <c:v>39185</c:v>
                </c:pt>
                <c:pt idx="122">
                  <c:v>39188</c:v>
                </c:pt>
                <c:pt idx="123">
                  <c:v>39189</c:v>
                </c:pt>
                <c:pt idx="124">
                  <c:v>39190</c:v>
                </c:pt>
                <c:pt idx="125">
                  <c:v>39191</c:v>
                </c:pt>
                <c:pt idx="126">
                  <c:v>39192</c:v>
                </c:pt>
                <c:pt idx="127">
                  <c:v>39195</c:v>
                </c:pt>
                <c:pt idx="128">
                  <c:v>39196</c:v>
                </c:pt>
                <c:pt idx="129">
                  <c:v>39197</c:v>
                </c:pt>
                <c:pt idx="130">
                  <c:v>39198</c:v>
                </c:pt>
                <c:pt idx="131">
                  <c:v>39199</c:v>
                </c:pt>
                <c:pt idx="132">
                  <c:v>39202</c:v>
                </c:pt>
                <c:pt idx="133">
                  <c:v>39204</c:v>
                </c:pt>
                <c:pt idx="134">
                  <c:v>39205</c:v>
                </c:pt>
                <c:pt idx="135">
                  <c:v>39206</c:v>
                </c:pt>
                <c:pt idx="136">
                  <c:v>39209</c:v>
                </c:pt>
                <c:pt idx="137">
                  <c:v>39210</c:v>
                </c:pt>
                <c:pt idx="138">
                  <c:v>39212</c:v>
                </c:pt>
                <c:pt idx="139">
                  <c:v>39213</c:v>
                </c:pt>
                <c:pt idx="140">
                  <c:v>39216</c:v>
                </c:pt>
                <c:pt idx="141">
                  <c:v>39217</c:v>
                </c:pt>
                <c:pt idx="142">
                  <c:v>39218</c:v>
                </c:pt>
                <c:pt idx="143">
                  <c:v>39219</c:v>
                </c:pt>
                <c:pt idx="144">
                  <c:v>39220</c:v>
                </c:pt>
                <c:pt idx="145">
                  <c:v>39223</c:v>
                </c:pt>
                <c:pt idx="146">
                  <c:v>39224</c:v>
                </c:pt>
                <c:pt idx="147">
                  <c:v>39225</c:v>
                </c:pt>
                <c:pt idx="148">
                  <c:v>39226</c:v>
                </c:pt>
                <c:pt idx="149">
                  <c:v>39227</c:v>
                </c:pt>
                <c:pt idx="150">
                  <c:v>39231</c:v>
                </c:pt>
                <c:pt idx="151">
                  <c:v>39232</c:v>
                </c:pt>
                <c:pt idx="152">
                  <c:v>39233</c:v>
                </c:pt>
                <c:pt idx="153">
                  <c:v>39234</c:v>
                </c:pt>
                <c:pt idx="154">
                  <c:v>39237</c:v>
                </c:pt>
                <c:pt idx="155">
                  <c:v>39238</c:v>
                </c:pt>
                <c:pt idx="156">
                  <c:v>39239</c:v>
                </c:pt>
                <c:pt idx="157">
                  <c:v>39240</c:v>
                </c:pt>
                <c:pt idx="158">
                  <c:v>39241</c:v>
                </c:pt>
                <c:pt idx="159">
                  <c:v>39244</c:v>
                </c:pt>
                <c:pt idx="160">
                  <c:v>39245</c:v>
                </c:pt>
                <c:pt idx="161">
                  <c:v>39246</c:v>
                </c:pt>
                <c:pt idx="162">
                  <c:v>39247</c:v>
                </c:pt>
                <c:pt idx="163">
                  <c:v>39248</c:v>
                </c:pt>
                <c:pt idx="164">
                  <c:v>39251</c:v>
                </c:pt>
                <c:pt idx="165">
                  <c:v>39252</c:v>
                </c:pt>
                <c:pt idx="166">
                  <c:v>39253</c:v>
                </c:pt>
                <c:pt idx="167">
                  <c:v>39254</c:v>
                </c:pt>
                <c:pt idx="168">
                  <c:v>39255</c:v>
                </c:pt>
                <c:pt idx="169">
                  <c:v>39258</c:v>
                </c:pt>
                <c:pt idx="170">
                  <c:v>39259</c:v>
                </c:pt>
                <c:pt idx="171">
                  <c:v>39260</c:v>
                </c:pt>
                <c:pt idx="172">
                  <c:v>39261</c:v>
                </c:pt>
                <c:pt idx="173">
                  <c:v>39262</c:v>
                </c:pt>
                <c:pt idx="174">
                  <c:v>39265</c:v>
                </c:pt>
                <c:pt idx="175">
                  <c:v>39266</c:v>
                </c:pt>
                <c:pt idx="176">
                  <c:v>39268</c:v>
                </c:pt>
                <c:pt idx="177">
                  <c:v>39269</c:v>
                </c:pt>
                <c:pt idx="178">
                  <c:v>39272</c:v>
                </c:pt>
                <c:pt idx="179">
                  <c:v>39273</c:v>
                </c:pt>
                <c:pt idx="180">
                  <c:v>39274</c:v>
                </c:pt>
                <c:pt idx="181">
                  <c:v>39275</c:v>
                </c:pt>
                <c:pt idx="182">
                  <c:v>39276</c:v>
                </c:pt>
                <c:pt idx="183">
                  <c:v>39279</c:v>
                </c:pt>
                <c:pt idx="184">
                  <c:v>39280</c:v>
                </c:pt>
                <c:pt idx="185">
                  <c:v>39281</c:v>
                </c:pt>
                <c:pt idx="186">
                  <c:v>39282</c:v>
                </c:pt>
                <c:pt idx="187">
                  <c:v>39283</c:v>
                </c:pt>
                <c:pt idx="188">
                  <c:v>39286</c:v>
                </c:pt>
                <c:pt idx="189">
                  <c:v>39287</c:v>
                </c:pt>
                <c:pt idx="190">
                  <c:v>39288</c:v>
                </c:pt>
                <c:pt idx="191">
                  <c:v>39289</c:v>
                </c:pt>
                <c:pt idx="192">
                  <c:v>39290</c:v>
                </c:pt>
                <c:pt idx="193">
                  <c:v>39293</c:v>
                </c:pt>
                <c:pt idx="194">
                  <c:v>39294</c:v>
                </c:pt>
                <c:pt idx="195">
                  <c:v>39295</c:v>
                </c:pt>
                <c:pt idx="196">
                  <c:v>39296</c:v>
                </c:pt>
                <c:pt idx="197">
                  <c:v>39297</c:v>
                </c:pt>
                <c:pt idx="198">
                  <c:v>39300</c:v>
                </c:pt>
                <c:pt idx="199">
                  <c:v>39301</c:v>
                </c:pt>
                <c:pt idx="200">
                  <c:v>39302</c:v>
                </c:pt>
                <c:pt idx="201">
                  <c:v>39303</c:v>
                </c:pt>
                <c:pt idx="202">
                  <c:v>39304</c:v>
                </c:pt>
                <c:pt idx="203">
                  <c:v>39307</c:v>
                </c:pt>
                <c:pt idx="204">
                  <c:v>39308</c:v>
                </c:pt>
                <c:pt idx="205">
                  <c:v>39309</c:v>
                </c:pt>
                <c:pt idx="206">
                  <c:v>39310</c:v>
                </c:pt>
                <c:pt idx="207">
                  <c:v>39311</c:v>
                </c:pt>
                <c:pt idx="208">
                  <c:v>39314</c:v>
                </c:pt>
                <c:pt idx="209">
                  <c:v>39315</c:v>
                </c:pt>
                <c:pt idx="210">
                  <c:v>39316</c:v>
                </c:pt>
                <c:pt idx="211">
                  <c:v>39317</c:v>
                </c:pt>
                <c:pt idx="212">
                  <c:v>39318</c:v>
                </c:pt>
                <c:pt idx="213">
                  <c:v>39321</c:v>
                </c:pt>
                <c:pt idx="214">
                  <c:v>39322</c:v>
                </c:pt>
                <c:pt idx="215">
                  <c:v>39323</c:v>
                </c:pt>
                <c:pt idx="216">
                  <c:v>39329</c:v>
                </c:pt>
                <c:pt idx="217">
                  <c:v>39330</c:v>
                </c:pt>
                <c:pt idx="218">
                  <c:v>39331</c:v>
                </c:pt>
                <c:pt idx="219">
                  <c:v>39332</c:v>
                </c:pt>
                <c:pt idx="220">
                  <c:v>39335</c:v>
                </c:pt>
                <c:pt idx="221">
                  <c:v>39336</c:v>
                </c:pt>
                <c:pt idx="222">
                  <c:v>39337</c:v>
                </c:pt>
                <c:pt idx="223">
                  <c:v>39338</c:v>
                </c:pt>
                <c:pt idx="224">
                  <c:v>39339</c:v>
                </c:pt>
                <c:pt idx="225">
                  <c:v>39342</c:v>
                </c:pt>
                <c:pt idx="226">
                  <c:v>39343</c:v>
                </c:pt>
                <c:pt idx="227">
                  <c:v>39344</c:v>
                </c:pt>
                <c:pt idx="228">
                  <c:v>39345</c:v>
                </c:pt>
                <c:pt idx="229">
                  <c:v>39346</c:v>
                </c:pt>
                <c:pt idx="230">
                  <c:v>39349</c:v>
                </c:pt>
                <c:pt idx="231">
                  <c:v>39350</c:v>
                </c:pt>
                <c:pt idx="232">
                  <c:v>39351</c:v>
                </c:pt>
                <c:pt idx="233">
                  <c:v>39352</c:v>
                </c:pt>
                <c:pt idx="234">
                  <c:v>39353</c:v>
                </c:pt>
                <c:pt idx="235">
                  <c:v>39356</c:v>
                </c:pt>
                <c:pt idx="236">
                  <c:v>39357</c:v>
                </c:pt>
                <c:pt idx="237">
                  <c:v>39358</c:v>
                </c:pt>
                <c:pt idx="238">
                  <c:v>39359</c:v>
                </c:pt>
                <c:pt idx="239">
                  <c:v>39360</c:v>
                </c:pt>
                <c:pt idx="240">
                  <c:v>39364</c:v>
                </c:pt>
                <c:pt idx="241">
                  <c:v>39365</c:v>
                </c:pt>
                <c:pt idx="242">
                  <c:v>39366</c:v>
                </c:pt>
                <c:pt idx="243">
                  <c:v>39367</c:v>
                </c:pt>
                <c:pt idx="244">
                  <c:v>39370</c:v>
                </c:pt>
                <c:pt idx="245">
                  <c:v>39371</c:v>
                </c:pt>
                <c:pt idx="246">
                  <c:v>39372</c:v>
                </c:pt>
                <c:pt idx="247">
                  <c:v>39373</c:v>
                </c:pt>
                <c:pt idx="248">
                  <c:v>39374</c:v>
                </c:pt>
                <c:pt idx="249">
                  <c:v>39377</c:v>
                </c:pt>
                <c:pt idx="250">
                  <c:v>39378</c:v>
                </c:pt>
                <c:pt idx="251">
                  <c:v>39379</c:v>
                </c:pt>
                <c:pt idx="252">
                  <c:v>39384</c:v>
                </c:pt>
                <c:pt idx="253">
                  <c:v>39385</c:v>
                </c:pt>
                <c:pt idx="254">
                  <c:v>39386</c:v>
                </c:pt>
                <c:pt idx="255">
                  <c:v>39387</c:v>
                </c:pt>
                <c:pt idx="256">
                  <c:v>39388</c:v>
                </c:pt>
                <c:pt idx="257">
                  <c:v>39391</c:v>
                </c:pt>
                <c:pt idx="258">
                  <c:v>39392</c:v>
                </c:pt>
                <c:pt idx="259">
                  <c:v>39393</c:v>
                </c:pt>
                <c:pt idx="260">
                  <c:v>39394</c:v>
                </c:pt>
                <c:pt idx="261">
                  <c:v>39395</c:v>
                </c:pt>
                <c:pt idx="262">
                  <c:v>39399</c:v>
                </c:pt>
                <c:pt idx="263">
                  <c:v>39400</c:v>
                </c:pt>
                <c:pt idx="264">
                  <c:v>39401</c:v>
                </c:pt>
                <c:pt idx="265">
                  <c:v>39402</c:v>
                </c:pt>
                <c:pt idx="266">
                  <c:v>39405</c:v>
                </c:pt>
                <c:pt idx="267">
                  <c:v>39406</c:v>
                </c:pt>
                <c:pt idx="268">
                  <c:v>39407</c:v>
                </c:pt>
                <c:pt idx="269">
                  <c:v>39409</c:v>
                </c:pt>
                <c:pt idx="270">
                  <c:v>39412</c:v>
                </c:pt>
                <c:pt idx="271">
                  <c:v>39413</c:v>
                </c:pt>
                <c:pt idx="272">
                  <c:v>39414</c:v>
                </c:pt>
                <c:pt idx="273">
                  <c:v>39415</c:v>
                </c:pt>
                <c:pt idx="274">
                  <c:v>39416</c:v>
                </c:pt>
                <c:pt idx="275">
                  <c:v>39419</c:v>
                </c:pt>
                <c:pt idx="276">
                  <c:v>39420</c:v>
                </c:pt>
                <c:pt idx="277">
                  <c:v>39421</c:v>
                </c:pt>
                <c:pt idx="278">
                  <c:v>39422</c:v>
                </c:pt>
                <c:pt idx="279">
                  <c:v>39423</c:v>
                </c:pt>
                <c:pt idx="280">
                  <c:v>39426</c:v>
                </c:pt>
                <c:pt idx="281">
                  <c:v>39427</c:v>
                </c:pt>
                <c:pt idx="282">
                  <c:v>39428</c:v>
                </c:pt>
                <c:pt idx="283">
                  <c:v>39429</c:v>
                </c:pt>
                <c:pt idx="284">
                  <c:v>39430</c:v>
                </c:pt>
                <c:pt idx="285">
                  <c:v>39435</c:v>
                </c:pt>
                <c:pt idx="286">
                  <c:v>39437</c:v>
                </c:pt>
                <c:pt idx="287">
                  <c:v>39440</c:v>
                </c:pt>
                <c:pt idx="288">
                  <c:v>39442</c:v>
                </c:pt>
                <c:pt idx="289">
                  <c:v>39443</c:v>
                </c:pt>
                <c:pt idx="290">
                  <c:v>39444</c:v>
                </c:pt>
                <c:pt idx="291">
                  <c:v>39450</c:v>
                </c:pt>
                <c:pt idx="292">
                  <c:v>39451</c:v>
                </c:pt>
                <c:pt idx="293">
                  <c:v>39455</c:v>
                </c:pt>
                <c:pt idx="294">
                  <c:v>39456</c:v>
                </c:pt>
                <c:pt idx="295">
                  <c:v>39457</c:v>
                </c:pt>
                <c:pt idx="296">
                  <c:v>39458</c:v>
                </c:pt>
                <c:pt idx="297">
                  <c:v>39461</c:v>
                </c:pt>
                <c:pt idx="298">
                  <c:v>39462</c:v>
                </c:pt>
                <c:pt idx="299">
                  <c:v>39463</c:v>
                </c:pt>
                <c:pt idx="300">
                  <c:v>39464</c:v>
                </c:pt>
                <c:pt idx="301">
                  <c:v>39465</c:v>
                </c:pt>
                <c:pt idx="302">
                  <c:v>39469</c:v>
                </c:pt>
                <c:pt idx="303">
                  <c:v>39470</c:v>
                </c:pt>
                <c:pt idx="304">
                  <c:v>39471</c:v>
                </c:pt>
                <c:pt idx="305">
                  <c:v>39472</c:v>
                </c:pt>
                <c:pt idx="306">
                  <c:v>39475</c:v>
                </c:pt>
                <c:pt idx="307">
                  <c:v>39476</c:v>
                </c:pt>
                <c:pt idx="308">
                  <c:v>39477</c:v>
                </c:pt>
                <c:pt idx="309">
                  <c:v>39478</c:v>
                </c:pt>
                <c:pt idx="310">
                  <c:v>39479</c:v>
                </c:pt>
                <c:pt idx="311">
                  <c:v>39482</c:v>
                </c:pt>
                <c:pt idx="312">
                  <c:v>39483</c:v>
                </c:pt>
                <c:pt idx="313">
                  <c:v>39484</c:v>
                </c:pt>
                <c:pt idx="314">
                  <c:v>39485</c:v>
                </c:pt>
                <c:pt idx="315">
                  <c:v>39486</c:v>
                </c:pt>
                <c:pt idx="316">
                  <c:v>39489</c:v>
                </c:pt>
                <c:pt idx="317">
                  <c:v>39490</c:v>
                </c:pt>
                <c:pt idx="318">
                  <c:v>39491</c:v>
                </c:pt>
                <c:pt idx="319">
                  <c:v>39492</c:v>
                </c:pt>
                <c:pt idx="320">
                  <c:v>39493</c:v>
                </c:pt>
                <c:pt idx="321">
                  <c:v>39497</c:v>
                </c:pt>
                <c:pt idx="322">
                  <c:v>39498</c:v>
                </c:pt>
                <c:pt idx="323">
                  <c:v>39499</c:v>
                </c:pt>
                <c:pt idx="324">
                  <c:v>39500</c:v>
                </c:pt>
                <c:pt idx="325">
                  <c:v>39503</c:v>
                </c:pt>
                <c:pt idx="326">
                  <c:v>39504</c:v>
                </c:pt>
                <c:pt idx="327">
                  <c:v>39505</c:v>
                </c:pt>
                <c:pt idx="328">
                  <c:v>39506</c:v>
                </c:pt>
                <c:pt idx="329">
                  <c:v>39507</c:v>
                </c:pt>
                <c:pt idx="330">
                  <c:v>39510</c:v>
                </c:pt>
                <c:pt idx="331">
                  <c:v>39511</c:v>
                </c:pt>
                <c:pt idx="332">
                  <c:v>39512</c:v>
                </c:pt>
                <c:pt idx="333">
                  <c:v>39513</c:v>
                </c:pt>
                <c:pt idx="334">
                  <c:v>39514</c:v>
                </c:pt>
                <c:pt idx="335">
                  <c:v>39518</c:v>
                </c:pt>
                <c:pt idx="336">
                  <c:v>39519</c:v>
                </c:pt>
                <c:pt idx="337">
                  <c:v>39520</c:v>
                </c:pt>
                <c:pt idx="338">
                  <c:v>39521</c:v>
                </c:pt>
                <c:pt idx="339">
                  <c:v>39524</c:v>
                </c:pt>
                <c:pt idx="340">
                  <c:v>39525</c:v>
                </c:pt>
                <c:pt idx="341">
                  <c:v>39526</c:v>
                </c:pt>
                <c:pt idx="342">
                  <c:v>39527</c:v>
                </c:pt>
                <c:pt idx="343">
                  <c:v>39528</c:v>
                </c:pt>
                <c:pt idx="344">
                  <c:v>39532</c:v>
                </c:pt>
                <c:pt idx="345">
                  <c:v>39533</c:v>
                </c:pt>
                <c:pt idx="346">
                  <c:v>39534</c:v>
                </c:pt>
                <c:pt idx="347">
                  <c:v>39535</c:v>
                </c:pt>
                <c:pt idx="348">
                  <c:v>39538</c:v>
                </c:pt>
                <c:pt idx="349">
                  <c:v>39539</c:v>
                </c:pt>
                <c:pt idx="350">
                  <c:v>39540</c:v>
                </c:pt>
                <c:pt idx="351">
                  <c:v>39541</c:v>
                </c:pt>
                <c:pt idx="352">
                  <c:v>39542</c:v>
                </c:pt>
                <c:pt idx="353">
                  <c:v>39545</c:v>
                </c:pt>
                <c:pt idx="354">
                  <c:v>39546</c:v>
                </c:pt>
                <c:pt idx="355">
                  <c:v>39547</c:v>
                </c:pt>
                <c:pt idx="356">
                  <c:v>39548</c:v>
                </c:pt>
                <c:pt idx="357">
                  <c:v>39549</c:v>
                </c:pt>
                <c:pt idx="358">
                  <c:v>39552</c:v>
                </c:pt>
                <c:pt idx="359">
                  <c:v>39553</c:v>
                </c:pt>
                <c:pt idx="360">
                  <c:v>39554</c:v>
                </c:pt>
                <c:pt idx="361">
                  <c:v>39555</c:v>
                </c:pt>
                <c:pt idx="362">
                  <c:v>39556</c:v>
                </c:pt>
                <c:pt idx="363">
                  <c:v>39559</c:v>
                </c:pt>
                <c:pt idx="364">
                  <c:v>39560</c:v>
                </c:pt>
                <c:pt idx="365">
                  <c:v>39561</c:v>
                </c:pt>
                <c:pt idx="366">
                  <c:v>39562</c:v>
                </c:pt>
                <c:pt idx="367">
                  <c:v>39563</c:v>
                </c:pt>
                <c:pt idx="368">
                  <c:v>39566</c:v>
                </c:pt>
                <c:pt idx="369">
                  <c:v>39567</c:v>
                </c:pt>
                <c:pt idx="370">
                  <c:v>39568</c:v>
                </c:pt>
                <c:pt idx="371">
                  <c:v>39573</c:v>
                </c:pt>
                <c:pt idx="372">
                  <c:v>39574</c:v>
                </c:pt>
                <c:pt idx="373">
                  <c:v>39575</c:v>
                </c:pt>
                <c:pt idx="374">
                  <c:v>39576</c:v>
                </c:pt>
                <c:pt idx="375">
                  <c:v>39580</c:v>
                </c:pt>
                <c:pt idx="376">
                  <c:v>39581</c:v>
                </c:pt>
                <c:pt idx="377">
                  <c:v>39582</c:v>
                </c:pt>
                <c:pt idx="378">
                  <c:v>39583</c:v>
                </c:pt>
                <c:pt idx="379">
                  <c:v>39584</c:v>
                </c:pt>
                <c:pt idx="380">
                  <c:v>39587</c:v>
                </c:pt>
                <c:pt idx="381">
                  <c:v>39588</c:v>
                </c:pt>
                <c:pt idx="382">
                  <c:v>39589</c:v>
                </c:pt>
                <c:pt idx="383">
                  <c:v>39590</c:v>
                </c:pt>
                <c:pt idx="384">
                  <c:v>39591</c:v>
                </c:pt>
                <c:pt idx="385">
                  <c:v>39595</c:v>
                </c:pt>
                <c:pt idx="386">
                  <c:v>39596</c:v>
                </c:pt>
                <c:pt idx="387">
                  <c:v>39597</c:v>
                </c:pt>
                <c:pt idx="388">
                  <c:v>39598</c:v>
                </c:pt>
                <c:pt idx="389">
                  <c:v>39601</c:v>
                </c:pt>
                <c:pt idx="390">
                  <c:v>39602</c:v>
                </c:pt>
                <c:pt idx="391">
                  <c:v>39603</c:v>
                </c:pt>
                <c:pt idx="392">
                  <c:v>39604</c:v>
                </c:pt>
                <c:pt idx="393">
                  <c:v>39605</c:v>
                </c:pt>
                <c:pt idx="394">
                  <c:v>39608</c:v>
                </c:pt>
                <c:pt idx="395">
                  <c:v>39609</c:v>
                </c:pt>
                <c:pt idx="396">
                  <c:v>39610</c:v>
                </c:pt>
                <c:pt idx="397">
                  <c:v>39611</c:v>
                </c:pt>
                <c:pt idx="398">
                  <c:v>39612</c:v>
                </c:pt>
                <c:pt idx="399">
                  <c:v>39615</c:v>
                </c:pt>
                <c:pt idx="400">
                  <c:v>39616</c:v>
                </c:pt>
                <c:pt idx="401">
                  <c:v>39617</c:v>
                </c:pt>
                <c:pt idx="402">
                  <c:v>39618</c:v>
                </c:pt>
                <c:pt idx="403">
                  <c:v>39619</c:v>
                </c:pt>
                <c:pt idx="404">
                  <c:v>39622</c:v>
                </c:pt>
                <c:pt idx="405">
                  <c:v>39623</c:v>
                </c:pt>
                <c:pt idx="406">
                  <c:v>39624</c:v>
                </c:pt>
                <c:pt idx="407">
                  <c:v>39625</c:v>
                </c:pt>
                <c:pt idx="408">
                  <c:v>39626</c:v>
                </c:pt>
                <c:pt idx="409">
                  <c:v>39629</c:v>
                </c:pt>
                <c:pt idx="410">
                  <c:v>39630</c:v>
                </c:pt>
                <c:pt idx="411">
                  <c:v>39631</c:v>
                </c:pt>
                <c:pt idx="412">
                  <c:v>39632</c:v>
                </c:pt>
                <c:pt idx="413">
                  <c:v>39637</c:v>
                </c:pt>
                <c:pt idx="414">
                  <c:v>39638</c:v>
                </c:pt>
                <c:pt idx="415">
                  <c:v>39639</c:v>
                </c:pt>
                <c:pt idx="416">
                  <c:v>39640</c:v>
                </c:pt>
                <c:pt idx="417">
                  <c:v>39643</c:v>
                </c:pt>
                <c:pt idx="418">
                  <c:v>39644</c:v>
                </c:pt>
                <c:pt idx="419">
                  <c:v>39645</c:v>
                </c:pt>
                <c:pt idx="420">
                  <c:v>39646</c:v>
                </c:pt>
                <c:pt idx="421">
                  <c:v>39647</c:v>
                </c:pt>
                <c:pt idx="422">
                  <c:v>39650</c:v>
                </c:pt>
                <c:pt idx="423">
                  <c:v>39651</c:v>
                </c:pt>
                <c:pt idx="424">
                  <c:v>39652</c:v>
                </c:pt>
                <c:pt idx="425">
                  <c:v>39653</c:v>
                </c:pt>
                <c:pt idx="426">
                  <c:v>39654</c:v>
                </c:pt>
                <c:pt idx="427">
                  <c:v>39657</c:v>
                </c:pt>
                <c:pt idx="428">
                  <c:v>39658</c:v>
                </c:pt>
                <c:pt idx="429">
                  <c:v>39659</c:v>
                </c:pt>
                <c:pt idx="430">
                  <c:v>39660</c:v>
                </c:pt>
                <c:pt idx="431">
                  <c:v>39661</c:v>
                </c:pt>
                <c:pt idx="432">
                  <c:v>39664</c:v>
                </c:pt>
                <c:pt idx="433">
                  <c:v>39665</c:v>
                </c:pt>
                <c:pt idx="434">
                  <c:v>39666</c:v>
                </c:pt>
                <c:pt idx="435">
                  <c:v>39667</c:v>
                </c:pt>
                <c:pt idx="436">
                  <c:v>39668</c:v>
                </c:pt>
                <c:pt idx="437">
                  <c:v>39671</c:v>
                </c:pt>
                <c:pt idx="438">
                  <c:v>39672</c:v>
                </c:pt>
                <c:pt idx="439">
                  <c:v>39673</c:v>
                </c:pt>
                <c:pt idx="440">
                  <c:v>39674</c:v>
                </c:pt>
                <c:pt idx="441">
                  <c:v>39675</c:v>
                </c:pt>
                <c:pt idx="442">
                  <c:v>39678</c:v>
                </c:pt>
                <c:pt idx="443">
                  <c:v>39679</c:v>
                </c:pt>
                <c:pt idx="444">
                  <c:v>39680</c:v>
                </c:pt>
                <c:pt idx="445">
                  <c:v>39681</c:v>
                </c:pt>
                <c:pt idx="446">
                  <c:v>39682</c:v>
                </c:pt>
                <c:pt idx="447">
                  <c:v>39685</c:v>
                </c:pt>
                <c:pt idx="448">
                  <c:v>39686</c:v>
                </c:pt>
                <c:pt idx="449">
                  <c:v>39687</c:v>
                </c:pt>
                <c:pt idx="450">
                  <c:v>39688</c:v>
                </c:pt>
                <c:pt idx="451">
                  <c:v>39689</c:v>
                </c:pt>
                <c:pt idx="452">
                  <c:v>39693</c:v>
                </c:pt>
                <c:pt idx="453">
                  <c:v>39694</c:v>
                </c:pt>
                <c:pt idx="454">
                  <c:v>39695</c:v>
                </c:pt>
                <c:pt idx="455">
                  <c:v>39696</c:v>
                </c:pt>
                <c:pt idx="456">
                  <c:v>39699</c:v>
                </c:pt>
                <c:pt idx="457">
                  <c:v>39700</c:v>
                </c:pt>
                <c:pt idx="458">
                  <c:v>39701</c:v>
                </c:pt>
                <c:pt idx="459">
                  <c:v>39702</c:v>
                </c:pt>
                <c:pt idx="460">
                  <c:v>39703</c:v>
                </c:pt>
                <c:pt idx="461">
                  <c:v>39706</c:v>
                </c:pt>
                <c:pt idx="462">
                  <c:v>39707</c:v>
                </c:pt>
                <c:pt idx="463">
                  <c:v>39708</c:v>
                </c:pt>
                <c:pt idx="464">
                  <c:v>39709</c:v>
                </c:pt>
                <c:pt idx="465">
                  <c:v>39710</c:v>
                </c:pt>
                <c:pt idx="466">
                  <c:v>39713</c:v>
                </c:pt>
                <c:pt idx="467">
                  <c:v>39714</c:v>
                </c:pt>
                <c:pt idx="468">
                  <c:v>39715</c:v>
                </c:pt>
                <c:pt idx="469">
                  <c:v>39716</c:v>
                </c:pt>
                <c:pt idx="470">
                  <c:v>39717</c:v>
                </c:pt>
                <c:pt idx="471">
                  <c:v>39720</c:v>
                </c:pt>
                <c:pt idx="472">
                  <c:v>39721</c:v>
                </c:pt>
                <c:pt idx="473">
                  <c:v>39722</c:v>
                </c:pt>
                <c:pt idx="474">
                  <c:v>39723</c:v>
                </c:pt>
                <c:pt idx="475">
                  <c:v>39724</c:v>
                </c:pt>
                <c:pt idx="476">
                  <c:v>39727</c:v>
                </c:pt>
                <c:pt idx="477">
                  <c:v>39728</c:v>
                </c:pt>
                <c:pt idx="478">
                  <c:v>39729</c:v>
                </c:pt>
                <c:pt idx="479">
                  <c:v>39730</c:v>
                </c:pt>
                <c:pt idx="480">
                  <c:v>39731</c:v>
                </c:pt>
                <c:pt idx="481">
                  <c:v>39735</c:v>
                </c:pt>
                <c:pt idx="482">
                  <c:v>39736</c:v>
                </c:pt>
                <c:pt idx="483">
                  <c:v>39737</c:v>
                </c:pt>
                <c:pt idx="484">
                  <c:v>39738</c:v>
                </c:pt>
                <c:pt idx="485">
                  <c:v>39741</c:v>
                </c:pt>
                <c:pt idx="486">
                  <c:v>39742</c:v>
                </c:pt>
                <c:pt idx="487">
                  <c:v>39743</c:v>
                </c:pt>
                <c:pt idx="488">
                  <c:v>39744</c:v>
                </c:pt>
                <c:pt idx="489">
                  <c:v>39745</c:v>
                </c:pt>
                <c:pt idx="490">
                  <c:v>39749</c:v>
                </c:pt>
                <c:pt idx="491">
                  <c:v>39750</c:v>
                </c:pt>
              </c:numCache>
            </c:numRef>
          </c:cat>
          <c:val>
            <c:numRef>
              <c:f>'3.1.8-график  '!$C$5:$C$496</c:f>
              <c:numCache>
                <c:formatCode>#,##0.00</c:formatCode>
                <c:ptCount val="492"/>
                <c:pt idx="0">
                  <c:v>0.20133940408223144</c:v>
                </c:pt>
                <c:pt idx="1">
                  <c:v>0.1921947908825882</c:v>
                </c:pt>
                <c:pt idx="2">
                  <c:v>0.1677027989040418</c:v>
                </c:pt>
                <c:pt idx="3">
                  <c:v>0.15534874308000773</c:v>
                </c:pt>
                <c:pt idx="4">
                  <c:v>0.15011417857854753</c:v>
                </c:pt>
                <c:pt idx="5">
                  <c:v>0.10372426150549187</c:v>
                </c:pt>
                <c:pt idx="6">
                  <c:v>6.7764462353357716E-2</c:v>
                </c:pt>
                <c:pt idx="7">
                  <c:v>7.1054427859190514E-2</c:v>
                </c:pt>
                <c:pt idx="8">
                  <c:v>7.1054427859190514E-2</c:v>
                </c:pt>
                <c:pt idx="9">
                  <c:v>6.406600190128299E-2</c:v>
                </c:pt>
                <c:pt idx="10">
                  <c:v>5.1915034856805965E-2</c:v>
                </c:pt>
                <c:pt idx="11">
                  <c:v>3.9957575471976016E-2</c:v>
                </c:pt>
                <c:pt idx="12">
                  <c:v>4.0382127582801512E-2</c:v>
                </c:pt>
                <c:pt idx="13">
                  <c:v>4.0382127582801512E-2</c:v>
                </c:pt>
                <c:pt idx="14">
                  <c:v>4.0508241716871965E-2</c:v>
                </c:pt>
                <c:pt idx="15">
                  <c:v>4.8940749682797928E-2</c:v>
                </c:pt>
                <c:pt idx="16">
                  <c:v>5.7874711300649105E-2</c:v>
                </c:pt>
                <c:pt idx="17">
                  <c:v>5.7839226656874958E-2</c:v>
                </c:pt>
                <c:pt idx="18">
                  <c:v>5.8940435026284731E-2</c:v>
                </c:pt>
                <c:pt idx="19">
                  <c:v>5.6767326803348291E-2</c:v>
                </c:pt>
                <c:pt idx="20">
                  <c:v>5.1744840366286245E-2</c:v>
                </c:pt>
                <c:pt idx="21">
                  <c:v>4.5380277694175353E-2</c:v>
                </c:pt>
                <c:pt idx="22">
                  <c:v>6.2384909468190183E-2</c:v>
                </c:pt>
                <c:pt idx="23">
                  <c:v>5.5825324069320184E-2</c:v>
                </c:pt>
                <c:pt idx="24">
                  <c:v>8.0988661465356548E-2</c:v>
                </c:pt>
                <c:pt idx="25">
                  <c:v>8.0632418494117605E-2</c:v>
                </c:pt>
                <c:pt idx="26">
                  <c:v>8.2643592446342479E-2</c:v>
                </c:pt>
                <c:pt idx="27">
                  <c:v>6.3267280023566227E-2</c:v>
                </c:pt>
                <c:pt idx="28">
                  <c:v>6.8336848391871027E-2</c:v>
                </c:pt>
                <c:pt idx="29">
                  <c:v>5.0801945737808427E-2</c:v>
                </c:pt>
                <c:pt idx="30">
                  <c:v>5.3619342842959328E-2</c:v>
                </c:pt>
                <c:pt idx="31">
                  <c:v>3.8747087023136513E-2</c:v>
                </c:pt>
                <c:pt idx="32">
                  <c:v>4.5456474477783046E-2</c:v>
                </c:pt>
                <c:pt idx="33">
                  <c:v>4.344530052555818E-2</c:v>
                </c:pt>
                <c:pt idx="34">
                  <c:v>5.9841833423613801E-2</c:v>
                </c:pt>
                <c:pt idx="35">
                  <c:v>5.0032602191961824E-2</c:v>
                </c:pt>
                <c:pt idx="36">
                  <c:v>4.7291234979730479E-2</c:v>
                </c:pt>
                <c:pt idx="37">
                  <c:v>4.7298606316995354E-2</c:v>
                </c:pt>
                <c:pt idx="38">
                  <c:v>4.5041347274778723E-2</c:v>
                </c:pt>
                <c:pt idx="39">
                  <c:v>3.7958784350163401E-2</c:v>
                </c:pt>
                <c:pt idx="40">
                  <c:v>6.0872844536228987E-2</c:v>
                </c:pt>
                <c:pt idx="41">
                  <c:v>6.8875110498011663E-2</c:v>
                </c:pt>
                <c:pt idx="42">
                  <c:v>6.5214313233259269E-2</c:v>
                </c:pt>
                <c:pt idx="43">
                  <c:v>5.6763069275339924E-2</c:v>
                </c:pt>
                <c:pt idx="44">
                  <c:v>4.5496746368740744E-2</c:v>
                </c:pt>
                <c:pt idx="45">
                  <c:v>3.6366066752043784E-2</c:v>
                </c:pt>
                <c:pt idx="46">
                  <c:v>4.7161830877501969E-2</c:v>
                </c:pt>
                <c:pt idx="47">
                  <c:v>4.8341178758070591E-2</c:v>
                </c:pt>
                <c:pt idx="48">
                  <c:v>4.006652931313287E-2</c:v>
                </c:pt>
                <c:pt idx="49">
                  <c:v>2.8092976433210088E-2</c:v>
                </c:pt>
                <c:pt idx="50">
                  <c:v>-1.7767180307351502E-2</c:v>
                </c:pt>
                <c:pt idx="51">
                  <c:v>-0.12045251902156509</c:v>
                </c:pt>
                <c:pt idx="52">
                  <c:v>-0.17961241104144568</c:v>
                </c:pt>
                <c:pt idx="53">
                  <c:v>-0.23287393480522203</c:v>
                </c:pt>
                <c:pt idx="54">
                  <c:v>-0.48401244551079436</c:v>
                </c:pt>
                <c:pt idx="55">
                  <c:v>-0.55603994329192419</c:v>
                </c:pt>
                <c:pt idx="56">
                  <c:v>-0.63350632001270035</c:v>
                </c:pt>
                <c:pt idx="57">
                  <c:v>-0.66345868847633493</c:v>
                </c:pt>
                <c:pt idx="58">
                  <c:v>-0.28398430258707485</c:v>
                </c:pt>
                <c:pt idx="59">
                  <c:v>-0.22164920171427455</c:v>
                </c:pt>
                <c:pt idx="60">
                  <c:v>-0.30202100996150649</c:v>
                </c:pt>
                <c:pt idx="61">
                  <c:v>-8.4097593602720094E-2</c:v>
                </c:pt>
                <c:pt idx="62">
                  <c:v>-2.6143085574536071E-2</c:v>
                </c:pt>
                <c:pt idx="63">
                  <c:v>-2.8560493301122963E-2</c:v>
                </c:pt>
                <c:pt idx="64">
                  <c:v>0.20496954432461825</c:v>
                </c:pt>
                <c:pt idx="65">
                  <c:v>0.25712486405488699</c:v>
                </c:pt>
                <c:pt idx="66">
                  <c:v>0.26467634573384263</c:v>
                </c:pt>
                <c:pt idx="67">
                  <c:v>0.40817560817894905</c:v>
                </c:pt>
                <c:pt idx="68">
                  <c:v>0.81635470633982621</c:v>
                </c:pt>
                <c:pt idx="69">
                  <c:v>0.72183375368286684</c:v>
                </c:pt>
                <c:pt idx="70">
                  <c:v>0.98388617624268293</c:v>
                </c:pt>
                <c:pt idx="71">
                  <c:v>0.86719972867103257</c:v>
                </c:pt>
                <c:pt idx="72">
                  <c:v>0.50287822799694304</c:v>
                </c:pt>
                <c:pt idx="73">
                  <c:v>0.45423389360077343</c:v>
                </c:pt>
                <c:pt idx="74">
                  <c:v>0.1360092896589209</c:v>
                </c:pt>
                <c:pt idx="75">
                  <c:v>-0.33041421121908687</c:v>
                </c:pt>
                <c:pt idx="76">
                  <c:v>-0.14384234349568586</c:v>
                </c:pt>
                <c:pt idx="77">
                  <c:v>-0.29698624409662078</c:v>
                </c:pt>
                <c:pt idx="78">
                  <c:v>-0.6916471063126407</c:v>
                </c:pt>
                <c:pt idx="79">
                  <c:v>-0.90900957499828849</c:v>
                </c:pt>
                <c:pt idx="80">
                  <c:v>-1.0814868280690104</c:v>
                </c:pt>
                <c:pt idx="81">
                  <c:v>-0.85994678385932788</c:v>
                </c:pt>
                <c:pt idx="82">
                  <c:v>-0.72115665487888958</c:v>
                </c:pt>
                <c:pt idx="83">
                  <c:v>-0.4330574196739248</c:v>
                </c:pt>
                <c:pt idx="84">
                  <c:v>-0.31507147269956054</c:v>
                </c:pt>
                <c:pt idx="85">
                  <c:v>7.8634579220859396E-2</c:v>
                </c:pt>
                <c:pt idx="86">
                  <c:v>0.25343989641782189</c:v>
                </c:pt>
                <c:pt idx="87">
                  <c:v>-0.28935563220810379</c:v>
                </c:pt>
                <c:pt idx="88">
                  <c:v>-0.16838042442503554</c:v>
                </c:pt>
                <c:pt idx="89">
                  <c:v>-0.14704646763563739</c:v>
                </c:pt>
                <c:pt idx="90">
                  <c:v>-0.1244993361840816</c:v>
                </c:pt>
                <c:pt idx="91">
                  <c:v>7.8643542191310339E-2</c:v>
                </c:pt>
                <c:pt idx="92">
                  <c:v>0.43656871907032702</c:v>
                </c:pt>
                <c:pt idx="93">
                  <c:v>0.58653872850164035</c:v>
                </c:pt>
                <c:pt idx="94">
                  <c:v>1.2765329710422979</c:v>
                </c:pt>
                <c:pt idx="95">
                  <c:v>1.0740256522223113</c:v>
                </c:pt>
                <c:pt idx="96">
                  <c:v>0.19990519429179418</c:v>
                </c:pt>
                <c:pt idx="97">
                  <c:v>-8.8782488697451797E-2</c:v>
                </c:pt>
                <c:pt idx="98">
                  <c:v>-0.2832593506125391</c:v>
                </c:pt>
                <c:pt idx="99">
                  <c:v>-0.40370199089474695</c:v>
                </c:pt>
                <c:pt idx="100">
                  <c:v>-0.52886111816254755</c:v>
                </c:pt>
                <c:pt idx="101">
                  <c:v>-0.68755825118918579</c:v>
                </c:pt>
                <c:pt idx="102">
                  <c:v>-0.48701305171724346</c:v>
                </c:pt>
                <c:pt idx="103">
                  <c:v>0.41529074647676295</c:v>
                </c:pt>
                <c:pt idx="104">
                  <c:v>6.5858432889591256E-2</c:v>
                </c:pt>
                <c:pt idx="105">
                  <c:v>0.24824526708718089</c:v>
                </c:pt>
                <c:pt idx="106">
                  <c:v>5.529298655913243E-2</c:v>
                </c:pt>
                <c:pt idx="107">
                  <c:v>-2.7839802168419603E-3</c:v>
                </c:pt>
                <c:pt idx="108">
                  <c:v>0.30709301964144597</c:v>
                </c:pt>
                <c:pt idx="109">
                  <c:v>-0.27805664023097987</c:v>
                </c:pt>
                <c:pt idx="110">
                  <c:v>-0.28517818654763666</c:v>
                </c:pt>
                <c:pt idx="111">
                  <c:v>1.5145246754094954E-3</c:v>
                </c:pt>
                <c:pt idx="112">
                  <c:v>-0.47922137674149784</c:v>
                </c:pt>
                <c:pt idx="113">
                  <c:v>-0.4541915810504466</c:v>
                </c:pt>
                <c:pt idx="114">
                  <c:v>-0.45833541751126017</c:v>
                </c:pt>
                <c:pt idx="115">
                  <c:v>-0.64971875712913463</c:v>
                </c:pt>
                <c:pt idx="116">
                  <c:v>-0.52352648542230651</c:v>
                </c:pt>
                <c:pt idx="117">
                  <c:v>-0.77515290252056424</c:v>
                </c:pt>
                <c:pt idx="118">
                  <c:v>-0.85178111611210117</c:v>
                </c:pt>
                <c:pt idx="119">
                  <c:v>-0.68873473683094788</c:v>
                </c:pt>
                <c:pt idx="120">
                  <c:v>-0.67339844733331977</c:v>
                </c:pt>
                <c:pt idx="121">
                  <c:v>-0.43370592484397091</c:v>
                </c:pt>
                <c:pt idx="122">
                  <c:v>-0.50389988907705718</c:v>
                </c:pt>
                <c:pt idx="123">
                  <c:v>-0.82822860695984868</c:v>
                </c:pt>
                <c:pt idx="124">
                  <c:v>-0.77525172343208149</c:v>
                </c:pt>
                <c:pt idx="125">
                  <c:v>-0.59829560202237986</c:v>
                </c:pt>
                <c:pt idx="126">
                  <c:v>-0.67297172524633464</c:v>
                </c:pt>
                <c:pt idx="127">
                  <c:v>-0.89031305007795569</c:v>
                </c:pt>
                <c:pt idx="128">
                  <c:v>-1.443470517409595</c:v>
                </c:pt>
                <c:pt idx="129">
                  <c:v>-1.2012241936972499</c:v>
                </c:pt>
                <c:pt idx="130">
                  <c:v>-0.33436577921972421</c:v>
                </c:pt>
                <c:pt idx="131">
                  <c:v>-0.33489439634303914</c:v>
                </c:pt>
                <c:pt idx="132">
                  <c:v>-0.61967210910189152</c:v>
                </c:pt>
                <c:pt idx="133">
                  <c:v>-1.1102818103687053</c:v>
                </c:pt>
                <c:pt idx="134">
                  <c:v>-0.52729453146551986</c:v>
                </c:pt>
                <c:pt idx="135">
                  <c:v>0.1229807555960193</c:v>
                </c:pt>
                <c:pt idx="136">
                  <c:v>0.34660194757090973</c:v>
                </c:pt>
                <c:pt idx="137">
                  <c:v>8.4498838583582356E-2</c:v>
                </c:pt>
                <c:pt idx="138">
                  <c:v>-0.20805645265252387</c:v>
                </c:pt>
                <c:pt idx="139">
                  <c:v>-5.61745157484334E-2</c:v>
                </c:pt>
                <c:pt idx="140">
                  <c:v>0.90502492724943551</c:v>
                </c:pt>
                <c:pt idx="141">
                  <c:v>0.47186496568074915</c:v>
                </c:pt>
                <c:pt idx="142">
                  <c:v>-0.20867683906493242</c:v>
                </c:pt>
                <c:pt idx="143">
                  <c:v>-0.49777552585965223</c:v>
                </c:pt>
                <c:pt idx="144">
                  <c:v>-0.48409884863765779</c:v>
                </c:pt>
                <c:pt idx="145">
                  <c:v>5.3573746411240811E-2</c:v>
                </c:pt>
                <c:pt idx="146">
                  <c:v>0.52598705312773664</c:v>
                </c:pt>
                <c:pt idx="147">
                  <c:v>0.52860535033814671</c:v>
                </c:pt>
                <c:pt idx="148">
                  <c:v>0.2141660385046136</c:v>
                </c:pt>
                <c:pt idx="149">
                  <c:v>1.0466917210471245</c:v>
                </c:pt>
                <c:pt idx="150">
                  <c:v>0.9319843743023003</c:v>
                </c:pt>
                <c:pt idx="151">
                  <c:v>0.7260222794850214</c:v>
                </c:pt>
                <c:pt idx="152">
                  <c:v>0.58730277471386494</c:v>
                </c:pt>
                <c:pt idx="153">
                  <c:v>-0.34760633049588396</c:v>
                </c:pt>
                <c:pt idx="154">
                  <c:v>-0.79866361070063729</c:v>
                </c:pt>
                <c:pt idx="155">
                  <c:v>-0.49312195855669888</c:v>
                </c:pt>
                <c:pt idx="156">
                  <c:v>-0.21706123627713744</c:v>
                </c:pt>
                <c:pt idx="157">
                  <c:v>-0.16138073734912078</c:v>
                </c:pt>
                <c:pt idx="158">
                  <c:v>0.1839070278588672</c:v>
                </c:pt>
                <c:pt idx="159">
                  <c:v>0.16591143460437793</c:v>
                </c:pt>
                <c:pt idx="160">
                  <c:v>1.0464294512650054</c:v>
                </c:pt>
                <c:pt idx="161">
                  <c:v>0.9409620560784121</c:v>
                </c:pt>
                <c:pt idx="162">
                  <c:v>0.92166736645642788</c:v>
                </c:pt>
                <c:pt idx="163">
                  <c:v>0.4489589512424062</c:v>
                </c:pt>
                <c:pt idx="164">
                  <c:v>0.52331717143086587</c:v>
                </c:pt>
                <c:pt idx="165">
                  <c:v>0.28452203851736457</c:v>
                </c:pt>
                <c:pt idx="166">
                  <c:v>0.1995773616834369</c:v>
                </c:pt>
                <c:pt idx="167">
                  <c:v>-0.41728951132310982</c:v>
                </c:pt>
                <c:pt idx="168">
                  <c:v>-0.52841033474655263</c:v>
                </c:pt>
                <c:pt idx="169">
                  <c:v>-0.36032200816892085</c:v>
                </c:pt>
                <c:pt idx="170">
                  <c:v>0.19143108451114119</c:v>
                </c:pt>
                <c:pt idx="171">
                  <c:v>3.3332034726948269E-2</c:v>
                </c:pt>
                <c:pt idx="172">
                  <c:v>0.32225449103869097</c:v>
                </c:pt>
                <c:pt idx="173">
                  <c:v>0.41313143907446942</c:v>
                </c:pt>
                <c:pt idx="174">
                  <c:v>0.58831100524166968</c:v>
                </c:pt>
                <c:pt idx="175">
                  <c:v>0.87032187276902273</c:v>
                </c:pt>
                <c:pt idx="176">
                  <c:v>0.66429444189461029</c:v>
                </c:pt>
                <c:pt idx="177">
                  <c:v>-0.23022010357406228</c:v>
                </c:pt>
                <c:pt idx="178">
                  <c:v>7.4886223474717642E-2</c:v>
                </c:pt>
                <c:pt idx="179">
                  <c:v>0.13188741379863178</c:v>
                </c:pt>
                <c:pt idx="180">
                  <c:v>0.1197653210204475</c:v>
                </c:pt>
                <c:pt idx="181">
                  <c:v>6.9720429052473176E-3</c:v>
                </c:pt>
                <c:pt idx="182">
                  <c:v>0.1017648449520713</c:v>
                </c:pt>
                <c:pt idx="183">
                  <c:v>0.28514518522064358</c:v>
                </c:pt>
                <c:pt idx="184">
                  <c:v>0.43320675350234811</c:v>
                </c:pt>
                <c:pt idx="185">
                  <c:v>0.25980794845546873</c:v>
                </c:pt>
                <c:pt idx="186">
                  <c:v>0.40131723540326858</c:v>
                </c:pt>
                <c:pt idx="187">
                  <c:v>0.19430165492244064</c:v>
                </c:pt>
                <c:pt idx="188">
                  <c:v>0.74902605917382103</c:v>
                </c:pt>
                <c:pt idx="189">
                  <c:v>0.68365643828511924</c:v>
                </c:pt>
                <c:pt idx="190">
                  <c:v>1.0051572482933615</c:v>
                </c:pt>
                <c:pt idx="191">
                  <c:v>1.0017269721299122</c:v>
                </c:pt>
                <c:pt idx="192">
                  <c:v>0.8645265245588164</c:v>
                </c:pt>
                <c:pt idx="193">
                  <c:v>0.59599846432317005</c:v>
                </c:pt>
                <c:pt idx="194">
                  <c:v>0.98640277601037707</c:v>
                </c:pt>
                <c:pt idx="195">
                  <c:v>0.66177630950503885</c:v>
                </c:pt>
                <c:pt idx="196">
                  <c:v>0.7191654605996588</c:v>
                </c:pt>
                <c:pt idx="197">
                  <c:v>7.9504151736776038E-2</c:v>
                </c:pt>
                <c:pt idx="198">
                  <c:v>0.15783583933834436</c:v>
                </c:pt>
                <c:pt idx="199">
                  <c:v>0.38823904766140899</c:v>
                </c:pt>
                <c:pt idx="200">
                  <c:v>0.49945439597560842</c:v>
                </c:pt>
                <c:pt idx="201">
                  <c:v>0.50993442007759149</c:v>
                </c:pt>
                <c:pt idx="202">
                  <c:v>0.37615035386934725</c:v>
                </c:pt>
                <c:pt idx="203">
                  <c:v>0.29071937392927172</c:v>
                </c:pt>
                <c:pt idx="204">
                  <c:v>0.35753168121629975</c:v>
                </c:pt>
                <c:pt idx="205">
                  <c:v>0.31032605020688858</c:v>
                </c:pt>
                <c:pt idx="206">
                  <c:v>0.2385605382568575</c:v>
                </c:pt>
                <c:pt idx="207">
                  <c:v>0.15401475203769244</c:v>
                </c:pt>
                <c:pt idx="208">
                  <c:v>6.8787487364610567E-3</c:v>
                </c:pt>
                <c:pt idx="209">
                  <c:v>0.1055233020619518</c:v>
                </c:pt>
                <c:pt idx="210">
                  <c:v>0.14975413389816022</c:v>
                </c:pt>
                <c:pt idx="211">
                  <c:v>0.24673151105231086</c:v>
                </c:pt>
                <c:pt idx="212">
                  <c:v>0.30997969120488822</c:v>
                </c:pt>
                <c:pt idx="213">
                  <c:v>-8.6743354499783029E-2</c:v>
                </c:pt>
                <c:pt idx="214">
                  <c:v>-0.33413156358636253</c:v>
                </c:pt>
                <c:pt idx="215">
                  <c:v>-0.40817456227273385</c:v>
                </c:pt>
                <c:pt idx="216">
                  <c:v>-0.58885379051046172</c:v>
                </c:pt>
                <c:pt idx="217">
                  <c:v>-0.68476425536953045</c:v>
                </c:pt>
                <c:pt idx="218">
                  <c:v>-0.72077544241495384</c:v>
                </c:pt>
                <c:pt idx="219">
                  <c:v>-0.79620534218619521</c:v>
                </c:pt>
                <c:pt idx="220">
                  <c:v>-0.65784382376836958</c:v>
                </c:pt>
                <c:pt idx="221">
                  <c:v>-0.4909053468389451</c:v>
                </c:pt>
                <c:pt idx="222">
                  <c:v>-0.46044912439609886</c:v>
                </c:pt>
                <c:pt idx="223">
                  <c:v>-0.37595371076633788</c:v>
                </c:pt>
                <c:pt idx="224">
                  <c:v>-0.47021909349998658</c:v>
                </c:pt>
                <c:pt idx="225">
                  <c:v>-0.47018838833681764</c:v>
                </c:pt>
                <c:pt idx="226">
                  <c:v>-0.45952878357124777</c:v>
                </c:pt>
                <c:pt idx="227">
                  <c:v>-0.19865785446723994</c:v>
                </c:pt>
                <c:pt idx="228">
                  <c:v>-0.14319068779486135</c:v>
                </c:pt>
                <c:pt idx="229">
                  <c:v>-0.14319068779486135</c:v>
                </c:pt>
                <c:pt idx="230">
                  <c:v>-0.14367038072557606</c:v>
                </c:pt>
                <c:pt idx="231">
                  <c:v>-4.8809245233986484E-2</c:v>
                </c:pt>
                <c:pt idx="232">
                  <c:v>-2.6017340647780558E-2</c:v>
                </c:pt>
                <c:pt idx="233">
                  <c:v>-1.9466284024821139E-2</c:v>
                </c:pt>
                <c:pt idx="234">
                  <c:v>-3.2352779233280567E-2</c:v>
                </c:pt>
                <c:pt idx="235">
                  <c:v>-2.7156422668766451E-2</c:v>
                </c:pt>
                <c:pt idx="236">
                  <c:v>-4.9957281352664175E-2</c:v>
                </c:pt>
                <c:pt idx="237">
                  <c:v>-8.1483210252091334E-3</c:v>
                </c:pt>
                <c:pt idx="238">
                  <c:v>4.5236497560300057E-2</c:v>
                </c:pt>
                <c:pt idx="239">
                  <c:v>2.4116106799488422E-2</c:v>
                </c:pt>
                <c:pt idx="240">
                  <c:v>-7.2564275260594474E-2</c:v>
                </c:pt>
                <c:pt idx="241">
                  <c:v>-0.16500082676528857</c:v>
                </c:pt>
                <c:pt idx="242">
                  <c:v>-0.11541058707936631</c:v>
                </c:pt>
                <c:pt idx="243">
                  <c:v>-7.3148742770313843E-2</c:v>
                </c:pt>
                <c:pt idx="244">
                  <c:v>-9.2275726626990753E-2</c:v>
                </c:pt>
                <c:pt idx="245">
                  <c:v>-0.22681326658178277</c:v>
                </c:pt>
                <c:pt idx="246">
                  <c:v>-9.404831427764436E-2</c:v>
                </c:pt>
                <c:pt idx="247">
                  <c:v>1.6912755918182604E-2</c:v>
                </c:pt>
                <c:pt idx="248">
                  <c:v>0.11447873949491574</c:v>
                </c:pt>
                <c:pt idx="249">
                  <c:v>7.4609908517527024E-2</c:v>
                </c:pt>
                <c:pt idx="250">
                  <c:v>0.10207068871086111</c:v>
                </c:pt>
                <c:pt idx="251">
                  <c:v>0.15079838452056449</c:v>
                </c:pt>
                <c:pt idx="252">
                  <c:v>0.27433376813667271</c:v>
                </c:pt>
                <c:pt idx="253">
                  <c:v>0.17215074722018747</c:v>
                </c:pt>
                <c:pt idx="254">
                  <c:v>0.14911007888709493</c:v>
                </c:pt>
                <c:pt idx="255">
                  <c:v>9.0286448883184392E-2</c:v>
                </c:pt>
                <c:pt idx="256">
                  <c:v>-6.7578434084103564E-2</c:v>
                </c:pt>
                <c:pt idx="257">
                  <c:v>-0.1614142265091521</c:v>
                </c:pt>
                <c:pt idx="258">
                  <c:v>-0.16190347823675169</c:v>
                </c:pt>
                <c:pt idx="259">
                  <c:v>-0.24113633819294181</c:v>
                </c:pt>
                <c:pt idx="260">
                  <c:v>-0.24760271148691351</c:v>
                </c:pt>
                <c:pt idx="261">
                  <c:v>-0.21843686671891707</c:v>
                </c:pt>
                <c:pt idx="262">
                  <c:v>-0.18503861281794021</c:v>
                </c:pt>
                <c:pt idx="263">
                  <c:v>-2.9906478788629669E-2</c:v>
                </c:pt>
                <c:pt idx="264">
                  <c:v>-2.3459875485825326E-2</c:v>
                </c:pt>
                <c:pt idx="265">
                  <c:v>-0.12413846303760447</c:v>
                </c:pt>
                <c:pt idx="266">
                  <c:v>-0.11518411795173847</c:v>
                </c:pt>
                <c:pt idx="267">
                  <c:v>-0.10790153267358975</c:v>
                </c:pt>
                <c:pt idx="268">
                  <c:v>-0.11278577793523062</c:v>
                </c:pt>
                <c:pt idx="269">
                  <c:v>-6.2278462662107535E-2</c:v>
                </c:pt>
                <c:pt idx="270">
                  <c:v>1.9055321474872083E-2</c:v>
                </c:pt>
                <c:pt idx="271">
                  <c:v>3.4873656774709681E-2</c:v>
                </c:pt>
                <c:pt idx="272">
                  <c:v>0.11345534972757754</c:v>
                </c:pt>
                <c:pt idx="273">
                  <c:v>0.21729879802975574</c:v>
                </c:pt>
                <c:pt idx="274">
                  <c:v>0.16743294822759675</c:v>
                </c:pt>
                <c:pt idx="275">
                  <c:v>4.9903324261905344E-2</c:v>
                </c:pt>
                <c:pt idx="276">
                  <c:v>8.7587778076934769E-2</c:v>
                </c:pt>
                <c:pt idx="277">
                  <c:v>1.1635731300835164E-2</c:v>
                </c:pt>
                <c:pt idx="278">
                  <c:v>1.4366144197745526E-2</c:v>
                </c:pt>
                <c:pt idx="279">
                  <c:v>-5.1110754716472947E-3</c:v>
                </c:pt>
                <c:pt idx="280">
                  <c:v>1.3582691787949868E-2</c:v>
                </c:pt>
                <c:pt idx="281">
                  <c:v>3.3612621662376864E-2</c:v>
                </c:pt>
                <c:pt idx="282">
                  <c:v>9.727749581298574E-2</c:v>
                </c:pt>
                <c:pt idx="283">
                  <c:v>8.0653258633422126E-2</c:v>
                </c:pt>
                <c:pt idx="284">
                  <c:v>7.0047892314723609E-2</c:v>
                </c:pt>
                <c:pt idx="285">
                  <c:v>0.13320042387491662</c:v>
                </c:pt>
                <c:pt idx="286">
                  <c:v>0.16037115085695966</c:v>
                </c:pt>
                <c:pt idx="287">
                  <c:v>-0.11709011630319029</c:v>
                </c:pt>
                <c:pt idx="288">
                  <c:v>-0.23242533313751051</c:v>
                </c:pt>
                <c:pt idx="289">
                  <c:v>-8.4923713612907098E-2</c:v>
                </c:pt>
                <c:pt idx="290">
                  <c:v>-6.5322625001863602E-2</c:v>
                </c:pt>
                <c:pt idx="291">
                  <c:v>-7.9512355545873686E-2</c:v>
                </c:pt>
                <c:pt idx="292">
                  <c:v>-0.1501961225432685</c:v>
                </c:pt>
                <c:pt idx="293">
                  <c:v>-0.26888893787101475</c:v>
                </c:pt>
                <c:pt idx="294">
                  <c:v>-6.7463145489141826E-2</c:v>
                </c:pt>
                <c:pt idx="295">
                  <c:v>5.0459129829293223E-2</c:v>
                </c:pt>
                <c:pt idx="296">
                  <c:v>-0.16745522636663401</c:v>
                </c:pt>
                <c:pt idx="297">
                  <c:v>-0.34215530508843767</c:v>
                </c:pt>
                <c:pt idx="298">
                  <c:v>-0.27710496606854779</c:v>
                </c:pt>
                <c:pt idx="299">
                  <c:v>-0.1699921334476589</c:v>
                </c:pt>
                <c:pt idx="300">
                  <c:v>-0.13683254844452983</c:v>
                </c:pt>
                <c:pt idx="301">
                  <c:v>-0.13536427364524925</c:v>
                </c:pt>
                <c:pt idx="302">
                  <c:v>-0.21729773842490438</c:v>
                </c:pt>
                <c:pt idx="303">
                  <c:v>-4.372127502372055E-2</c:v>
                </c:pt>
                <c:pt idx="304">
                  <c:v>0.12191187925724833</c:v>
                </c:pt>
                <c:pt idx="305">
                  <c:v>4.1797974603892174E-2</c:v>
                </c:pt>
                <c:pt idx="306">
                  <c:v>-4.9293650013804501E-2</c:v>
                </c:pt>
                <c:pt idx="307">
                  <c:v>-4.2338943602852189E-2</c:v>
                </c:pt>
                <c:pt idx="308">
                  <c:v>3.2134506211823816E-2</c:v>
                </c:pt>
                <c:pt idx="309">
                  <c:v>0.22606338840275741</c:v>
                </c:pt>
                <c:pt idx="310">
                  <c:v>0.18279829209819282</c:v>
                </c:pt>
                <c:pt idx="311">
                  <c:v>-4.4282509477722783E-2</c:v>
                </c:pt>
                <c:pt idx="312">
                  <c:v>2.9129581432252773E-2</c:v>
                </c:pt>
                <c:pt idx="313">
                  <c:v>4.2558283973269849E-2</c:v>
                </c:pt>
                <c:pt idx="314">
                  <c:v>0.12604417361075146</c:v>
                </c:pt>
                <c:pt idx="315">
                  <c:v>5.3914693203834803E-2</c:v>
                </c:pt>
                <c:pt idx="316">
                  <c:v>-9.117880617418081E-2</c:v>
                </c:pt>
                <c:pt idx="317">
                  <c:v>-9.1178118966491875E-2</c:v>
                </c:pt>
                <c:pt idx="318">
                  <c:v>5.7485749213944053E-2</c:v>
                </c:pt>
                <c:pt idx="319">
                  <c:v>-1.4058141567734104E-2</c:v>
                </c:pt>
                <c:pt idx="320">
                  <c:v>3.6434370115422388E-2</c:v>
                </c:pt>
                <c:pt idx="321">
                  <c:v>8.8435489063583811E-2</c:v>
                </c:pt>
                <c:pt idx="322">
                  <c:v>0.15418348512320401</c:v>
                </c:pt>
                <c:pt idx="323">
                  <c:v>0.30081708353299025</c:v>
                </c:pt>
                <c:pt idx="324">
                  <c:v>0.28141859106726025</c:v>
                </c:pt>
                <c:pt idx="325">
                  <c:v>0.31593448144364233</c:v>
                </c:pt>
                <c:pt idx="326">
                  <c:v>0.33045491057390625</c:v>
                </c:pt>
                <c:pt idx="327">
                  <c:v>0.24032816838687654</c:v>
                </c:pt>
                <c:pt idx="328">
                  <c:v>0.20480377562652022</c:v>
                </c:pt>
                <c:pt idx="329">
                  <c:v>0.17551083324547351</c:v>
                </c:pt>
                <c:pt idx="330">
                  <c:v>-6.8730737899792088E-2</c:v>
                </c:pt>
                <c:pt idx="331">
                  <c:v>-7.9648412758319492E-2</c:v>
                </c:pt>
                <c:pt idx="332">
                  <c:v>-0.10134151297197405</c:v>
                </c:pt>
                <c:pt idx="333">
                  <c:v>-7.3785135096540486E-2</c:v>
                </c:pt>
                <c:pt idx="334">
                  <c:v>-8.420872294146535E-2</c:v>
                </c:pt>
                <c:pt idx="335">
                  <c:v>-0.18684114365431098</c:v>
                </c:pt>
                <c:pt idx="336">
                  <c:v>-0.11849177425524908</c:v>
                </c:pt>
                <c:pt idx="337">
                  <c:v>4.4314716189834132E-2</c:v>
                </c:pt>
                <c:pt idx="338">
                  <c:v>3.5745673672275484E-2</c:v>
                </c:pt>
                <c:pt idx="339">
                  <c:v>-0.10887032182517982</c:v>
                </c:pt>
                <c:pt idx="340">
                  <c:v>-0.14487662035027199</c:v>
                </c:pt>
                <c:pt idx="341">
                  <c:v>3.4151639603871971E-2</c:v>
                </c:pt>
                <c:pt idx="342">
                  <c:v>0.22139216304392337</c:v>
                </c:pt>
                <c:pt idx="343">
                  <c:v>7.2494303480938924E-2</c:v>
                </c:pt>
                <c:pt idx="344">
                  <c:v>5.7359570481354281E-2</c:v>
                </c:pt>
                <c:pt idx="345">
                  <c:v>6.5928612998912964E-2</c:v>
                </c:pt>
                <c:pt idx="346">
                  <c:v>0.1672404352295806</c:v>
                </c:pt>
                <c:pt idx="347">
                  <c:v>0.18678999198541663</c:v>
                </c:pt>
                <c:pt idx="348">
                  <c:v>-1.0319882382814496E-2</c:v>
                </c:pt>
                <c:pt idx="349">
                  <c:v>-8.8522085205124308E-4</c:v>
                </c:pt>
                <c:pt idx="350">
                  <c:v>2.7564300459896211E-2</c:v>
                </c:pt>
                <c:pt idx="351">
                  <c:v>1.3312829188329199E-2</c:v>
                </c:pt>
                <c:pt idx="352">
                  <c:v>2.2545312707480763E-2</c:v>
                </c:pt>
                <c:pt idx="353">
                  <c:v>5.8316896169507901E-2</c:v>
                </c:pt>
                <c:pt idx="354">
                  <c:v>5.3130427532759976E-2</c:v>
                </c:pt>
                <c:pt idx="355">
                  <c:v>9.5089196871305917E-2</c:v>
                </c:pt>
                <c:pt idx="356">
                  <c:v>-6.2131973314048287E-2</c:v>
                </c:pt>
                <c:pt idx="357">
                  <c:v>-5.0498404557228579E-2</c:v>
                </c:pt>
                <c:pt idx="358">
                  <c:v>1.9354711519834953E-3</c:v>
                </c:pt>
                <c:pt idx="359">
                  <c:v>6.664891318695873E-2</c:v>
                </c:pt>
                <c:pt idx="360">
                  <c:v>6.648161437586049E-2</c:v>
                </c:pt>
                <c:pt idx="361">
                  <c:v>3.3580809249872542E-2</c:v>
                </c:pt>
                <c:pt idx="362">
                  <c:v>-7.3096467940339957E-2</c:v>
                </c:pt>
                <c:pt idx="363">
                  <c:v>-2.1487429985291216E-4</c:v>
                </c:pt>
                <c:pt idx="364">
                  <c:v>5.8910826513189393E-2</c:v>
                </c:pt>
                <c:pt idx="365">
                  <c:v>2.700992462368057E-2</c:v>
                </c:pt>
                <c:pt idx="366">
                  <c:v>-7.1464842475724238E-2</c:v>
                </c:pt>
                <c:pt idx="367">
                  <c:v>-6.2438313115851116E-2</c:v>
                </c:pt>
                <c:pt idx="368">
                  <c:v>5.4494109474726153E-2</c:v>
                </c:pt>
                <c:pt idx="369">
                  <c:v>0.18735205008927797</c:v>
                </c:pt>
                <c:pt idx="370">
                  <c:v>0.15490534286879049</c:v>
                </c:pt>
                <c:pt idx="371">
                  <c:v>0.13023906849991485</c:v>
                </c:pt>
                <c:pt idx="372">
                  <c:v>0.12010526286005282</c:v>
                </c:pt>
                <c:pt idx="373">
                  <c:v>0.16599438879028997</c:v>
                </c:pt>
                <c:pt idx="374">
                  <c:v>0.16370363648262765</c:v>
                </c:pt>
                <c:pt idx="375">
                  <c:v>0.11895202901272096</c:v>
                </c:pt>
                <c:pt idx="376">
                  <c:v>0.11265937692162933</c:v>
                </c:pt>
                <c:pt idx="377">
                  <c:v>9.6561014086714872E-2</c:v>
                </c:pt>
                <c:pt idx="378">
                  <c:v>5.8629407398771864E-2</c:v>
                </c:pt>
                <c:pt idx="379">
                  <c:v>5.7119454234155563E-2</c:v>
                </c:pt>
                <c:pt idx="380">
                  <c:v>3.1019414312407723E-2</c:v>
                </c:pt>
                <c:pt idx="381">
                  <c:v>4.371372201175993E-2</c:v>
                </c:pt>
                <c:pt idx="382">
                  <c:v>4.0240589936189975E-3</c:v>
                </c:pt>
                <c:pt idx="383">
                  <c:v>-7.850282211000828E-4</c:v>
                </c:pt>
                <c:pt idx="384">
                  <c:v>-4.3077897932802485E-2</c:v>
                </c:pt>
                <c:pt idx="385">
                  <c:v>2.2636257720324373E-2</c:v>
                </c:pt>
                <c:pt idx="386">
                  <c:v>5.4948707697114942E-2</c:v>
                </c:pt>
                <c:pt idx="387">
                  <c:v>7.0557893234276456E-2</c:v>
                </c:pt>
                <c:pt idx="388">
                  <c:v>5.2106906381512538E-2</c:v>
                </c:pt>
                <c:pt idx="389">
                  <c:v>4.1471190025460736E-2</c:v>
                </c:pt>
                <c:pt idx="390">
                  <c:v>3.7810164982669037E-2</c:v>
                </c:pt>
                <c:pt idx="391">
                  <c:v>0.10850580905563105</c:v>
                </c:pt>
                <c:pt idx="392">
                  <c:v>6.4661291218001626E-2</c:v>
                </c:pt>
                <c:pt idx="393">
                  <c:v>9.0477943240943118E-2</c:v>
                </c:pt>
                <c:pt idx="394">
                  <c:v>9.2220730082784377E-2</c:v>
                </c:pt>
                <c:pt idx="395">
                  <c:v>-0.11950324736002783</c:v>
                </c:pt>
                <c:pt idx="396">
                  <c:v>-7.7108373701572724E-2</c:v>
                </c:pt>
                <c:pt idx="397">
                  <c:v>-4.1255102086436943E-2</c:v>
                </c:pt>
                <c:pt idx="398">
                  <c:v>-0.17842915557552333</c:v>
                </c:pt>
                <c:pt idx="399">
                  <c:v>-0.14051685994495239</c:v>
                </c:pt>
                <c:pt idx="400">
                  <c:v>-0.17652769742359342</c:v>
                </c:pt>
                <c:pt idx="401">
                  <c:v>-0.18913991426580751</c:v>
                </c:pt>
                <c:pt idx="402">
                  <c:v>4.0725083243001774E-2</c:v>
                </c:pt>
                <c:pt idx="403">
                  <c:v>6.5355221400542257E-2</c:v>
                </c:pt>
                <c:pt idx="404">
                  <c:v>-8.5275668879871945E-3</c:v>
                </c:pt>
                <c:pt idx="405">
                  <c:v>0.10500210581379242</c:v>
                </c:pt>
                <c:pt idx="406">
                  <c:v>6.7089810183221452E-2</c:v>
                </c:pt>
                <c:pt idx="407">
                  <c:v>-0.11366830990618193</c:v>
                </c:pt>
                <c:pt idx="408">
                  <c:v>-0.12009914094901383</c:v>
                </c:pt>
                <c:pt idx="409">
                  <c:v>-0.13704799396472542</c:v>
                </c:pt>
                <c:pt idx="410">
                  <c:v>-0.31759736657477627</c:v>
                </c:pt>
                <c:pt idx="411">
                  <c:v>-0.32124348202670527</c:v>
                </c:pt>
                <c:pt idx="412">
                  <c:v>-0.35674164781487383</c:v>
                </c:pt>
                <c:pt idx="413">
                  <c:v>-0.35281467847109232</c:v>
                </c:pt>
                <c:pt idx="414">
                  <c:v>-0.2065311315603387</c:v>
                </c:pt>
                <c:pt idx="415">
                  <c:v>-0.49623876683428686</c:v>
                </c:pt>
                <c:pt idx="416">
                  <c:v>-0.49605287091488759</c:v>
                </c:pt>
                <c:pt idx="417">
                  <c:v>-0.23519893217436497</c:v>
                </c:pt>
                <c:pt idx="418">
                  <c:v>-0.16643993962258999</c:v>
                </c:pt>
                <c:pt idx="419">
                  <c:v>-0.12412675752316484</c:v>
                </c:pt>
                <c:pt idx="420">
                  <c:v>-0.16016230397436099</c:v>
                </c:pt>
                <c:pt idx="421">
                  <c:v>-0.15663318151715641</c:v>
                </c:pt>
                <c:pt idx="422">
                  <c:v>0.18228430215509409</c:v>
                </c:pt>
                <c:pt idx="423">
                  <c:v>0.18071317810870538</c:v>
                </c:pt>
                <c:pt idx="424">
                  <c:v>5.6348646720202296E-2</c:v>
                </c:pt>
                <c:pt idx="425">
                  <c:v>4.4028050642352372E-2</c:v>
                </c:pt>
                <c:pt idx="426">
                  <c:v>3.9980383389846295E-2</c:v>
                </c:pt>
                <c:pt idx="427">
                  <c:v>6.3570498265115308E-2</c:v>
                </c:pt>
                <c:pt idx="428">
                  <c:v>5.9782253263326056E-2</c:v>
                </c:pt>
                <c:pt idx="429">
                  <c:v>1.9476442627934024E-3</c:v>
                </c:pt>
                <c:pt idx="430">
                  <c:v>-2.1659403528455318E-3</c:v>
                </c:pt>
                <c:pt idx="431">
                  <c:v>-0.27268343913964477</c:v>
                </c:pt>
                <c:pt idx="432">
                  <c:v>-0.16461834532035027</c:v>
                </c:pt>
                <c:pt idx="433">
                  <c:v>-0.18464506337977313</c:v>
                </c:pt>
                <c:pt idx="434">
                  <c:v>-1.6811091767847421E-2</c:v>
                </c:pt>
                <c:pt idx="435">
                  <c:v>8.3545300732533287E-2</c:v>
                </c:pt>
                <c:pt idx="436">
                  <c:v>7.1281809680205144E-2</c:v>
                </c:pt>
                <c:pt idx="437">
                  <c:v>0.10296598049717764</c:v>
                </c:pt>
                <c:pt idx="438">
                  <c:v>0.36675027074227062</c:v>
                </c:pt>
                <c:pt idx="439">
                  <c:v>0.25336636766336817</c:v>
                </c:pt>
                <c:pt idx="440">
                  <c:v>0.26379021740515946</c:v>
                </c:pt>
                <c:pt idx="441">
                  <c:v>5.4609193506172993E-2</c:v>
                </c:pt>
                <c:pt idx="442">
                  <c:v>-4.4450788863185167E-2</c:v>
                </c:pt>
                <c:pt idx="443">
                  <c:v>-4.5864545055820397E-2</c:v>
                </c:pt>
                <c:pt idx="444">
                  <c:v>-5.4306291683836334E-2</c:v>
                </c:pt>
                <c:pt idx="445">
                  <c:v>-4.8200770132583989E-2</c:v>
                </c:pt>
                <c:pt idx="446">
                  <c:v>-5.378720755522122E-2</c:v>
                </c:pt>
                <c:pt idx="447">
                  <c:v>-6.0117497020688755E-2</c:v>
                </c:pt>
                <c:pt idx="448">
                  <c:v>-2.6160344397144094E-2</c:v>
                </c:pt>
                <c:pt idx="449">
                  <c:v>1.6353954554980957E-2</c:v>
                </c:pt>
                <c:pt idx="450">
                  <c:v>7.0119890032086338E-2</c:v>
                </c:pt>
                <c:pt idx="451">
                  <c:v>3.4962955545556861E-2</c:v>
                </c:pt>
                <c:pt idx="452">
                  <c:v>-1.7383073662731195E-2</c:v>
                </c:pt>
                <c:pt idx="453">
                  <c:v>-6.4778269804860265E-3</c:v>
                </c:pt>
                <c:pt idx="454">
                  <c:v>4.7899405430101565E-2</c:v>
                </c:pt>
                <c:pt idx="455">
                  <c:v>1.1386474179380815E-2</c:v>
                </c:pt>
                <c:pt idx="456">
                  <c:v>-2.9812371379338874E-2</c:v>
                </c:pt>
                <c:pt idx="457">
                  <c:v>-0.11974115678369343</c:v>
                </c:pt>
                <c:pt idx="458">
                  <c:v>-8.8943814364170759E-2</c:v>
                </c:pt>
                <c:pt idx="459">
                  <c:v>-4.3258188466148942E-2</c:v>
                </c:pt>
                <c:pt idx="460">
                  <c:v>-6.8192781634011101E-3</c:v>
                </c:pt>
                <c:pt idx="461">
                  <c:v>-1.8633921976798679E-3</c:v>
                </c:pt>
                <c:pt idx="462">
                  <c:v>3.0938490997304495E-2</c:v>
                </c:pt>
                <c:pt idx="463">
                  <c:v>1.4738594438333193E-2</c:v>
                </c:pt>
                <c:pt idx="464">
                  <c:v>4.4193212902913823E-2</c:v>
                </c:pt>
                <c:pt idx="465">
                  <c:v>5.2496242406635467E-2</c:v>
                </c:pt>
                <c:pt idx="466">
                  <c:v>5.980276359480189E-2</c:v>
                </c:pt>
                <c:pt idx="467">
                  <c:v>3.2070298232194004E-2</c:v>
                </c:pt>
                <c:pt idx="468">
                  <c:v>-1.4648361178913638E-2</c:v>
                </c:pt>
                <c:pt idx="469">
                  <c:v>2.7629971857381311E-2</c:v>
                </c:pt>
                <c:pt idx="470">
                  <c:v>7.0065615263655054E-2</c:v>
                </c:pt>
                <c:pt idx="471">
                  <c:v>0.11290547074175326</c:v>
                </c:pt>
                <c:pt idx="472">
                  <c:v>8.7679794006581949E-2</c:v>
                </c:pt>
                <c:pt idx="473">
                  <c:v>8.8304559392773638E-2</c:v>
                </c:pt>
                <c:pt idx="474">
                  <c:v>8.9732817441597987E-2</c:v>
                </c:pt>
                <c:pt idx="475">
                  <c:v>-1.3215578119503421E-2</c:v>
                </c:pt>
                <c:pt idx="476">
                  <c:v>-8.3104242392657207E-2</c:v>
                </c:pt>
                <c:pt idx="477">
                  <c:v>-9.7826468397627861E-2</c:v>
                </c:pt>
                <c:pt idx="478">
                  <c:v>-7.8556395700064591E-2</c:v>
                </c:pt>
                <c:pt idx="479">
                  <c:v>-0.14230175995365343</c:v>
                </c:pt>
                <c:pt idx="480">
                  <c:v>-0.17175711536559607</c:v>
                </c:pt>
                <c:pt idx="481">
                  <c:v>-0.17214132211819236</c:v>
                </c:pt>
                <c:pt idx="482">
                  <c:v>-7.0650252880384026E-2</c:v>
                </c:pt>
                <c:pt idx="483">
                  <c:v>-2.3420511692127086E-2</c:v>
                </c:pt>
                <c:pt idx="484">
                  <c:v>-1.5961497135774386E-2</c:v>
                </c:pt>
                <c:pt idx="485">
                  <c:v>-3.5212373245042068E-2</c:v>
                </c:pt>
                <c:pt idx="486">
                  <c:v>2.9040916832152482E-2</c:v>
                </c:pt>
                <c:pt idx="487">
                  <c:v>0.14399260391084129</c:v>
                </c:pt>
                <c:pt idx="488">
                  <c:v>0.12391117184554849</c:v>
                </c:pt>
                <c:pt idx="489">
                  <c:v>0.12391117184554848</c:v>
                </c:pt>
                <c:pt idx="490">
                  <c:v>0.13496112337847196</c:v>
                </c:pt>
                <c:pt idx="491">
                  <c:v>0.17422023717599491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E-4B06-8CCC-DE8E4024F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30976"/>
        <c:axId val="1"/>
      </c:lineChart>
      <c:dateAx>
        <c:axId val="59563097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0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0507880910683012E-2"/>
          <c:y val="0.80273972602739729"/>
          <c:w val="0.968476357267951"/>
          <c:h val="0.123287671232876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6741214057508"/>
          <c:y val="6.2802080507624994E-2"/>
          <c:w val="0.7795527156549521"/>
          <c:h val="0.528986755044995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'3.1.9-график'!$B$5</c:f>
              <c:strCache>
                <c:ptCount val="1"/>
                <c:pt idx="0">
                  <c:v>Мемлекеттік бағалы қағаздармен автоматты РЕПО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'3.1.9-график'!$C$5:$Z$5</c:f>
              <c:numCache>
                <c:formatCode>0.00</c:formatCode>
                <c:ptCount val="24"/>
                <c:pt idx="0">
                  <c:v>707741.43757933995</c:v>
                </c:pt>
                <c:pt idx="1">
                  <c:v>587958.25550025981</c:v>
                </c:pt>
                <c:pt idx="2">
                  <c:v>654568.1951887199</c:v>
                </c:pt>
                <c:pt idx="3">
                  <c:v>749959.20520562993</c:v>
                </c:pt>
                <c:pt idx="4">
                  <c:v>836025.26991727983</c:v>
                </c:pt>
                <c:pt idx="5">
                  <c:v>611600.32004866004</c:v>
                </c:pt>
                <c:pt idx="6">
                  <c:v>842796.31509762956</c:v>
                </c:pt>
                <c:pt idx="7">
                  <c:v>784034.32125093008</c:v>
                </c:pt>
                <c:pt idx="8">
                  <c:v>986239.26936452009</c:v>
                </c:pt>
                <c:pt idx="9">
                  <c:v>863998.27500972012</c:v>
                </c:pt>
                <c:pt idx="10">
                  <c:v>995593.36009485985</c:v>
                </c:pt>
                <c:pt idx="11">
                  <c:v>934634.45402955019</c:v>
                </c:pt>
                <c:pt idx="12">
                  <c:v>997925.87275267974</c:v>
                </c:pt>
                <c:pt idx="13">
                  <c:v>875124.55913317995</c:v>
                </c:pt>
                <c:pt idx="14">
                  <c:v>678667.3720113897</c:v>
                </c:pt>
                <c:pt idx="15">
                  <c:v>677384.37481224991</c:v>
                </c:pt>
                <c:pt idx="16">
                  <c:v>475696.47712216002</c:v>
                </c:pt>
                <c:pt idx="17">
                  <c:v>508627.21543777006</c:v>
                </c:pt>
                <c:pt idx="18">
                  <c:v>687232.42045674042</c:v>
                </c:pt>
                <c:pt idx="19">
                  <c:v>547335.40357999003</c:v>
                </c:pt>
                <c:pt idx="20">
                  <c:v>661132.36357521999</c:v>
                </c:pt>
                <c:pt idx="21">
                  <c:v>910885.50485835026</c:v>
                </c:pt>
                <c:pt idx="22">
                  <c:v>1076809.58601456</c:v>
                </c:pt>
                <c:pt idx="23">
                  <c:v>1194029.4732030598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2-4F5C-974C-42794285E608}"/>
            </c:ext>
          </c:extLst>
        </c:ser>
        <c:ser>
          <c:idx val="1"/>
          <c:order val="1"/>
          <c:tx>
            <c:strRef>
              <c:f>'3.1.9-график'!$B$6</c:f>
              <c:strCache>
                <c:ptCount val="1"/>
                <c:pt idx="0">
                  <c:v>Мемлекеттік емес бағалы қағаздармен автоматты РЕПО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'3.1.9-график'!$C$6:$Z$6</c:f>
              <c:numCache>
                <c:formatCode>0.00</c:formatCode>
                <c:ptCount val="24"/>
                <c:pt idx="0">
                  <c:v>144699.04077173004</c:v>
                </c:pt>
                <c:pt idx="1">
                  <c:v>116292.04913532001</c:v>
                </c:pt>
                <c:pt idx="2">
                  <c:v>128935.42549803005</c:v>
                </c:pt>
                <c:pt idx="3">
                  <c:v>118416.54702532997</c:v>
                </c:pt>
                <c:pt idx="4">
                  <c:v>125895.54361368998</c:v>
                </c:pt>
                <c:pt idx="5">
                  <c:v>201936.64724153007</c:v>
                </c:pt>
                <c:pt idx="6">
                  <c:v>162603.35585624998</c:v>
                </c:pt>
                <c:pt idx="7">
                  <c:v>127220.87780585006</c:v>
                </c:pt>
                <c:pt idx="8">
                  <c:v>106588.17311908002</c:v>
                </c:pt>
                <c:pt idx="9">
                  <c:v>121279.42609142001</c:v>
                </c:pt>
                <c:pt idx="10">
                  <c:v>109704.40810129998</c:v>
                </c:pt>
                <c:pt idx="11">
                  <c:v>114793.32600368001</c:v>
                </c:pt>
                <c:pt idx="12">
                  <c:v>186975.39402241999</c:v>
                </c:pt>
                <c:pt idx="13">
                  <c:v>169328.32775766987</c:v>
                </c:pt>
                <c:pt idx="14">
                  <c:v>169325.42599711995</c:v>
                </c:pt>
                <c:pt idx="15">
                  <c:v>144368.64429709999</c:v>
                </c:pt>
                <c:pt idx="16">
                  <c:v>129517.14692802004</c:v>
                </c:pt>
                <c:pt idx="17">
                  <c:v>129139.23929960003</c:v>
                </c:pt>
                <c:pt idx="18">
                  <c:v>111141.20513684006</c:v>
                </c:pt>
                <c:pt idx="19">
                  <c:v>94922.318554740021</c:v>
                </c:pt>
                <c:pt idx="20">
                  <c:v>121462.90560598002</c:v>
                </c:pt>
                <c:pt idx="21">
                  <c:v>131091.32647833999</c:v>
                </c:pt>
                <c:pt idx="22">
                  <c:v>172211.49731100007</c:v>
                </c:pt>
                <c:pt idx="23">
                  <c:v>136513.04891257998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2-4F5C-974C-42794285E608}"/>
            </c:ext>
          </c:extLst>
        </c:ser>
        <c:ser>
          <c:idx val="2"/>
          <c:order val="2"/>
          <c:tx>
            <c:strRef>
              <c:f>'3.1.9-график'!$B$7</c:f>
              <c:strCache>
                <c:ptCount val="1"/>
                <c:pt idx="0">
                  <c:v>Мемлекеттік емес бағалы қағаздармен тікелей РЕПО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'3.1.9-график'!$C$7:$Z$7</c:f>
              <c:numCache>
                <c:formatCode>0.00</c:formatCode>
                <c:ptCount val="24"/>
                <c:pt idx="0">
                  <c:v>862.25</c:v>
                </c:pt>
                <c:pt idx="1">
                  <c:v>2280.0167777500001</c:v>
                </c:pt>
                <c:pt idx="2">
                  <c:v>45486.433850940011</c:v>
                </c:pt>
                <c:pt idx="3">
                  <c:v>1217.3</c:v>
                </c:pt>
                <c:pt idx="4">
                  <c:v>4235.2661501299999</c:v>
                </c:pt>
                <c:pt idx="5">
                  <c:v>4197.3907620400005</c:v>
                </c:pt>
                <c:pt idx="6">
                  <c:v>2175.0183867400001</c:v>
                </c:pt>
                <c:pt idx="7">
                  <c:v>594.45449954000003</c:v>
                </c:pt>
                <c:pt idx="8">
                  <c:v>23324.600333709997</c:v>
                </c:pt>
                <c:pt idx="9">
                  <c:v>4491.8049894699998</c:v>
                </c:pt>
                <c:pt idx="10">
                  <c:v>3542.3409424499991</c:v>
                </c:pt>
                <c:pt idx="11">
                  <c:v>1298.9130913699998</c:v>
                </c:pt>
                <c:pt idx="12">
                  <c:v>2844.1253484199997</c:v>
                </c:pt>
                <c:pt idx="13">
                  <c:v>5088.6480262899995</c:v>
                </c:pt>
                <c:pt idx="14">
                  <c:v>2288.0704271</c:v>
                </c:pt>
                <c:pt idx="15">
                  <c:v>9741.1536995999977</c:v>
                </c:pt>
                <c:pt idx="16">
                  <c:v>4358.2681070500003</c:v>
                </c:pt>
                <c:pt idx="17">
                  <c:v>7634.7968280700006</c:v>
                </c:pt>
                <c:pt idx="18">
                  <c:v>8046.2145923399994</c:v>
                </c:pt>
                <c:pt idx="19">
                  <c:v>4715.8980621600012</c:v>
                </c:pt>
                <c:pt idx="20">
                  <c:v>7612.3344262099999</c:v>
                </c:pt>
                <c:pt idx="21">
                  <c:v>6538.998772410001</c:v>
                </c:pt>
                <c:pt idx="22">
                  <c:v>7170.5850484400007</c:v>
                </c:pt>
                <c:pt idx="23">
                  <c:v>10412.448989279999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62-4F5C-974C-42794285E608}"/>
            </c:ext>
          </c:extLst>
        </c:ser>
        <c:ser>
          <c:idx val="3"/>
          <c:order val="3"/>
          <c:tx>
            <c:strRef>
              <c:f>'3.1.9-график'!$B$8</c:f>
              <c:strCache>
                <c:ptCount val="1"/>
                <c:pt idx="0">
                  <c:v>Мемлекеттік бағалы қағаздармен тікелей РЕПО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'3.1.9-график'!$C$8:$Z$8</c:f>
              <c:numCache>
                <c:formatCode>0.00</c:formatCode>
                <c:ptCount val="24"/>
                <c:pt idx="0">
                  <c:v>71363.047119499955</c:v>
                </c:pt>
                <c:pt idx="1">
                  <c:v>51332.063784620026</c:v>
                </c:pt>
                <c:pt idx="2">
                  <c:v>105794.47533598992</c:v>
                </c:pt>
                <c:pt idx="3">
                  <c:v>57012.024914169982</c:v>
                </c:pt>
                <c:pt idx="4">
                  <c:v>43852.763136740017</c:v>
                </c:pt>
                <c:pt idx="5">
                  <c:v>76423.397356809975</c:v>
                </c:pt>
                <c:pt idx="6">
                  <c:v>56558.900154940064</c:v>
                </c:pt>
                <c:pt idx="7">
                  <c:v>74107.852408580045</c:v>
                </c:pt>
                <c:pt idx="8">
                  <c:v>189622.9259546801</c:v>
                </c:pt>
                <c:pt idx="9">
                  <c:v>52975.84144874999</c:v>
                </c:pt>
                <c:pt idx="10">
                  <c:v>66558.48446748995</c:v>
                </c:pt>
                <c:pt idx="11">
                  <c:v>78498.983387480068</c:v>
                </c:pt>
                <c:pt idx="12">
                  <c:v>59787.104880619947</c:v>
                </c:pt>
                <c:pt idx="13">
                  <c:v>66811.740524739987</c:v>
                </c:pt>
                <c:pt idx="14">
                  <c:v>40232.88354759998</c:v>
                </c:pt>
                <c:pt idx="15">
                  <c:v>57446.960265279937</c:v>
                </c:pt>
                <c:pt idx="16">
                  <c:v>39720.372175039949</c:v>
                </c:pt>
                <c:pt idx="17">
                  <c:v>33893.064345459956</c:v>
                </c:pt>
                <c:pt idx="18">
                  <c:v>48181.449148440079</c:v>
                </c:pt>
                <c:pt idx="19">
                  <c:v>54881.671912380058</c:v>
                </c:pt>
                <c:pt idx="20">
                  <c:v>68504.895415010076</c:v>
                </c:pt>
                <c:pt idx="21">
                  <c:v>61144.40373713</c:v>
                </c:pt>
                <c:pt idx="22">
                  <c:v>67182.773974020063</c:v>
                </c:pt>
                <c:pt idx="23">
                  <c:v>66659.555488990125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62-4F5C-974C-42794285E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46368"/>
        <c:axId val="1"/>
      </c:barChart>
      <c:lineChart>
        <c:grouping val="standard"/>
        <c:varyColors val="0"/>
        <c:ser>
          <c:idx val="4"/>
          <c:order val="4"/>
          <c:tx>
            <c:strRef>
              <c:f>'3.1.9-график'!$B$10</c:f>
              <c:strCache>
                <c:ptCount val="1"/>
                <c:pt idx="0">
                  <c:v>Мемлекеттік бағалы қағаздармен автоматты РЕПО-ның үлесі (оң жақ ось)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'3.1.9-график'!$C$4:$Z$4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'3.1.9-график'!$C$10:$Z$10</c:f>
              <c:numCache>
                <c:formatCode>0.00%</c:formatCode>
                <c:ptCount val="24"/>
                <c:pt idx="0">
                  <c:v>0.76540243659301066</c:v>
                </c:pt>
                <c:pt idx="1">
                  <c:v>0.77581137022216518</c:v>
                </c:pt>
                <c:pt idx="2">
                  <c:v>0.70023430455911972</c:v>
                </c:pt>
                <c:pt idx="3">
                  <c:v>0.8093622878867166</c:v>
                </c:pt>
                <c:pt idx="4">
                  <c:v>0.82774054490932936</c:v>
                </c:pt>
                <c:pt idx="5">
                  <c:v>0.68399599103055175</c:v>
                </c:pt>
                <c:pt idx="6">
                  <c:v>0.79200236080993125</c:v>
                </c:pt>
                <c:pt idx="7">
                  <c:v>0.79520092550402621</c:v>
                </c:pt>
                <c:pt idx="8">
                  <c:v>0.75529037770728902</c:v>
                </c:pt>
                <c:pt idx="9">
                  <c:v>0.82858032121510572</c:v>
                </c:pt>
                <c:pt idx="10">
                  <c:v>0.84702616245302709</c:v>
                </c:pt>
                <c:pt idx="11">
                  <c:v>0.82767729557516101</c:v>
                </c:pt>
                <c:pt idx="12">
                  <c:v>0.79991974168939672</c:v>
                </c:pt>
                <c:pt idx="13">
                  <c:v>0.78391363951235282</c:v>
                </c:pt>
                <c:pt idx="14">
                  <c:v>0.76210768278420216</c:v>
                </c:pt>
                <c:pt idx="15">
                  <c:v>0.76201263459330304</c:v>
                </c:pt>
                <c:pt idx="16">
                  <c:v>0.73263844843641357</c:v>
                </c:pt>
                <c:pt idx="17">
                  <c:v>0.74875823854896562</c:v>
                </c:pt>
                <c:pt idx="18">
                  <c:v>0.80415560921048701</c:v>
                </c:pt>
                <c:pt idx="19">
                  <c:v>0.77984081581132647</c:v>
                </c:pt>
                <c:pt idx="20">
                  <c:v>0.76991119184578038</c:v>
                </c:pt>
                <c:pt idx="21">
                  <c:v>0.82086883631136331</c:v>
                </c:pt>
                <c:pt idx="22">
                  <c:v>0.8136847377103732</c:v>
                </c:pt>
                <c:pt idx="23">
                  <c:v>0.84826452884961712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362-4F5C-974C-42794285E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56463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2.5559105431309903E-2"/>
              <c:y val="0.16625331253883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463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287539936102233E-2"/>
          <c:y val="0.7560386473429952"/>
          <c:w val="0.85782747603833864"/>
          <c:h val="0.222222222222222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0789545756877"/>
          <c:y val="7.1839282056174958E-2"/>
          <c:w val="0.7660268398607144"/>
          <c:h val="0.64367996722332754"/>
        </c:manualLayout>
      </c:layout>
      <c:areaChart>
        <c:grouping val="stacked"/>
        <c:varyColors val="0"/>
        <c:ser>
          <c:idx val="0"/>
          <c:order val="0"/>
          <c:tx>
            <c:strRef>
              <c:f>'3.1.10 - 3.1.11-графиктер '!$F$4</c:f>
              <c:strCache>
                <c:ptCount val="1"/>
                <c:pt idx="0">
                  <c:v>Жиынтық көлем (жеті нүкте бойынша реттелген)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'!$F$5:$F$497</c:f>
              <c:numCache>
                <c:formatCode>#,##0.00</c:formatCode>
                <c:ptCount val="493"/>
                <c:pt idx="0">
                  <c:v>34756.44836493714</c:v>
                </c:pt>
                <c:pt idx="1">
                  <c:v>36715.448220177139</c:v>
                </c:pt>
                <c:pt idx="2">
                  <c:v>39205.876580219992</c:v>
                </c:pt>
                <c:pt idx="3">
                  <c:v>39643.306467951428</c:v>
                </c:pt>
                <c:pt idx="4">
                  <c:v>38797.449788467144</c:v>
                </c:pt>
                <c:pt idx="5">
                  <c:v>35392.735569648568</c:v>
                </c:pt>
                <c:pt idx="6">
                  <c:v>34004.306740815715</c:v>
                </c:pt>
                <c:pt idx="7">
                  <c:v>34016.877343454304</c:v>
                </c:pt>
                <c:pt idx="8">
                  <c:v>35195.877605590002</c:v>
                </c:pt>
                <c:pt idx="9">
                  <c:v>31789.305614641431</c:v>
                </c:pt>
                <c:pt idx="10">
                  <c:v>31180.731603428576</c:v>
                </c:pt>
                <c:pt idx="11">
                  <c:v>30740.729948202857</c:v>
                </c:pt>
                <c:pt idx="12">
                  <c:v>29231.442935144289</c:v>
                </c:pt>
                <c:pt idx="13">
                  <c:v>27218.871449284288</c:v>
                </c:pt>
                <c:pt idx="14">
                  <c:v>25940.299997491424</c:v>
                </c:pt>
                <c:pt idx="15">
                  <c:v>24700.585148668568</c:v>
                </c:pt>
                <c:pt idx="16">
                  <c:v>24089.441529621428</c:v>
                </c:pt>
                <c:pt idx="17">
                  <c:v>23580.298529301428</c:v>
                </c:pt>
                <c:pt idx="18">
                  <c:v>22563.583740954284</c:v>
                </c:pt>
                <c:pt idx="19">
                  <c:v>24228.869851401425</c:v>
                </c:pt>
                <c:pt idx="20">
                  <c:v>24534.297110554286</c:v>
                </c:pt>
                <c:pt idx="21">
                  <c:v>27198.868521902852</c:v>
                </c:pt>
                <c:pt idx="22">
                  <c:v>24800.297250691427</c:v>
                </c:pt>
                <c:pt idx="23">
                  <c:v>29063.297513858564</c:v>
                </c:pt>
                <c:pt idx="24">
                  <c:v>27777.868653884281</c:v>
                </c:pt>
                <c:pt idx="25">
                  <c:v>26105.153382327142</c:v>
                </c:pt>
                <c:pt idx="26">
                  <c:v>25151.152180137142</c:v>
                </c:pt>
                <c:pt idx="27">
                  <c:v>24571.151765168575</c:v>
                </c:pt>
                <c:pt idx="28">
                  <c:v>19468.00710995714</c:v>
                </c:pt>
                <c:pt idx="29">
                  <c:v>18694.720129302856</c:v>
                </c:pt>
                <c:pt idx="30">
                  <c:v>20429.720372368574</c:v>
                </c:pt>
                <c:pt idx="31">
                  <c:v>21317.006512380001</c:v>
                </c:pt>
                <c:pt idx="32">
                  <c:v>23765.864748612861</c:v>
                </c:pt>
                <c:pt idx="33">
                  <c:v>24250.293625941435</c:v>
                </c:pt>
                <c:pt idx="34">
                  <c:v>24586.437307684286</c:v>
                </c:pt>
                <c:pt idx="35">
                  <c:v>26520.724539168579</c:v>
                </c:pt>
                <c:pt idx="36">
                  <c:v>26987.154846360001</c:v>
                </c:pt>
                <c:pt idx="37">
                  <c:v>22058.154767391428</c:v>
                </c:pt>
                <c:pt idx="38">
                  <c:v>23330.869401425713</c:v>
                </c:pt>
                <c:pt idx="39">
                  <c:v>22357.01174994</c:v>
                </c:pt>
                <c:pt idx="40">
                  <c:v>20745.155122775719</c:v>
                </c:pt>
                <c:pt idx="41">
                  <c:v>19555.296907570002</c:v>
                </c:pt>
                <c:pt idx="42">
                  <c:v>19294.581233101428</c:v>
                </c:pt>
                <c:pt idx="43">
                  <c:v>21359.722244325709</c:v>
                </c:pt>
                <c:pt idx="44">
                  <c:v>20069.150029685716</c:v>
                </c:pt>
                <c:pt idx="45">
                  <c:v>18463.720401518571</c:v>
                </c:pt>
                <c:pt idx="46">
                  <c:v>18392.576823202857</c:v>
                </c:pt>
                <c:pt idx="47">
                  <c:v>19640.147379445709</c:v>
                </c:pt>
                <c:pt idx="48">
                  <c:v>20956.434733548569</c:v>
                </c:pt>
                <c:pt idx="49">
                  <c:v>19319.578650628573</c:v>
                </c:pt>
                <c:pt idx="50">
                  <c:v>17359.865305735719</c:v>
                </c:pt>
                <c:pt idx="51">
                  <c:v>18492.436837352863</c:v>
                </c:pt>
                <c:pt idx="52">
                  <c:v>17517.151436842862</c:v>
                </c:pt>
                <c:pt idx="53">
                  <c:v>18267.866371588574</c:v>
                </c:pt>
                <c:pt idx="54">
                  <c:v>19108.866491662859</c:v>
                </c:pt>
                <c:pt idx="55">
                  <c:v>19169.151248027141</c:v>
                </c:pt>
                <c:pt idx="56">
                  <c:v>19735.864161809997</c:v>
                </c:pt>
                <c:pt idx="57">
                  <c:v>25245.721057579995</c:v>
                </c:pt>
                <c:pt idx="58">
                  <c:v>25784.435284304283</c:v>
                </c:pt>
                <c:pt idx="59">
                  <c:v>29113.292872991424</c:v>
                </c:pt>
                <c:pt idx="60">
                  <c:v>27761.436384369998</c:v>
                </c:pt>
                <c:pt idx="61">
                  <c:v>25252.579659279996</c:v>
                </c:pt>
                <c:pt idx="62">
                  <c:v>28334.865231638571</c:v>
                </c:pt>
                <c:pt idx="63">
                  <c:v>28945.866745808569</c:v>
                </c:pt>
                <c:pt idx="64">
                  <c:v>28362.582018532856</c:v>
                </c:pt>
                <c:pt idx="65">
                  <c:v>30097.868458895715</c:v>
                </c:pt>
                <c:pt idx="66">
                  <c:v>28036.010355827148</c:v>
                </c:pt>
                <c:pt idx="67">
                  <c:v>32304.867058302858</c:v>
                </c:pt>
                <c:pt idx="68">
                  <c:v>33182.438203582868</c:v>
                </c:pt>
                <c:pt idx="69">
                  <c:v>34433.581123317141</c:v>
                </c:pt>
                <c:pt idx="70">
                  <c:v>35146.294696722856</c:v>
                </c:pt>
                <c:pt idx="71">
                  <c:v>32778.722277188572</c:v>
                </c:pt>
                <c:pt idx="72">
                  <c:v>36847.293564288571</c:v>
                </c:pt>
                <c:pt idx="73">
                  <c:v>37458.294848649995</c:v>
                </c:pt>
                <c:pt idx="74">
                  <c:v>35713.723632457142</c:v>
                </c:pt>
                <c:pt idx="75">
                  <c:v>37976.438297227141</c:v>
                </c:pt>
                <c:pt idx="76">
                  <c:v>35186.152862491428</c:v>
                </c:pt>
                <c:pt idx="77">
                  <c:v>35713.724403358567</c:v>
                </c:pt>
                <c:pt idx="78">
                  <c:v>34815.72563591857</c:v>
                </c:pt>
                <c:pt idx="79">
                  <c:v>30142.869590242859</c:v>
                </c:pt>
                <c:pt idx="80">
                  <c:v>34584.583703638578</c:v>
                </c:pt>
                <c:pt idx="81">
                  <c:v>32304.727274959998</c:v>
                </c:pt>
                <c:pt idx="82">
                  <c:v>31600.870608380003</c:v>
                </c:pt>
                <c:pt idx="83">
                  <c:v>34604.01345518286</c:v>
                </c:pt>
                <c:pt idx="84">
                  <c:v>33430.156550454289</c:v>
                </c:pt>
                <c:pt idx="85">
                  <c:v>34147.441373625712</c:v>
                </c:pt>
                <c:pt idx="86">
                  <c:v>41685.726533338559</c:v>
                </c:pt>
                <c:pt idx="87">
                  <c:v>38031.869090545704</c:v>
                </c:pt>
                <c:pt idx="88">
                  <c:v>39632.441154289991</c:v>
                </c:pt>
                <c:pt idx="89">
                  <c:v>41799.155582242856</c:v>
                </c:pt>
                <c:pt idx="90">
                  <c:v>44769.156495425712</c:v>
                </c:pt>
                <c:pt idx="91">
                  <c:v>51477.443733539993</c:v>
                </c:pt>
                <c:pt idx="92">
                  <c:v>52430.44343364142</c:v>
                </c:pt>
                <c:pt idx="93">
                  <c:v>42821.872037987145</c:v>
                </c:pt>
                <c:pt idx="94">
                  <c:v>43054.157902692859</c:v>
                </c:pt>
                <c:pt idx="95">
                  <c:v>40981.870226507141</c:v>
                </c:pt>
                <c:pt idx="96">
                  <c:v>36303.012339844274</c:v>
                </c:pt>
                <c:pt idx="97">
                  <c:v>26692.297965371425</c:v>
                </c:pt>
                <c:pt idx="98">
                  <c:v>17948.296217004292</c:v>
                </c:pt>
                <c:pt idx="99">
                  <c:v>15010.296854898572</c:v>
                </c:pt>
                <c:pt idx="100">
                  <c:v>14814.868633025713</c:v>
                </c:pt>
                <c:pt idx="101">
                  <c:v>13142.012526077144</c:v>
                </c:pt>
                <c:pt idx="102">
                  <c:v>14368.298331794287</c:v>
                </c:pt>
                <c:pt idx="103">
                  <c:v>17240.297988802857</c:v>
                </c:pt>
                <c:pt idx="104">
                  <c:v>21695.297322201433</c:v>
                </c:pt>
                <c:pt idx="105">
                  <c:v>23226.726644275717</c:v>
                </c:pt>
                <c:pt idx="106">
                  <c:v>26791.440715805718</c:v>
                </c:pt>
                <c:pt idx="107">
                  <c:v>27090.58296381286</c:v>
                </c:pt>
                <c:pt idx="108">
                  <c:v>29883.582859705719</c:v>
                </c:pt>
                <c:pt idx="109">
                  <c:v>31985.297432315718</c:v>
                </c:pt>
                <c:pt idx="110">
                  <c:v>31916.011897632863</c:v>
                </c:pt>
                <c:pt idx="111">
                  <c:v>32703.726858040005</c:v>
                </c:pt>
                <c:pt idx="112">
                  <c:v>38214.727221161433</c:v>
                </c:pt>
                <c:pt idx="113">
                  <c:v>34449.870509292865</c:v>
                </c:pt>
                <c:pt idx="114">
                  <c:v>35336.871830351432</c:v>
                </c:pt>
                <c:pt idx="115">
                  <c:v>32980.443427621438</c:v>
                </c:pt>
                <c:pt idx="116">
                  <c:v>30851.729986950006</c:v>
                </c:pt>
                <c:pt idx="117">
                  <c:v>35816.302341909999</c:v>
                </c:pt>
                <c:pt idx="118">
                  <c:v>36735.302318587135</c:v>
                </c:pt>
                <c:pt idx="119">
                  <c:v>35204.016055111424</c:v>
                </c:pt>
                <c:pt idx="120">
                  <c:v>36294.44510504714</c:v>
                </c:pt>
                <c:pt idx="121">
                  <c:v>34879.444077402855</c:v>
                </c:pt>
                <c:pt idx="122">
                  <c:v>34981.871669732856</c:v>
                </c:pt>
                <c:pt idx="123">
                  <c:v>34368.29918250857</c:v>
                </c:pt>
                <c:pt idx="124">
                  <c:v>27762.726883898569</c:v>
                </c:pt>
                <c:pt idx="125">
                  <c:v>21898.155192375718</c:v>
                </c:pt>
                <c:pt idx="126">
                  <c:v>17823.726776088573</c:v>
                </c:pt>
                <c:pt idx="127">
                  <c:v>17624.154712067142</c:v>
                </c:pt>
                <c:pt idx="128">
                  <c:v>19930.011517957144</c:v>
                </c:pt>
                <c:pt idx="129">
                  <c:v>19845.86880400572</c:v>
                </c:pt>
                <c:pt idx="130">
                  <c:v>22898.583891934286</c:v>
                </c:pt>
                <c:pt idx="131">
                  <c:v>21988.155279175717</c:v>
                </c:pt>
                <c:pt idx="132">
                  <c:v>29820.440940728568</c:v>
                </c:pt>
                <c:pt idx="133">
                  <c:v>32526.583466795717</c:v>
                </c:pt>
                <c:pt idx="134">
                  <c:v>31519.869711927146</c:v>
                </c:pt>
                <c:pt idx="135">
                  <c:v>33173.298405250003</c:v>
                </c:pt>
                <c:pt idx="136">
                  <c:v>34428.584440680002</c:v>
                </c:pt>
                <c:pt idx="137">
                  <c:v>32372.584212254285</c:v>
                </c:pt>
                <c:pt idx="138">
                  <c:v>33624.156555648566</c:v>
                </c:pt>
                <c:pt idx="139">
                  <c:v>30470.441945038569</c:v>
                </c:pt>
                <c:pt idx="140">
                  <c:v>27529.156525128568</c:v>
                </c:pt>
                <c:pt idx="141">
                  <c:v>28238.870092021421</c:v>
                </c:pt>
                <c:pt idx="142">
                  <c:v>25326.726552428569</c:v>
                </c:pt>
                <c:pt idx="143">
                  <c:v>26706.726730727143</c:v>
                </c:pt>
                <c:pt idx="144">
                  <c:v>25744.441712028576</c:v>
                </c:pt>
                <c:pt idx="145">
                  <c:v>28594.299434264289</c:v>
                </c:pt>
                <c:pt idx="146">
                  <c:v>28425.013956598577</c:v>
                </c:pt>
                <c:pt idx="147">
                  <c:v>31411.157090855715</c:v>
                </c:pt>
                <c:pt idx="148">
                  <c:v>35859.014817889998</c:v>
                </c:pt>
                <c:pt idx="149">
                  <c:v>37632.158102042857</c:v>
                </c:pt>
                <c:pt idx="150">
                  <c:v>36257.871531288569</c:v>
                </c:pt>
                <c:pt idx="151">
                  <c:v>36887.726929172859</c:v>
                </c:pt>
                <c:pt idx="152">
                  <c:v>37144.582172005714</c:v>
                </c:pt>
                <c:pt idx="153">
                  <c:v>33506.295283725711</c:v>
                </c:pt>
                <c:pt idx="154">
                  <c:v>29771.579500764285</c:v>
                </c:pt>
                <c:pt idx="155">
                  <c:v>25552.863762125715</c:v>
                </c:pt>
                <c:pt idx="156">
                  <c:v>23747.006946994283</c:v>
                </c:pt>
                <c:pt idx="157">
                  <c:v>21606.864498802857</c:v>
                </c:pt>
                <c:pt idx="158">
                  <c:v>22974.723009905716</c:v>
                </c:pt>
                <c:pt idx="159">
                  <c:v>22262.724041064288</c:v>
                </c:pt>
                <c:pt idx="160">
                  <c:v>24854.438823962853</c:v>
                </c:pt>
                <c:pt idx="161">
                  <c:v>28801.296719307142</c:v>
                </c:pt>
                <c:pt idx="162">
                  <c:v>30756.867906751431</c:v>
                </c:pt>
                <c:pt idx="163">
                  <c:v>30883.725378002859</c:v>
                </c:pt>
                <c:pt idx="164">
                  <c:v>31891.582324440005</c:v>
                </c:pt>
                <c:pt idx="165">
                  <c:v>29182.295666164286</c:v>
                </c:pt>
                <c:pt idx="166">
                  <c:v>28039.438049344284</c:v>
                </c:pt>
                <c:pt idx="167">
                  <c:v>31071.152743454284</c:v>
                </c:pt>
                <c:pt idx="168">
                  <c:v>33621.009770414283</c:v>
                </c:pt>
                <c:pt idx="169">
                  <c:v>31402.581073228568</c:v>
                </c:pt>
                <c:pt idx="170">
                  <c:v>33667.152194438568</c:v>
                </c:pt>
                <c:pt idx="171">
                  <c:v>34362.580648322852</c:v>
                </c:pt>
                <c:pt idx="172">
                  <c:v>37409.723403261429</c:v>
                </c:pt>
                <c:pt idx="173">
                  <c:v>37818.72331021</c:v>
                </c:pt>
                <c:pt idx="174">
                  <c:v>35100.436973041426</c:v>
                </c:pt>
                <c:pt idx="175">
                  <c:v>33018.580001458577</c:v>
                </c:pt>
                <c:pt idx="176">
                  <c:v>35333.009828899994</c:v>
                </c:pt>
                <c:pt idx="177">
                  <c:v>35200.580556717148</c:v>
                </c:pt>
                <c:pt idx="178">
                  <c:v>35501.151440831432</c:v>
                </c:pt>
                <c:pt idx="179">
                  <c:v>33704.294319941429</c:v>
                </c:pt>
                <c:pt idx="180">
                  <c:v>34228.008112805706</c:v>
                </c:pt>
                <c:pt idx="181">
                  <c:v>37059.722551941421</c:v>
                </c:pt>
                <c:pt idx="182">
                  <c:v>39697.008592095706</c:v>
                </c:pt>
                <c:pt idx="183">
                  <c:v>39417.579897465708</c:v>
                </c:pt>
                <c:pt idx="184">
                  <c:v>38376.5801207357</c:v>
                </c:pt>
                <c:pt idx="185">
                  <c:v>38416.437545268564</c:v>
                </c:pt>
                <c:pt idx="186">
                  <c:v>38399.151931232846</c:v>
                </c:pt>
                <c:pt idx="187">
                  <c:v>39816.152391389995</c:v>
                </c:pt>
                <c:pt idx="188">
                  <c:v>38471.72356790999</c:v>
                </c:pt>
                <c:pt idx="189">
                  <c:v>37579.865356897135</c:v>
                </c:pt>
                <c:pt idx="190">
                  <c:v>39582.722342868561</c:v>
                </c:pt>
                <c:pt idx="191">
                  <c:v>40071.579358305709</c:v>
                </c:pt>
                <c:pt idx="192">
                  <c:v>41118.86521259143</c:v>
                </c:pt>
                <c:pt idx="193">
                  <c:v>40964.294146085704</c:v>
                </c:pt>
                <c:pt idx="194">
                  <c:v>36488.294329971432</c:v>
                </c:pt>
                <c:pt idx="195">
                  <c:v>32948.438217632858</c:v>
                </c:pt>
                <c:pt idx="196">
                  <c:v>28308.581416704284</c:v>
                </c:pt>
                <c:pt idx="197">
                  <c:v>24042.295606901436</c:v>
                </c:pt>
                <c:pt idx="198">
                  <c:v>22102.723851201434</c:v>
                </c:pt>
                <c:pt idx="199">
                  <c:v>18549.294484757142</c:v>
                </c:pt>
                <c:pt idx="200">
                  <c:v>18615.293580649995</c:v>
                </c:pt>
                <c:pt idx="201">
                  <c:v>21957.579343615711</c:v>
                </c:pt>
                <c:pt idx="202">
                  <c:v>25641.007163597136</c:v>
                </c:pt>
                <c:pt idx="203">
                  <c:v>26319.150391719999</c:v>
                </c:pt>
                <c:pt idx="204">
                  <c:v>28406.436599609995</c:v>
                </c:pt>
                <c:pt idx="205">
                  <c:v>29513.009007595712</c:v>
                </c:pt>
                <c:pt idx="206">
                  <c:v>32256.010268109996</c:v>
                </c:pt>
                <c:pt idx="207">
                  <c:v>35384.297253082863</c:v>
                </c:pt>
                <c:pt idx="208">
                  <c:v>34413.011715127148</c:v>
                </c:pt>
                <c:pt idx="209">
                  <c:v>30550.154641460005</c:v>
                </c:pt>
                <c:pt idx="210">
                  <c:v>30486.726299577142</c:v>
                </c:pt>
                <c:pt idx="211">
                  <c:v>30133.725164067142</c:v>
                </c:pt>
                <c:pt idx="212">
                  <c:v>30383.724316215717</c:v>
                </c:pt>
                <c:pt idx="213">
                  <c:v>28561.15205584143</c:v>
                </c:pt>
                <c:pt idx="214">
                  <c:v>25390.579855522858</c:v>
                </c:pt>
                <c:pt idx="215">
                  <c:v>23696.008460612858</c:v>
                </c:pt>
                <c:pt idx="216">
                  <c:v>23693.580813242854</c:v>
                </c:pt>
                <c:pt idx="217">
                  <c:v>22703.294372821427</c:v>
                </c:pt>
                <c:pt idx="218">
                  <c:v>20587.722794614288</c:v>
                </c:pt>
                <c:pt idx="219">
                  <c:v>18895.722967041427</c:v>
                </c:pt>
                <c:pt idx="220">
                  <c:v>18556.72330366429</c:v>
                </c:pt>
                <c:pt idx="221">
                  <c:v>16215.865471930001</c:v>
                </c:pt>
                <c:pt idx="222">
                  <c:v>15190.864959042854</c:v>
                </c:pt>
                <c:pt idx="223">
                  <c:v>16122.435602579999</c:v>
                </c:pt>
                <c:pt idx="224">
                  <c:v>17361.435164527145</c:v>
                </c:pt>
                <c:pt idx="225">
                  <c:v>20049.722409778573</c:v>
                </c:pt>
                <c:pt idx="226">
                  <c:v>24161.01070415572</c:v>
                </c:pt>
                <c:pt idx="227">
                  <c:v>26932.868859445727</c:v>
                </c:pt>
                <c:pt idx="228">
                  <c:v>29378.585310822866</c:v>
                </c:pt>
                <c:pt idx="229">
                  <c:v>32198.586574328576</c:v>
                </c:pt>
                <c:pt idx="230">
                  <c:v>30272.443920691439</c:v>
                </c:pt>
                <c:pt idx="231">
                  <c:v>31091.58817429858</c:v>
                </c:pt>
                <c:pt idx="232">
                  <c:v>28973.15848470429</c:v>
                </c:pt>
                <c:pt idx="233">
                  <c:v>25245.727424012857</c:v>
                </c:pt>
                <c:pt idx="234">
                  <c:v>23477.441023329997</c:v>
                </c:pt>
                <c:pt idx="235">
                  <c:v>22897.439938647145</c:v>
                </c:pt>
                <c:pt idx="236">
                  <c:v>21422.439825007143</c:v>
                </c:pt>
                <c:pt idx="237">
                  <c:v>21473.010259885716</c:v>
                </c:pt>
                <c:pt idx="238">
                  <c:v>19562.438957144284</c:v>
                </c:pt>
                <c:pt idx="239">
                  <c:v>22242.869440331433</c:v>
                </c:pt>
                <c:pt idx="240">
                  <c:v>25104.012441785722</c:v>
                </c:pt>
                <c:pt idx="241">
                  <c:v>27531.155687402868</c:v>
                </c:pt>
                <c:pt idx="242">
                  <c:v>29423.726977095725</c:v>
                </c:pt>
                <c:pt idx="243">
                  <c:v>28755.155045695727</c:v>
                </c:pt>
                <c:pt idx="244">
                  <c:v>31015.014517004292</c:v>
                </c:pt>
                <c:pt idx="245">
                  <c:v>31373.300307262867</c:v>
                </c:pt>
                <c:pt idx="246">
                  <c:v>30933.29942309286</c:v>
                </c:pt>
                <c:pt idx="247">
                  <c:v>27763.870758815719</c:v>
                </c:pt>
                <c:pt idx="248">
                  <c:v>25175.203977572855</c:v>
                </c:pt>
                <c:pt idx="249">
                  <c:v>25160.634993002859</c:v>
                </c:pt>
                <c:pt idx="250">
                  <c:v>28034.207418215716</c:v>
                </c:pt>
                <c:pt idx="251">
                  <c:v>26664.491691982857</c:v>
                </c:pt>
                <c:pt idx="252">
                  <c:v>28742.778545108569</c:v>
                </c:pt>
                <c:pt idx="253">
                  <c:v>27648.778866272856</c:v>
                </c:pt>
                <c:pt idx="254">
                  <c:v>28072.350700849998</c:v>
                </c:pt>
                <c:pt idx="255">
                  <c:v>28776.732664071427</c:v>
                </c:pt>
                <c:pt idx="256">
                  <c:v>28618.590116374286</c:v>
                </c:pt>
                <c:pt idx="257">
                  <c:v>31734.448576431423</c:v>
                </c:pt>
                <c:pt idx="258">
                  <c:v>34977.736013374284</c:v>
                </c:pt>
                <c:pt idx="259">
                  <c:v>35898.306664684285</c:v>
                </c:pt>
                <c:pt idx="260">
                  <c:v>38486.449550268575</c:v>
                </c:pt>
                <c:pt idx="261">
                  <c:v>40057.735551248574</c:v>
                </c:pt>
                <c:pt idx="262">
                  <c:v>44261.021068585724</c:v>
                </c:pt>
                <c:pt idx="263">
                  <c:v>47169.30503944571</c:v>
                </c:pt>
                <c:pt idx="264">
                  <c:v>45266.73089563143</c:v>
                </c:pt>
                <c:pt idx="265">
                  <c:v>45211.157846101436</c:v>
                </c:pt>
                <c:pt idx="266">
                  <c:v>43533.155966619997</c:v>
                </c:pt>
                <c:pt idx="267">
                  <c:v>41160.86905943857</c:v>
                </c:pt>
                <c:pt idx="268">
                  <c:v>42881.58422680715</c:v>
                </c:pt>
                <c:pt idx="269">
                  <c:v>40729.298354715713</c:v>
                </c:pt>
                <c:pt idx="270">
                  <c:v>38028.441617930002</c:v>
                </c:pt>
                <c:pt idx="271">
                  <c:v>36662.873327337154</c:v>
                </c:pt>
                <c:pt idx="272">
                  <c:v>35990.161482031435</c:v>
                </c:pt>
                <c:pt idx="273">
                  <c:v>36045.165215225723</c:v>
                </c:pt>
                <c:pt idx="274">
                  <c:v>37104.740284678584</c:v>
                </c:pt>
                <c:pt idx="275">
                  <c:v>35327.884360722863</c:v>
                </c:pt>
                <c:pt idx="276">
                  <c:v>34600.74298906287</c:v>
                </c:pt>
                <c:pt idx="277">
                  <c:v>33521.171964457149</c:v>
                </c:pt>
                <c:pt idx="278">
                  <c:v>32907.884335481431</c:v>
                </c:pt>
                <c:pt idx="279">
                  <c:v>33096.314733578576</c:v>
                </c:pt>
                <c:pt idx="280">
                  <c:v>31644.026062662862</c:v>
                </c:pt>
                <c:pt idx="281">
                  <c:v>30139.453532332856</c:v>
                </c:pt>
                <c:pt idx="282">
                  <c:v>29390.739032948568</c:v>
                </c:pt>
                <c:pt idx="283">
                  <c:v>28928.451786228572</c:v>
                </c:pt>
                <c:pt idx="284">
                  <c:v>29539.022768247141</c:v>
                </c:pt>
                <c:pt idx="285">
                  <c:v>30832.59522005</c:v>
                </c:pt>
                <c:pt idx="286">
                  <c:v>29150.448648428577</c:v>
                </c:pt>
                <c:pt idx="287">
                  <c:v>28535.449358794285</c:v>
                </c:pt>
                <c:pt idx="288">
                  <c:v>29547.876027922852</c:v>
                </c:pt>
                <c:pt idx="289">
                  <c:v>33464.876074760003</c:v>
                </c:pt>
                <c:pt idx="290">
                  <c:v>34365.303220524285</c:v>
                </c:pt>
                <c:pt idx="291">
                  <c:v>35788.874088207151</c:v>
                </c:pt>
                <c:pt idx="292">
                  <c:v>34740.301762082861</c:v>
                </c:pt>
                <c:pt idx="293">
                  <c:v>35975.874058142865</c:v>
                </c:pt>
                <c:pt idx="294">
                  <c:v>39363.87511412429</c:v>
                </c:pt>
                <c:pt idx="295">
                  <c:v>39991.305220444287</c:v>
                </c:pt>
                <c:pt idx="296">
                  <c:v>37401.732128592856</c:v>
                </c:pt>
                <c:pt idx="297">
                  <c:v>37052.018896017144</c:v>
                </c:pt>
                <c:pt idx="298">
                  <c:v>35650.591016022852</c:v>
                </c:pt>
                <c:pt idx="299">
                  <c:v>34575.733346777139</c:v>
                </c:pt>
                <c:pt idx="300">
                  <c:v>30777.017504831427</c:v>
                </c:pt>
                <c:pt idx="301">
                  <c:v>27465.444023202854</c:v>
                </c:pt>
                <c:pt idx="302">
                  <c:v>24951.728832635712</c:v>
                </c:pt>
                <c:pt idx="303">
                  <c:v>23545.871956194289</c:v>
                </c:pt>
                <c:pt idx="304">
                  <c:v>21361.300180447142</c:v>
                </c:pt>
                <c:pt idx="305">
                  <c:v>20377.013562311426</c:v>
                </c:pt>
                <c:pt idx="306">
                  <c:v>21413.583905862855</c:v>
                </c:pt>
                <c:pt idx="307">
                  <c:v>25982.870518384287</c:v>
                </c:pt>
                <c:pt idx="308">
                  <c:v>30815.871529591423</c:v>
                </c:pt>
                <c:pt idx="309">
                  <c:v>32245.727454914278</c:v>
                </c:pt>
                <c:pt idx="310">
                  <c:v>32204.868622169994</c:v>
                </c:pt>
                <c:pt idx="311">
                  <c:v>32654.867838775706</c:v>
                </c:pt>
                <c:pt idx="312">
                  <c:v>32512.152692028561</c:v>
                </c:pt>
                <c:pt idx="313">
                  <c:v>31610.867849189992</c:v>
                </c:pt>
                <c:pt idx="314">
                  <c:v>29001.581024294279</c:v>
                </c:pt>
                <c:pt idx="315">
                  <c:v>26383.86678402</c:v>
                </c:pt>
                <c:pt idx="316">
                  <c:v>26023.153878107139</c:v>
                </c:pt>
                <c:pt idx="317">
                  <c:v>26481.01293938285</c:v>
                </c:pt>
                <c:pt idx="318">
                  <c:v>27522.15679204142</c:v>
                </c:pt>
                <c:pt idx="319">
                  <c:v>25648.013781897134</c:v>
                </c:pt>
                <c:pt idx="320">
                  <c:v>23903.443148877133</c:v>
                </c:pt>
                <c:pt idx="321">
                  <c:v>21848.873270148564</c:v>
                </c:pt>
                <c:pt idx="322">
                  <c:v>20257.874388694287</c:v>
                </c:pt>
                <c:pt idx="323">
                  <c:v>19170.589082095714</c:v>
                </c:pt>
                <c:pt idx="324">
                  <c:v>17841.874176074289</c:v>
                </c:pt>
                <c:pt idx="325">
                  <c:v>16061.304115498573</c:v>
                </c:pt>
                <c:pt idx="326">
                  <c:v>17447.591694782859</c:v>
                </c:pt>
                <c:pt idx="327">
                  <c:v>20343.609514118572</c:v>
                </c:pt>
                <c:pt idx="328">
                  <c:v>22168.179793458574</c:v>
                </c:pt>
                <c:pt idx="329">
                  <c:v>20811.32092686143</c:v>
                </c:pt>
                <c:pt idx="330">
                  <c:v>20167.464313190001</c:v>
                </c:pt>
                <c:pt idx="331">
                  <c:v>20438.322267962856</c:v>
                </c:pt>
                <c:pt idx="332">
                  <c:v>18704.033762107145</c:v>
                </c:pt>
                <c:pt idx="333">
                  <c:v>16671.032145461428</c:v>
                </c:pt>
                <c:pt idx="334">
                  <c:v>12502.154858265714</c:v>
                </c:pt>
                <c:pt idx="335">
                  <c:v>9682.8677583371427</c:v>
                </c:pt>
                <c:pt idx="336">
                  <c:v>10536.01142474</c:v>
                </c:pt>
                <c:pt idx="337">
                  <c:v>12440.296061504287</c:v>
                </c:pt>
                <c:pt idx="338">
                  <c:v>13598.296021909997</c:v>
                </c:pt>
                <c:pt idx="339">
                  <c:v>15913.441122382854</c:v>
                </c:pt>
                <c:pt idx="340">
                  <c:v>19441.442404331428</c:v>
                </c:pt>
                <c:pt idx="341">
                  <c:v>21730.157265074286</c:v>
                </c:pt>
                <c:pt idx="342">
                  <c:v>25435.158807392854</c:v>
                </c:pt>
                <c:pt idx="343">
                  <c:v>23678.44323979714</c:v>
                </c:pt>
                <c:pt idx="344">
                  <c:v>20682.72736590428</c:v>
                </c:pt>
                <c:pt idx="345">
                  <c:v>19801.155476732853</c:v>
                </c:pt>
                <c:pt idx="346">
                  <c:v>18943.011645480001</c:v>
                </c:pt>
                <c:pt idx="347">
                  <c:v>17017.296592591425</c:v>
                </c:pt>
                <c:pt idx="348">
                  <c:v>15823.011508637141</c:v>
                </c:pt>
                <c:pt idx="349">
                  <c:v>12657.724456862856</c:v>
                </c:pt>
                <c:pt idx="350">
                  <c:v>13614.438247882857</c:v>
                </c:pt>
                <c:pt idx="351">
                  <c:v>16223.58188865</c:v>
                </c:pt>
                <c:pt idx="352">
                  <c:v>15507.723591141426</c:v>
                </c:pt>
                <c:pt idx="353">
                  <c:v>15523.723303068569</c:v>
                </c:pt>
                <c:pt idx="354">
                  <c:v>14570.722194679998</c:v>
                </c:pt>
                <c:pt idx="355">
                  <c:v>16473.43587112286</c:v>
                </c:pt>
                <c:pt idx="356">
                  <c:v>20067.293540305716</c:v>
                </c:pt>
                <c:pt idx="357">
                  <c:v>22216.722661240001</c:v>
                </c:pt>
                <c:pt idx="358">
                  <c:v>23787.722401047144</c:v>
                </c:pt>
                <c:pt idx="359">
                  <c:v>27447.294767452866</c:v>
                </c:pt>
                <c:pt idx="360">
                  <c:v>29724.72283913715</c:v>
                </c:pt>
                <c:pt idx="361">
                  <c:v>30291.57977050429</c:v>
                </c:pt>
                <c:pt idx="362">
                  <c:v>29131.865534635719</c:v>
                </c:pt>
                <c:pt idx="363">
                  <c:v>25948.008386212859</c:v>
                </c:pt>
                <c:pt idx="364">
                  <c:v>23770.722640074287</c:v>
                </c:pt>
                <c:pt idx="365">
                  <c:v>24357.579906465719</c:v>
                </c:pt>
                <c:pt idx="366">
                  <c:v>19991.578668747145</c:v>
                </c:pt>
                <c:pt idx="367">
                  <c:v>17241.435979434285</c:v>
                </c:pt>
                <c:pt idx="368">
                  <c:v>17296.865861210001</c:v>
                </c:pt>
                <c:pt idx="369">
                  <c:v>18392.009485055718</c:v>
                </c:pt>
                <c:pt idx="370">
                  <c:v>19106.296429335718</c:v>
                </c:pt>
                <c:pt idx="371">
                  <c:v>19870.154233974288</c:v>
                </c:pt>
                <c:pt idx="372">
                  <c:v>17425.439844821431</c:v>
                </c:pt>
                <c:pt idx="373">
                  <c:v>18471.012197491433</c:v>
                </c:pt>
                <c:pt idx="374">
                  <c:v>19087.012891811431</c:v>
                </c:pt>
                <c:pt idx="375">
                  <c:v>20983.871700637148</c:v>
                </c:pt>
                <c:pt idx="376">
                  <c:v>19847.728997285714</c:v>
                </c:pt>
                <c:pt idx="377">
                  <c:v>21181.29985178286</c:v>
                </c:pt>
                <c:pt idx="378">
                  <c:v>21771.442231930007</c:v>
                </c:pt>
                <c:pt idx="379">
                  <c:v>22325.300096122861</c:v>
                </c:pt>
                <c:pt idx="380">
                  <c:v>25740.873568931431</c:v>
                </c:pt>
                <c:pt idx="381">
                  <c:v>28859.731849989999</c:v>
                </c:pt>
                <c:pt idx="382">
                  <c:v>31319.017696014289</c:v>
                </c:pt>
                <c:pt idx="383">
                  <c:v>33670.161167834289</c:v>
                </c:pt>
                <c:pt idx="384">
                  <c:v>34897.161791872866</c:v>
                </c:pt>
                <c:pt idx="385">
                  <c:v>38061.877458028568</c:v>
                </c:pt>
                <c:pt idx="386">
                  <c:v>38775.59286631857</c:v>
                </c:pt>
                <c:pt idx="387">
                  <c:v>36043.448378341425</c:v>
                </c:pt>
                <c:pt idx="388">
                  <c:v>32035.875821522863</c:v>
                </c:pt>
                <c:pt idx="389">
                  <c:v>27827.15981804</c:v>
                </c:pt>
                <c:pt idx="390">
                  <c:v>24739.730600594281</c:v>
                </c:pt>
                <c:pt idx="391">
                  <c:v>20737.301050229995</c:v>
                </c:pt>
                <c:pt idx="392">
                  <c:v>16319.442519235714</c:v>
                </c:pt>
                <c:pt idx="393">
                  <c:v>15606.298530351429</c:v>
                </c:pt>
                <c:pt idx="394">
                  <c:v>14969.727023552856</c:v>
                </c:pt>
                <c:pt idx="395">
                  <c:v>16363.72891994428</c:v>
                </c:pt>
                <c:pt idx="396">
                  <c:v>17014.587638301426</c:v>
                </c:pt>
                <c:pt idx="397">
                  <c:v>19503.445646918572</c:v>
                </c:pt>
                <c:pt idx="398">
                  <c:v>22690.732462005712</c:v>
                </c:pt>
                <c:pt idx="399">
                  <c:v>24660.876773975713</c:v>
                </c:pt>
                <c:pt idx="400">
                  <c:v>24412.877555555715</c:v>
                </c:pt>
                <c:pt idx="401">
                  <c:v>25468.59242728</c:v>
                </c:pt>
                <c:pt idx="402">
                  <c:v>27928.734522404291</c:v>
                </c:pt>
                <c:pt idx="403">
                  <c:v>31101.734368550002</c:v>
                </c:pt>
                <c:pt idx="404">
                  <c:v>32516.163183494289</c:v>
                </c:pt>
                <c:pt idx="405">
                  <c:v>32208.306190654286</c:v>
                </c:pt>
                <c:pt idx="406">
                  <c:v>31138.162926218571</c:v>
                </c:pt>
                <c:pt idx="407">
                  <c:v>30730.162739889995</c:v>
                </c:pt>
                <c:pt idx="408">
                  <c:v>30242.447912702854</c:v>
                </c:pt>
                <c:pt idx="409">
                  <c:v>27435.87480395714</c:v>
                </c:pt>
                <c:pt idx="410">
                  <c:v>25109.873977182862</c:v>
                </c:pt>
                <c:pt idx="411">
                  <c:v>23352.72951025857</c:v>
                </c:pt>
                <c:pt idx="412">
                  <c:v>24329.443547229999</c:v>
                </c:pt>
                <c:pt idx="413">
                  <c:v>23834.728074372862</c:v>
                </c:pt>
                <c:pt idx="414">
                  <c:v>23939.299014032858</c:v>
                </c:pt>
                <c:pt idx="415">
                  <c:v>23679.440966605714</c:v>
                </c:pt>
                <c:pt idx="416">
                  <c:v>24522.155144029999</c:v>
                </c:pt>
                <c:pt idx="417">
                  <c:v>26433.01156302571</c:v>
                </c:pt>
                <c:pt idx="418">
                  <c:v>26296.297349737142</c:v>
                </c:pt>
                <c:pt idx="419">
                  <c:v>24475.29705595714</c:v>
                </c:pt>
                <c:pt idx="420">
                  <c:v>26064.44042629571</c:v>
                </c:pt>
                <c:pt idx="421">
                  <c:v>26300.727144854285</c:v>
                </c:pt>
                <c:pt idx="422">
                  <c:v>27352.014223654282</c:v>
                </c:pt>
                <c:pt idx="423">
                  <c:v>29566.158953118564</c:v>
                </c:pt>
                <c:pt idx="424">
                  <c:v>30135.589481852854</c:v>
                </c:pt>
                <c:pt idx="425">
                  <c:v>31117.162329117138</c:v>
                </c:pt>
                <c:pt idx="426">
                  <c:v>31774.591641487143</c:v>
                </c:pt>
                <c:pt idx="427">
                  <c:v>32783.592900454285</c:v>
                </c:pt>
                <c:pt idx="428">
                  <c:v>36087.735165865713</c:v>
                </c:pt>
                <c:pt idx="429">
                  <c:v>36585.877432467147</c:v>
                </c:pt>
                <c:pt idx="430">
                  <c:v>35521.590107617143</c:v>
                </c:pt>
                <c:pt idx="431">
                  <c:v>34822.017759908573</c:v>
                </c:pt>
                <c:pt idx="432">
                  <c:v>35963.731684887149</c:v>
                </c:pt>
                <c:pt idx="433">
                  <c:v>35761.016361127149</c:v>
                </c:pt>
                <c:pt idx="434">
                  <c:v>34572.58706582286</c:v>
                </c:pt>
                <c:pt idx="435">
                  <c:v>32490.301105217142</c:v>
                </c:pt>
                <c:pt idx="436">
                  <c:v>33616.302297659997</c:v>
                </c:pt>
                <c:pt idx="437">
                  <c:v>35478.448607245708</c:v>
                </c:pt>
                <c:pt idx="438">
                  <c:v>37627.449726627136</c:v>
                </c:pt>
                <c:pt idx="439">
                  <c:v>36804.73625866857</c:v>
                </c:pt>
                <c:pt idx="440">
                  <c:v>39295.45097409856</c:v>
                </c:pt>
                <c:pt idx="441">
                  <c:v>40416.737897865707</c:v>
                </c:pt>
                <c:pt idx="442">
                  <c:v>42636.882738065695</c:v>
                </c:pt>
                <c:pt idx="443">
                  <c:v>42245.168327652842</c:v>
                </c:pt>
                <c:pt idx="444">
                  <c:v>41588.451960781415</c:v>
                </c:pt>
                <c:pt idx="445">
                  <c:v>38997.165746259991</c:v>
                </c:pt>
                <c:pt idx="446">
                  <c:v>39396.164577098563</c:v>
                </c:pt>
                <c:pt idx="447">
                  <c:v>41476.308974901433</c:v>
                </c:pt>
                <c:pt idx="448">
                  <c:v>42130.451747734282</c:v>
                </c:pt>
                <c:pt idx="449">
                  <c:v>38688.16472933429</c:v>
                </c:pt>
                <c:pt idx="450">
                  <c:v>39939.736229272865</c:v>
                </c:pt>
                <c:pt idx="451">
                  <c:v>40249.451186778584</c:v>
                </c:pt>
                <c:pt idx="452">
                  <c:v>40882.02268077858</c:v>
                </c:pt>
                <c:pt idx="453">
                  <c:v>39762.881941532854</c:v>
                </c:pt>
                <c:pt idx="454">
                  <c:v>36643.740054000002</c:v>
                </c:pt>
                <c:pt idx="455">
                  <c:v>35728.598385828569</c:v>
                </c:pt>
                <c:pt idx="456">
                  <c:v>36475.027582848576</c:v>
                </c:pt>
                <c:pt idx="457">
                  <c:v>37445.45747805429</c:v>
                </c:pt>
                <c:pt idx="458">
                  <c:v>37431.88655929143</c:v>
                </c:pt>
                <c:pt idx="459">
                  <c:v>37980.315346608571</c:v>
                </c:pt>
                <c:pt idx="460">
                  <c:v>40472.885836457142</c:v>
                </c:pt>
                <c:pt idx="461">
                  <c:v>42125.456310914291</c:v>
                </c:pt>
                <c:pt idx="462">
                  <c:v>45029.168513971432</c:v>
                </c:pt>
                <c:pt idx="463">
                  <c:v>45497.453623682857</c:v>
                </c:pt>
                <c:pt idx="464">
                  <c:v>45636.452384835713</c:v>
                </c:pt>
                <c:pt idx="465">
                  <c:v>46074.309136615717</c:v>
                </c:pt>
                <c:pt idx="466">
                  <c:v>45941.880774188568</c:v>
                </c:pt>
                <c:pt idx="467">
                  <c:v>46163.310538905716</c:v>
                </c:pt>
                <c:pt idx="468">
                  <c:v>46481.310748828575</c:v>
                </c:pt>
                <c:pt idx="469">
                  <c:v>47099.597385381421</c:v>
                </c:pt>
                <c:pt idx="470">
                  <c:v>52718.597319778572</c:v>
                </c:pt>
                <c:pt idx="471">
                  <c:v>53294.740153988569</c:v>
                </c:pt>
                <c:pt idx="472">
                  <c:v>55311.739375825717</c:v>
                </c:pt>
                <c:pt idx="473">
                  <c:v>56440.167692937146</c:v>
                </c:pt>
                <c:pt idx="474">
                  <c:v>55282.023821334289</c:v>
                </c:pt>
                <c:pt idx="475">
                  <c:v>55126.166210571428</c:v>
                </c:pt>
                <c:pt idx="476">
                  <c:v>55414.737451868583</c:v>
                </c:pt>
                <c:pt idx="477">
                  <c:v>51160.452763727153</c:v>
                </c:pt>
                <c:pt idx="478">
                  <c:v>50710.737661208586</c:v>
                </c:pt>
                <c:pt idx="479">
                  <c:v>48231.595143995713</c:v>
                </c:pt>
                <c:pt idx="480">
                  <c:v>49304.451933060009</c:v>
                </c:pt>
                <c:pt idx="481">
                  <c:v>51545.308387401434</c:v>
                </c:pt>
                <c:pt idx="482">
                  <c:v>52451.736463705711</c:v>
                </c:pt>
                <c:pt idx="483">
                  <c:v>51452.45037317001</c:v>
                </c:pt>
                <c:pt idx="484">
                  <c:v>54377.44877427286</c:v>
                </c:pt>
                <c:pt idx="485">
                  <c:v>54814.591703975711</c:v>
                </c:pt>
                <c:pt idx="486">
                  <c:v>56594.448714372862</c:v>
                </c:pt>
                <c:pt idx="487">
                  <c:v>55879.448260415717</c:v>
                </c:pt>
                <c:pt idx="488">
                  <c:v>53767.162754420016</c:v>
                </c:pt>
                <c:pt idx="489">
                  <c:v>52302.019762248579</c:v>
                </c:pt>
                <c:pt idx="490">
                  <c:v>51545.161987964289</c:v>
                </c:pt>
                <c:pt idx="491">
                  <c:v>46975.875746780002</c:v>
                </c:pt>
                <c:pt idx="492">
                  <c:v>48427.162724241432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9-4AC8-B52D-D7F3A3579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615168"/>
        <c:axId val="1"/>
      </c:areaChart>
      <c:lineChart>
        <c:grouping val="standard"/>
        <c:varyColors val="0"/>
        <c:ser>
          <c:idx val="1"/>
          <c:order val="1"/>
          <c:tx>
            <c:strRef>
              <c:f>'3.1.10 - 3.1.11-графиктер '!$G$4</c:f>
              <c:strCache>
                <c:ptCount val="1"/>
                <c:pt idx="0">
                  <c:v>Мәмілелер саны (жеті нүкте бойынша реттелген)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'!$G$5:$G$497</c:f>
              <c:numCache>
                <c:formatCode>0.00</c:formatCode>
                <c:ptCount val="493"/>
                <c:pt idx="0">
                  <c:v>91.714285714285708</c:v>
                </c:pt>
                <c:pt idx="1">
                  <c:v>90.714285714285708</c:v>
                </c:pt>
                <c:pt idx="2">
                  <c:v>92.714285714285708</c:v>
                </c:pt>
                <c:pt idx="3">
                  <c:v>97</c:v>
                </c:pt>
                <c:pt idx="4">
                  <c:v>96.857142857142861</c:v>
                </c:pt>
                <c:pt idx="5">
                  <c:v>98.142857142857139</c:v>
                </c:pt>
                <c:pt idx="6">
                  <c:v>97.571428571428569</c:v>
                </c:pt>
                <c:pt idx="7">
                  <c:v>92</c:v>
                </c:pt>
                <c:pt idx="8">
                  <c:v>92.428571428571431</c:v>
                </c:pt>
                <c:pt idx="9">
                  <c:v>87.285714285714292</c:v>
                </c:pt>
                <c:pt idx="10">
                  <c:v>81.571428571428569</c:v>
                </c:pt>
                <c:pt idx="11">
                  <c:v>80.142857142857139</c:v>
                </c:pt>
                <c:pt idx="12">
                  <c:v>72.428571428571431</c:v>
                </c:pt>
                <c:pt idx="13">
                  <c:v>64.857142857142861</c:v>
                </c:pt>
                <c:pt idx="14">
                  <c:v>64.142857142857139</c:v>
                </c:pt>
                <c:pt idx="15">
                  <c:v>64.285714285714292</c:v>
                </c:pt>
                <c:pt idx="16">
                  <c:v>61.428571428571431</c:v>
                </c:pt>
                <c:pt idx="17">
                  <c:v>60.142857142857146</c:v>
                </c:pt>
                <c:pt idx="18">
                  <c:v>55.285714285714285</c:v>
                </c:pt>
                <c:pt idx="19">
                  <c:v>55.142857142857146</c:v>
                </c:pt>
                <c:pt idx="20">
                  <c:v>53.428571428571431</c:v>
                </c:pt>
                <c:pt idx="21">
                  <c:v>51.857142857142854</c:v>
                </c:pt>
                <c:pt idx="22">
                  <c:v>49.285714285714285</c:v>
                </c:pt>
                <c:pt idx="23">
                  <c:v>52.142857142857146</c:v>
                </c:pt>
                <c:pt idx="24">
                  <c:v>51.714285714285715</c:v>
                </c:pt>
                <c:pt idx="25">
                  <c:v>50.714285714285715</c:v>
                </c:pt>
                <c:pt idx="26">
                  <c:v>48.857142857142854</c:v>
                </c:pt>
                <c:pt idx="27">
                  <c:v>49.142857142857146</c:v>
                </c:pt>
                <c:pt idx="28">
                  <c:v>42.857142857142854</c:v>
                </c:pt>
                <c:pt idx="29">
                  <c:v>39.714285714285715</c:v>
                </c:pt>
                <c:pt idx="30">
                  <c:v>41.857142857142854</c:v>
                </c:pt>
                <c:pt idx="31">
                  <c:v>44</c:v>
                </c:pt>
                <c:pt idx="32">
                  <c:v>45.285714285714285</c:v>
                </c:pt>
                <c:pt idx="33">
                  <c:v>46.571428571428569</c:v>
                </c:pt>
                <c:pt idx="34">
                  <c:v>47.857142857142854</c:v>
                </c:pt>
                <c:pt idx="35">
                  <c:v>53.714285714285715</c:v>
                </c:pt>
                <c:pt idx="36">
                  <c:v>57.285714285714285</c:v>
                </c:pt>
                <c:pt idx="37">
                  <c:v>53.428571428571431</c:v>
                </c:pt>
                <c:pt idx="38">
                  <c:v>53.428571428571431</c:v>
                </c:pt>
                <c:pt idx="39">
                  <c:v>52.857142857142854</c:v>
                </c:pt>
                <c:pt idx="40">
                  <c:v>50.428571428571431</c:v>
                </c:pt>
                <c:pt idx="41">
                  <c:v>48.285714285714285</c:v>
                </c:pt>
                <c:pt idx="42">
                  <c:v>45.428571428571431</c:v>
                </c:pt>
                <c:pt idx="43">
                  <c:v>43.142857142857146</c:v>
                </c:pt>
                <c:pt idx="44">
                  <c:v>41.714285714285715</c:v>
                </c:pt>
                <c:pt idx="45">
                  <c:v>38.571428571428569</c:v>
                </c:pt>
                <c:pt idx="46">
                  <c:v>38.714285714285715</c:v>
                </c:pt>
                <c:pt idx="47">
                  <c:v>40.857142857142854</c:v>
                </c:pt>
                <c:pt idx="48">
                  <c:v>44</c:v>
                </c:pt>
                <c:pt idx="49">
                  <c:v>44.571428571428569</c:v>
                </c:pt>
                <c:pt idx="50">
                  <c:v>44.714285714285715</c:v>
                </c:pt>
                <c:pt idx="51">
                  <c:v>44</c:v>
                </c:pt>
                <c:pt idx="52">
                  <c:v>43.428571428571431</c:v>
                </c:pt>
                <c:pt idx="53">
                  <c:v>39.571428571428569</c:v>
                </c:pt>
                <c:pt idx="54">
                  <c:v>37.714285714285715</c:v>
                </c:pt>
                <c:pt idx="55">
                  <c:v>36.285714285714285</c:v>
                </c:pt>
                <c:pt idx="56">
                  <c:v>35</c:v>
                </c:pt>
                <c:pt idx="57">
                  <c:v>39.428571428571431</c:v>
                </c:pt>
                <c:pt idx="58">
                  <c:v>42.142857142857146</c:v>
                </c:pt>
                <c:pt idx="59">
                  <c:v>44.857142857142854</c:v>
                </c:pt>
                <c:pt idx="60">
                  <c:v>47.142857142857146</c:v>
                </c:pt>
                <c:pt idx="61">
                  <c:v>47.571428571428569</c:v>
                </c:pt>
                <c:pt idx="62">
                  <c:v>48.142857142857146</c:v>
                </c:pt>
                <c:pt idx="63">
                  <c:v>50.285714285714285</c:v>
                </c:pt>
                <c:pt idx="64">
                  <c:v>54.428571428571431</c:v>
                </c:pt>
                <c:pt idx="65">
                  <c:v>58.285714285714285</c:v>
                </c:pt>
                <c:pt idx="66">
                  <c:v>54.142857142857146</c:v>
                </c:pt>
                <c:pt idx="67">
                  <c:v>55.142857142857146</c:v>
                </c:pt>
                <c:pt idx="68">
                  <c:v>55.142857142857146</c:v>
                </c:pt>
                <c:pt idx="69">
                  <c:v>56.857142857142854</c:v>
                </c:pt>
                <c:pt idx="70">
                  <c:v>54.571428571428569</c:v>
                </c:pt>
                <c:pt idx="71">
                  <c:v>47.285714285714285</c:v>
                </c:pt>
                <c:pt idx="72">
                  <c:v>44.285714285714285</c:v>
                </c:pt>
                <c:pt idx="73">
                  <c:v>48</c:v>
                </c:pt>
                <c:pt idx="74">
                  <c:v>48.857142857142854</c:v>
                </c:pt>
                <c:pt idx="75">
                  <c:v>49.428571428571431</c:v>
                </c:pt>
                <c:pt idx="76">
                  <c:v>46.857142857142854</c:v>
                </c:pt>
                <c:pt idx="77">
                  <c:v>47.428571428571431</c:v>
                </c:pt>
                <c:pt idx="78">
                  <c:v>49.142857142857146</c:v>
                </c:pt>
                <c:pt idx="79">
                  <c:v>49.714285714285715</c:v>
                </c:pt>
                <c:pt idx="80">
                  <c:v>55.428571428571431</c:v>
                </c:pt>
                <c:pt idx="81">
                  <c:v>57.285714285714285</c:v>
                </c:pt>
                <c:pt idx="82">
                  <c:v>61</c:v>
                </c:pt>
                <c:pt idx="83">
                  <c:v>66.142857142857139</c:v>
                </c:pt>
                <c:pt idx="84">
                  <c:v>66</c:v>
                </c:pt>
                <c:pt idx="85">
                  <c:v>65.428571428571431</c:v>
                </c:pt>
                <c:pt idx="86">
                  <c:v>68.285714285714292</c:v>
                </c:pt>
                <c:pt idx="87">
                  <c:v>62</c:v>
                </c:pt>
                <c:pt idx="88">
                  <c:v>66.142857142857139</c:v>
                </c:pt>
                <c:pt idx="89">
                  <c:v>67.714285714285708</c:v>
                </c:pt>
                <c:pt idx="90">
                  <c:v>72.857142857142861</c:v>
                </c:pt>
                <c:pt idx="91">
                  <c:v>82</c:v>
                </c:pt>
                <c:pt idx="92">
                  <c:v>82.857142857142861</c:v>
                </c:pt>
                <c:pt idx="93">
                  <c:v>78.857142857142861</c:v>
                </c:pt>
                <c:pt idx="94">
                  <c:v>79.285714285714292</c:v>
                </c:pt>
                <c:pt idx="95">
                  <c:v>71.142857142857139</c:v>
                </c:pt>
                <c:pt idx="96">
                  <c:v>63.857142857142854</c:v>
                </c:pt>
                <c:pt idx="97">
                  <c:v>53.571428571428569</c:v>
                </c:pt>
                <c:pt idx="98">
                  <c:v>44.142857142857146</c:v>
                </c:pt>
                <c:pt idx="99">
                  <c:v>42.428571428571431</c:v>
                </c:pt>
                <c:pt idx="100">
                  <c:v>43.714285714285715</c:v>
                </c:pt>
                <c:pt idx="101">
                  <c:v>48.285714285714285</c:v>
                </c:pt>
                <c:pt idx="102">
                  <c:v>47.857142857142854</c:v>
                </c:pt>
                <c:pt idx="103">
                  <c:v>48.857142857142854</c:v>
                </c:pt>
                <c:pt idx="104">
                  <c:v>49</c:v>
                </c:pt>
                <c:pt idx="105">
                  <c:v>50</c:v>
                </c:pt>
                <c:pt idx="106">
                  <c:v>52.571428571428569</c:v>
                </c:pt>
                <c:pt idx="107">
                  <c:v>52</c:v>
                </c:pt>
                <c:pt idx="108">
                  <c:v>52.714285714285715</c:v>
                </c:pt>
                <c:pt idx="109">
                  <c:v>57</c:v>
                </c:pt>
                <c:pt idx="110">
                  <c:v>58.428571428571431</c:v>
                </c:pt>
                <c:pt idx="111">
                  <c:v>61.142857142857146</c:v>
                </c:pt>
                <c:pt idx="112">
                  <c:v>65</c:v>
                </c:pt>
                <c:pt idx="113">
                  <c:v>63</c:v>
                </c:pt>
                <c:pt idx="114">
                  <c:v>64</c:v>
                </c:pt>
                <c:pt idx="115">
                  <c:v>62.428571428571431</c:v>
                </c:pt>
                <c:pt idx="116">
                  <c:v>61.857142857142854</c:v>
                </c:pt>
                <c:pt idx="117">
                  <c:v>70.428571428571431</c:v>
                </c:pt>
                <c:pt idx="118">
                  <c:v>75.428571428571431</c:v>
                </c:pt>
                <c:pt idx="119">
                  <c:v>77.285714285714292</c:v>
                </c:pt>
                <c:pt idx="120">
                  <c:v>78.428571428571431</c:v>
                </c:pt>
                <c:pt idx="121">
                  <c:v>76.571428571428569</c:v>
                </c:pt>
                <c:pt idx="122">
                  <c:v>73.571428571428569</c:v>
                </c:pt>
                <c:pt idx="123">
                  <c:v>70.428571428571431</c:v>
                </c:pt>
                <c:pt idx="124">
                  <c:v>62.142857142857146</c:v>
                </c:pt>
                <c:pt idx="125">
                  <c:v>54.714285714285715</c:v>
                </c:pt>
                <c:pt idx="126">
                  <c:v>50.714285714285715</c:v>
                </c:pt>
                <c:pt idx="127">
                  <c:v>50.857142857142854</c:v>
                </c:pt>
                <c:pt idx="128">
                  <c:v>54</c:v>
                </c:pt>
                <c:pt idx="129">
                  <c:v>57.428571428571431</c:v>
                </c:pt>
                <c:pt idx="130">
                  <c:v>61.857142857142854</c:v>
                </c:pt>
                <c:pt idx="131">
                  <c:v>61.142857142857146</c:v>
                </c:pt>
                <c:pt idx="132">
                  <c:v>68.571428571428569</c:v>
                </c:pt>
                <c:pt idx="133">
                  <c:v>68.571428571428569</c:v>
                </c:pt>
                <c:pt idx="134">
                  <c:v>67.142857142857139</c:v>
                </c:pt>
                <c:pt idx="135">
                  <c:v>70.571428571428569</c:v>
                </c:pt>
                <c:pt idx="136">
                  <c:v>70.142857142857139</c:v>
                </c:pt>
                <c:pt idx="137">
                  <c:v>68.428571428571431</c:v>
                </c:pt>
                <c:pt idx="138">
                  <c:v>68.714285714285708</c:v>
                </c:pt>
                <c:pt idx="139">
                  <c:v>62.428571428571431</c:v>
                </c:pt>
                <c:pt idx="140">
                  <c:v>60.142857142857146</c:v>
                </c:pt>
                <c:pt idx="141">
                  <c:v>60</c:v>
                </c:pt>
                <c:pt idx="142">
                  <c:v>53</c:v>
                </c:pt>
                <c:pt idx="143">
                  <c:v>55</c:v>
                </c:pt>
                <c:pt idx="144">
                  <c:v>56.857142857142854</c:v>
                </c:pt>
                <c:pt idx="145">
                  <c:v>63.428571428571431</c:v>
                </c:pt>
                <c:pt idx="146">
                  <c:v>67.428571428571431</c:v>
                </c:pt>
                <c:pt idx="147">
                  <c:v>76.428571428571431</c:v>
                </c:pt>
                <c:pt idx="148">
                  <c:v>84.857142857142861</c:v>
                </c:pt>
                <c:pt idx="149">
                  <c:v>88.571428571428569</c:v>
                </c:pt>
                <c:pt idx="150">
                  <c:v>84.142857142857139</c:v>
                </c:pt>
                <c:pt idx="151">
                  <c:v>83.571428571428569</c:v>
                </c:pt>
                <c:pt idx="152">
                  <c:v>82.142857142857139</c:v>
                </c:pt>
                <c:pt idx="153">
                  <c:v>75</c:v>
                </c:pt>
                <c:pt idx="154">
                  <c:v>65.285714285714292</c:v>
                </c:pt>
                <c:pt idx="155">
                  <c:v>53.428571428571431</c:v>
                </c:pt>
                <c:pt idx="156">
                  <c:v>52.571428571428569</c:v>
                </c:pt>
                <c:pt idx="157">
                  <c:v>50.714285714285715</c:v>
                </c:pt>
                <c:pt idx="158">
                  <c:v>51.714285714285715</c:v>
                </c:pt>
                <c:pt idx="159">
                  <c:v>51</c:v>
                </c:pt>
                <c:pt idx="160">
                  <c:v>55.714285714285715</c:v>
                </c:pt>
                <c:pt idx="161">
                  <c:v>58.714285714285715</c:v>
                </c:pt>
                <c:pt idx="162">
                  <c:v>63</c:v>
                </c:pt>
                <c:pt idx="163">
                  <c:v>61.428571428571431</c:v>
                </c:pt>
                <c:pt idx="164">
                  <c:v>64.285714285714292</c:v>
                </c:pt>
                <c:pt idx="165">
                  <c:v>61.142857142857146</c:v>
                </c:pt>
                <c:pt idx="166">
                  <c:v>60.142857142857146</c:v>
                </c:pt>
                <c:pt idx="167">
                  <c:v>64.428571428571431</c:v>
                </c:pt>
                <c:pt idx="168">
                  <c:v>67.285714285714292</c:v>
                </c:pt>
                <c:pt idx="169">
                  <c:v>64.285714285714292</c:v>
                </c:pt>
                <c:pt idx="170">
                  <c:v>66.285714285714292</c:v>
                </c:pt>
                <c:pt idx="171">
                  <c:v>66.857142857142861</c:v>
                </c:pt>
                <c:pt idx="172">
                  <c:v>68.142857142857139</c:v>
                </c:pt>
                <c:pt idx="173">
                  <c:v>67.428571428571431</c:v>
                </c:pt>
                <c:pt idx="174">
                  <c:v>62</c:v>
                </c:pt>
                <c:pt idx="175">
                  <c:v>60.857142857142854</c:v>
                </c:pt>
                <c:pt idx="176">
                  <c:v>66.428571428571431</c:v>
                </c:pt>
                <c:pt idx="177">
                  <c:v>64.857142857142861</c:v>
                </c:pt>
                <c:pt idx="178">
                  <c:v>64</c:v>
                </c:pt>
                <c:pt idx="179">
                  <c:v>63</c:v>
                </c:pt>
                <c:pt idx="180">
                  <c:v>61.428571428571431</c:v>
                </c:pt>
                <c:pt idx="181">
                  <c:v>64</c:v>
                </c:pt>
                <c:pt idx="182">
                  <c:v>67.857142857142861</c:v>
                </c:pt>
                <c:pt idx="183">
                  <c:v>66.571428571428569</c:v>
                </c:pt>
                <c:pt idx="184">
                  <c:v>67.285714285714292</c:v>
                </c:pt>
                <c:pt idx="185">
                  <c:v>67.142857142857139</c:v>
                </c:pt>
                <c:pt idx="186">
                  <c:v>66.857142857142861</c:v>
                </c:pt>
                <c:pt idx="187">
                  <c:v>70.857142857142861</c:v>
                </c:pt>
                <c:pt idx="188">
                  <c:v>71.571428571428569</c:v>
                </c:pt>
                <c:pt idx="189">
                  <c:v>68.571428571428569</c:v>
                </c:pt>
                <c:pt idx="190">
                  <c:v>72.571428571428569</c:v>
                </c:pt>
                <c:pt idx="191">
                  <c:v>72.285714285714292</c:v>
                </c:pt>
                <c:pt idx="192">
                  <c:v>73.857142857142861</c:v>
                </c:pt>
                <c:pt idx="193">
                  <c:v>75.714285714285708</c:v>
                </c:pt>
                <c:pt idx="194">
                  <c:v>71.571428571428569</c:v>
                </c:pt>
                <c:pt idx="195">
                  <c:v>69.857142857142861</c:v>
                </c:pt>
                <c:pt idx="196">
                  <c:v>67.571428571428569</c:v>
                </c:pt>
                <c:pt idx="197">
                  <c:v>61.285714285714285</c:v>
                </c:pt>
                <c:pt idx="198">
                  <c:v>56.857142857142854</c:v>
                </c:pt>
                <c:pt idx="199">
                  <c:v>51.428571428571431</c:v>
                </c:pt>
                <c:pt idx="200">
                  <c:v>51.285714285714285</c:v>
                </c:pt>
                <c:pt idx="201">
                  <c:v>56.285714285714285</c:v>
                </c:pt>
                <c:pt idx="202">
                  <c:v>61.571428571428569</c:v>
                </c:pt>
                <c:pt idx="203">
                  <c:v>63.142857142857146</c:v>
                </c:pt>
                <c:pt idx="204">
                  <c:v>67</c:v>
                </c:pt>
                <c:pt idx="205">
                  <c:v>71.571428571428569</c:v>
                </c:pt>
                <c:pt idx="206">
                  <c:v>76.714285714285708</c:v>
                </c:pt>
                <c:pt idx="207">
                  <c:v>79.142857142857139</c:v>
                </c:pt>
                <c:pt idx="208">
                  <c:v>76.428571428571431</c:v>
                </c:pt>
                <c:pt idx="209">
                  <c:v>71</c:v>
                </c:pt>
                <c:pt idx="210">
                  <c:v>70.714285714285708</c:v>
                </c:pt>
                <c:pt idx="211">
                  <c:v>68.142857142857139</c:v>
                </c:pt>
                <c:pt idx="212">
                  <c:v>67.285714285714292</c:v>
                </c:pt>
                <c:pt idx="213">
                  <c:v>64.428571428571431</c:v>
                </c:pt>
                <c:pt idx="214">
                  <c:v>61.142857142857146</c:v>
                </c:pt>
                <c:pt idx="215">
                  <c:v>57.285714285714285</c:v>
                </c:pt>
                <c:pt idx="216">
                  <c:v>57.571428571428569</c:v>
                </c:pt>
                <c:pt idx="217">
                  <c:v>55</c:v>
                </c:pt>
                <c:pt idx="218">
                  <c:v>52.571428571428569</c:v>
                </c:pt>
                <c:pt idx="219">
                  <c:v>51.285714285714285</c:v>
                </c:pt>
                <c:pt idx="220">
                  <c:v>51.714285714285715</c:v>
                </c:pt>
                <c:pt idx="221">
                  <c:v>45.857142857142854</c:v>
                </c:pt>
                <c:pt idx="222">
                  <c:v>47.571428571428569</c:v>
                </c:pt>
                <c:pt idx="223">
                  <c:v>47.571428571428569</c:v>
                </c:pt>
                <c:pt idx="224">
                  <c:v>48</c:v>
                </c:pt>
                <c:pt idx="225">
                  <c:v>53.142857142857146</c:v>
                </c:pt>
                <c:pt idx="226">
                  <c:v>61.142857142857146</c:v>
                </c:pt>
                <c:pt idx="227">
                  <c:v>66.428571428571431</c:v>
                </c:pt>
                <c:pt idx="228">
                  <c:v>78</c:v>
                </c:pt>
                <c:pt idx="229">
                  <c:v>81.285714285714292</c:v>
                </c:pt>
                <c:pt idx="230">
                  <c:v>79</c:v>
                </c:pt>
                <c:pt idx="231">
                  <c:v>83.857142857142861</c:v>
                </c:pt>
                <c:pt idx="232">
                  <c:v>80.285714285714292</c:v>
                </c:pt>
                <c:pt idx="233">
                  <c:v>73.857142857142861</c:v>
                </c:pt>
                <c:pt idx="234">
                  <c:v>70.428571428571431</c:v>
                </c:pt>
                <c:pt idx="235">
                  <c:v>64.714285714285708</c:v>
                </c:pt>
                <c:pt idx="236">
                  <c:v>62.428571428571431</c:v>
                </c:pt>
                <c:pt idx="237">
                  <c:v>60.142857142857146</c:v>
                </c:pt>
                <c:pt idx="238">
                  <c:v>54.428571428571431</c:v>
                </c:pt>
                <c:pt idx="239">
                  <c:v>59.857142857142854</c:v>
                </c:pt>
                <c:pt idx="240">
                  <c:v>62.285714285714285</c:v>
                </c:pt>
                <c:pt idx="241">
                  <c:v>65.714285714285708</c:v>
                </c:pt>
                <c:pt idx="242">
                  <c:v>66.142857142857139</c:v>
                </c:pt>
                <c:pt idx="243">
                  <c:v>66.428571428571431</c:v>
                </c:pt>
                <c:pt idx="244">
                  <c:v>70.857142857142861</c:v>
                </c:pt>
                <c:pt idx="245">
                  <c:v>73.571428571428569</c:v>
                </c:pt>
                <c:pt idx="246">
                  <c:v>70.857142857142861</c:v>
                </c:pt>
                <c:pt idx="247">
                  <c:v>66.857142857142861</c:v>
                </c:pt>
                <c:pt idx="248">
                  <c:v>65.285714285714292</c:v>
                </c:pt>
                <c:pt idx="249">
                  <c:v>70.714285714285708</c:v>
                </c:pt>
                <c:pt idx="250">
                  <c:v>71.571428571428569</c:v>
                </c:pt>
                <c:pt idx="251">
                  <c:v>67</c:v>
                </c:pt>
                <c:pt idx="252">
                  <c:v>70</c:v>
                </c:pt>
                <c:pt idx="253">
                  <c:v>67.285714285714292</c:v>
                </c:pt>
                <c:pt idx="254">
                  <c:v>66.714285714285708</c:v>
                </c:pt>
                <c:pt idx="255">
                  <c:v>67</c:v>
                </c:pt>
                <c:pt idx="256">
                  <c:v>64</c:v>
                </c:pt>
                <c:pt idx="257">
                  <c:v>70.285714285714292</c:v>
                </c:pt>
                <c:pt idx="258">
                  <c:v>82.714285714285708</c:v>
                </c:pt>
                <c:pt idx="259">
                  <c:v>82.428571428571431</c:v>
                </c:pt>
                <c:pt idx="260">
                  <c:v>87.428571428571431</c:v>
                </c:pt>
                <c:pt idx="261">
                  <c:v>90.142857142857139</c:v>
                </c:pt>
                <c:pt idx="262">
                  <c:v>94.142857142857139</c:v>
                </c:pt>
                <c:pt idx="263">
                  <c:v>96.142857142857139</c:v>
                </c:pt>
                <c:pt idx="264">
                  <c:v>90.714285714285708</c:v>
                </c:pt>
                <c:pt idx="265">
                  <c:v>85.142857142857139</c:v>
                </c:pt>
                <c:pt idx="266">
                  <c:v>79.428571428571431</c:v>
                </c:pt>
                <c:pt idx="267">
                  <c:v>73.857142857142861</c:v>
                </c:pt>
                <c:pt idx="268">
                  <c:v>77</c:v>
                </c:pt>
                <c:pt idx="269">
                  <c:v>72.714285714285708</c:v>
                </c:pt>
                <c:pt idx="270">
                  <c:v>69.142857142857139</c:v>
                </c:pt>
                <c:pt idx="271">
                  <c:v>69.714285714285708</c:v>
                </c:pt>
                <c:pt idx="272">
                  <c:v>71.857142857142861</c:v>
                </c:pt>
                <c:pt idx="273">
                  <c:v>78.428571428571431</c:v>
                </c:pt>
                <c:pt idx="274">
                  <c:v>85.428571428571431</c:v>
                </c:pt>
                <c:pt idx="275">
                  <c:v>85.714285714285708</c:v>
                </c:pt>
                <c:pt idx="276">
                  <c:v>88.571428571428569</c:v>
                </c:pt>
                <c:pt idx="277">
                  <c:v>91.571428571428569</c:v>
                </c:pt>
                <c:pt idx="278">
                  <c:v>91.571428571428569</c:v>
                </c:pt>
                <c:pt idx="279">
                  <c:v>96</c:v>
                </c:pt>
                <c:pt idx="280">
                  <c:v>90.142857142857139</c:v>
                </c:pt>
                <c:pt idx="281">
                  <c:v>87.714285714285708</c:v>
                </c:pt>
                <c:pt idx="282">
                  <c:v>87.428571428571431</c:v>
                </c:pt>
                <c:pt idx="283">
                  <c:v>83.857142857142861</c:v>
                </c:pt>
                <c:pt idx="284">
                  <c:v>81.857142857142861</c:v>
                </c:pt>
                <c:pt idx="285">
                  <c:v>83.428571428571431</c:v>
                </c:pt>
                <c:pt idx="286">
                  <c:v>73.571428571428569</c:v>
                </c:pt>
                <c:pt idx="287">
                  <c:v>74.142857142857139</c:v>
                </c:pt>
                <c:pt idx="288">
                  <c:v>70.857142857142861</c:v>
                </c:pt>
                <c:pt idx="289">
                  <c:v>74.285714285714292</c:v>
                </c:pt>
                <c:pt idx="290">
                  <c:v>72.428571428571431</c:v>
                </c:pt>
                <c:pt idx="291">
                  <c:v>71.428571428571431</c:v>
                </c:pt>
                <c:pt idx="292">
                  <c:v>68.428571428571431</c:v>
                </c:pt>
                <c:pt idx="293">
                  <c:v>70.714285714285708</c:v>
                </c:pt>
                <c:pt idx="294">
                  <c:v>77.142857142857139</c:v>
                </c:pt>
                <c:pt idx="295">
                  <c:v>82.428571428571431</c:v>
                </c:pt>
                <c:pt idx="296">
                  <c:v>81</c:v>
                </c:pt>
                <c:pt idx="297">
                  <c:v>87.857142857142861</c:v>
                </c:pt>
                <c:pt idx="298">
                  <c:v>91.142857142857139</c:v>
                </c:pt>
                <c:pt idx="299">
                  <c:v>90.142857142857139</c:v>
                </c:pt>
                <c:pt idx="300">
                  <c:v>82.714285714285708</c:v>
                </c:pt>
                <c:pt idx="301">
                  <c:v>73.571428571428569</c:v>
                </c:pt>
                <c:pt idx="302">
                  <c:v>67.285714285714292</c:v>
                </c:pt>
                <c:pt idx="303">
                  <c:v>62.857142857142854</c:v>
                </c:pt>
                <c:pt idx="304">
                  <c:v>54</c:v>
                </c:pt>
                <c:pt idx="305">
                  <c:v>48.714285714285715</c:v>
                </c:pt>
                <c:pt idx="306">
                  <c:v>48.142857142857146</c:v>
                </c:pt>
                <c:pt idx="307">
                  <c:v>56.571428571428569</c:v>
                </c:pt>
                <c:pt idx="308">
                  <c:v>66.428571428571431</c:v>
                </c:pt>
                <c:pt idx="309">
                  <c:v>67.714285714285708</c:v>
                </c:pt>
                <c:pt idx="310">
                  <c:v>64.428571428571431</c:v>
                </c:pt>
                <c:pt idx="311">
                  <c:v>64.714285714285708</c:v>
                </c:pt>
                <c:pt idx="312">
                  <c:v>61.714285714285715</c:v>
                </c:pt>
                <c:pt idx="313">
                  <c:v>61.857142857142854</c:v>
                </c:pt>
                <c:pt idx="314">
                  <c:v>56.714285714285715</c:v>
                </c:pt>
                <c:pt idx="315">
                  <c:v>51.857142857142854</c:v>
                </c:pt>
                <c:pt idx="316">
                  <c:v>53.714285714285715</c:v>
                </c:pt>
                <c:pt idx="317">
                  <c:v>65.285714285714292</c:v>
                </c:pt>
                <c:pt idx="318">
                  <c:v>70.142857142857139</c:v>
                </c:pt>
                <c:pt idx="319">
                  <c:v>69.857142857142861</c:v>
                </c:pt>
                <c:pt idx="320">
                  <c:v>69.857142857142861</c:v>
                </c:pt>
                <c:pt idx="321">
                  <c:v>70.285714285714292</c:v>
                </c:pt>
                <c:pt idx="322">
                  <c:v>69.571428571428569</c:v>
                </c:pt>
                <c:pt idx="323">
                  <c:v>67.857142857142861</c:v>
                </c:pt>
                <c:pt idx="324">
                  <c:v>59.142857142857146</c:v>
                </c:pt>
                <c:pt idx="325">
                  <c:v>57.142857142857146</c:v>
                </c:pt>
                <c:pt idx="326">
                  <c:v>62.428571428571431</c:v>
                </c:pt>
                <c:pt idx="327">
                  <c:v>65.571428571428569</c:v>
                </c:pt>
                <c:pt idx="328">
                  <c:v>66.285714285714292</c:v>
                </c:pt>
                <c:pt idx="329">
                  <c:v>60.714285714285715</c:v>
                </c:pt>
                <c:pt idx="330">
                  <c:v>62</c:v>
                </c:pt>
                <c:pt idx="331">
                  <c:v>61.857142857142854</c:v>
                </c:pt>
                <c:pt idx="332">
                  <c:v>55</c:v>
                </c:pt>
                <c:pt idx="333">
                  <c:v>47</c:v>
                </c:pt>
                <c:pt idx="334">
                  <c:v>37.285714285714285</c:v>
                </c:pt>
                <c:pt idx="335">
                  <c:v>30.571428571428573</c:v>
                </c:pt>
                <c:pt idx="336">
                  <c:v>35.428571428571431</c:v>
                </c:pt>
                <c:pt idx="337">
                  <c:v>33.571428571428569</c:v>
                </c:pt>
                <c:pt idx="338">
                  <c:v>37.571428571428569</c:v>
                </c:pt>
                <c:pt idx="339">
                  <c:v>45.714285714285715</c:v>
                </c:pt>
                <c:pt idx="340">
                  <c:v>56.142857142857146</c:v>
                </c:pt>
                <c:pt idx="341">
                  <c:v>59.571428571428569</c:v>
                </c:pt>
                <c:pt idx="342">
                  <c:v>65</c:v>
                </c:pt>
                <c:pt idx="343">
                  <c:v>59</c:v>
                </c:pt>
                <c:pt idx="344">
                  <c:v>53.857142857142854</c:v>
                </c:pt>
                <c:pt idx="345">
                  <c:v>49.428571428571431</c:v>
                </c:pt>
                <c:pt idx="346">
                  <c:v>46.714285714285715</c:v>
                </c:pt>
                <c:pt idx="347">
                  <c:v>39.285714285714285</c:v>
                </c:pt>
                <c:pt idx="348">
                  <c:v>38.714285714285715</c:v>
                </c:pt>
                <c:pt idx="349">
                  <c:v>33.428571428571431</c:v>
                </c:pt>
                <c:pt idx="350">
                  <c:v>33.285714285714285</c:v>
                </c:pt>
                <c:pt idx="351">
                  <c:v>37.714285714285715</c:v>
                </c:pt>
                <c:pt idx="352">
                  <c:v>34.714285714285715</c:v>
                </c:pt>
                <c:pt idx="353">
                  <c:v>32.714285714285715</c:v>
                </c:pt>
                <c:pt idx="354">
                  <c:v>30.428571428571427</c:v>
                </c:pt>
                <c:pt idx="355">
                  <c:v>33</c:v>
                </c:pt>
                <c:pt idx="356">
                  <c:v>41.714285714285715</c:v>
                </c:pt>
                <c:pt idx="357">
                  <c:v>47.428571428571431</c:v>
                </c:pt>
                <c:pt idx="358">
                  <c:v>51.142857142857146</c:v>
                </c:pt>
                <c:pt idx="359">
                  <c:v>59.142857142857146</c:v>
                </c:pt>
                <c:pt idx="360">
                  <c:v>62.714285714285715</c:v>
                </c:pt>
                <c:pt idx="361">
                  <c:v>63.571428571428569</c:v>
                </c:pt>
                <c:pt idx="362">
                  <c:v>61</c:v>
                </c:pt>
                <c:pt idx="363">
                  <c:v>53.428571428571431</c:v>
                </c:pt>
                <c:pt idx="364">
                  <c:v>48.428571428571431</c:v>
                </c:pt>
                <c:pt idx="365">
                  <c:v>44.142857142857146</c:v>
                </c:pt>
                <c:pt idx="366">
                  <c:v>34.428571428571431</c:v>
                </c:pt>
                <c:pt idx="367">
                  <c:v>29.428571428571427</c:v>
                </c:pt>
                <c:pt idx="368">
                  <c:v>31.428571428571427</c:v>
                </c:pt>
                <c:pt idx="369">
                  <c:v>35.571428571428569</c:v>
                </c:pt>
                <c:pt idx="370">
                  <c:v>38.285714285714285</c:v>
                </c:pt>
                <c:pt idx="371">
                  <c:v>41.142857142857146</c:v>
                </c:pt>
                <c:pt idx="372">
                  <c:v>41.142857142857146</c:v>
                </c:pt>
                <c:pt idx="373">
                  <c:v>44.857142857142854</c:v>
                </c:pt>
                <c:pt idx="374">
                  <c:v>46.857142857142854</c:v>
                </c:pt>
                <c:pt idx="375">
                  <c:v>55.857142857142854</c:v>
                </c:pt>
                <c:pt idx="376">
                  <c:v>55.571428571428569</c:v>
                </c:pt>
                <c:pt idx="377">
                  <c:v>57.428571428571431</c:v>
                </c:pt>
                <c:pt idx="378">
                  <c:v>61.285714285714285</c:v>
                </c:pt>
                <c:pt idx="379">
                  <c:v>65</c:v>
                </c:pt>
                <c:pt idx="380">
                  <c:v>78.428571428571431</c:v>
                </c:pt>
                <c:pt idx="381">
                  <c:v>91</c:v>
                </c:pt>
                <c:pt idx="382">
                  <c:v>95</c:v>
                </c:pt>
                <c:pt idx="383">
                  <c:v>100.42857142857143</c:v>
                </c:pt>
                <c:pt idx="384">
                  <c:v>105.28571428571429</c:v>
                </c:pt>
                <c:pt idx="385">
                  <c:v>109.71428571428571</c:v>
                </c:pt>
                <c:pt idx="386">
                  <c:v>110.14285714285714</c:v>
                </c:pt>
                <c:pt idx="387">
                  <c:v>101.14285714285714</c:v>
                </c:pt>
                <c:pt idx="388">
                  <c:v>87.285714285714292</c:v>
                </c:pt>
                <c:pt idx="389">
                  <c:v>74.142857142857139</c:v>
                </c:pt>
                <c:pt idx="390">
                  <c:v>66.571428571428569</c:v>
                </c:pt>
                <c:pt idx="391">
                  <c:v>57.714285714285715</c:v>
                </c:pt>
                <c:pt idx="392">
                  <c:v>48.714285714285715</c:v>
                </c:pt>
                <c:pt idx="393">
                  <c:v>46.857142857142854</c:v>
                </c:pt>
                <c:pt idx="394">
                  <c:v>42.142857142857146</c:v>
                </c:pt>
                <c:pt idx="395">
                  <c:v>48.142857142857146</c:v>
                </c:pt>
                <c:pt idx="396">
                  <c:v>52.714285714285715</c:v>
                </c:pt>
                <c:pt idx="397">
                  <c:v>57.857142857142854</c:v>
                </c:pt>
                <c:pt idx="398">
                  <c:v>64</c:v>
                </c:pt>
                <c:pt idx="399">
                  <c:v>67.428571428571431</c:v>
                </c:pt>
                <c:pt idx="400">
                  <c:v>67.285714285714292</c:v>
                </c:pt>
                <c:pt idx="401">
                  <c:v>70.714285714285708</c:v>
                </c:pt>
                <c:pt idx="402">
                  <c:v>72</c:v>
                </c:pt>
                <c:pt idx="403">
                  <c:v>73.857142857142861</c:v>
                </c:pt>
                <c:pt idx="404">
                  <c:v>74.428571428571431</c:v>
                </c:pt>
                <c:pt idx="405">
                  <c:v>73.428571428571431</c:v>
                </c:pt>
                <c:pt idx="406">
                  <c:v>73.714285714285708</c:v>
                </c:pt>
                <c:pt idx="407">
                  <c:v>71.857142857142861</c:v>
                </c:pt>
                <c:pt idx="408">
                  <c:v>71</c:v>
                </c:pt>
                <c:pt idx="409">
                  <c:v>66.714285714285708</c:v>
                </c:pt>
                <c:pt idx="410">
                  <c:v>65</c:v>
                </c:pt>
                <c:pt idx="411">
                  <c:v>61.714285714285715</c:v>
                </c:pt>
                <c:pt idx="412">
                  <c:v>63.428571428571431</c:v>
                </c:pt>
                <c:pt idx="413">
                  <c:v>60.285714285714285</c:v>
                </c:pt>
                <c:pt idx="414">
                  <c:v>61.428571428571431</c:v>
                </c:pt>
                <c:pt idx="415">
                  <c:v>59.142857142857146</c:v>
                </c:pt>
                <c:pt idx="416">
                  <c:v>58.857142857142854</c:v>
                </c:pt>
                <c:pt idx="417">
                  <c:v>57.428571428571431</c:v>
                </c:pt>
                <c:pt idx="418">
                  <c:v>57.428571428571431</c:v>
                </c:pt>
                <c:pt idx="419">
                  <c:v>54.428571428571431</c:v>
                </c:pt>
                <c:pt idx="420">
                  <c:v>55.857142857142854</c:v>
                </c:pt>
                <c:pt idx="421">
                  <c:v>58.285714285714285</c:v>
                </c:pt>
                <c:pt idx="422">
                  <c:v>64.142857142857139</c:v>
                </c:pt>
                <c:pt idx="423">
                  <c:v>71.571428571428569</c:v>
                </c:pt>
                <c:pt idx="424">
                  <c:v>76.857142857142861</c:v>
                </c:pt>
                <c:pt idx="425">
                  <c:v>79.428571428571431</c:v>
                </c:pt>
                <c:pt idx="426">
                  <c:v>82</c:v>
                </c:pt>
                <c:pt idx="427">
                  <c:v>86</c:v>
                </c:pt>
                <c:pt idx="428">
                  <c:v>88.428571428571431</c:v>
                </c:pt>
                <c:pt idx="429">
                  <c:v>85</c:v>
                </c:pt>
                <c:pt idx="430">
                  <c:v>78.285714285714292</c:v>
                </c:pt>
                <c:pt idx="431">
                  <c:v>76.714285714285708</c:v>
                </c:pt>
                <c:pt idx="432">
                  <c:v>81.142857142857139</c:v>
                </c:pt>
                <c:pt idx="433">
                  <c:v>79</c:v>
                </c:pt>
                <c:pt idx="434">
                  <c:v>77.142857142857139</c:v>
                </c:pt>
                <c:pt idx="435">
                  <c:v>75</c:v>
                </c:pt>
                <c:pt idx="436">
                  <c:v>79.428571428571431</c:v>
                </c:pt>
                <c:pt idx="437">
                  <c:v>90.142857142857139</c:v>
                </c:pt>
                <c:pt idx="438">
                  <c:v>95</c:v>
                </c:pt>
                <c:pt idx="439">
                  <c:v>90.142857142857139</c:v>
                </c:pt>
                <c:pt idx="440">
                  <c:v>95.142857142857139</c:v>
                </c:pt>
                <c:pt idx="441">
                  <c:v>100.42857142857143</c:v>
                </c:pt>
                <c:pt idx="442">
                  <c:v>109</c:v>
                </c:pt>
                <c:pt idx="443">
                  <c:v>107</c:v>
                </c:pt>
                <c:pt idx="444">
                  <c:v>102.28571428571429</c:v>
                </c:pt>
                <c:pt idx="445">
                  <c:v>97.285714285714292</c:v>
                </c:pt>
                <c:pt idx="446">
                  <c:v>97.285714285714292</c:v>
                </c:pt>
                <c:pt idx="447">
                  <c:v>104.71428571428571</c:v>
                </c:pt>
                <c:pt idx="448">
                  <c:v>103.14285714285714</c:v>
                </c:pt>
                <c:pt idx="449">
                  <c:v>93.428571428571431</c:v>
                </c:pt>
                <c:pt idx="450">
                  <c:v>95.857142857142861</c:v>
                </c:pt>
                <c:pt idx="451">
                  <c:v>97.714285714285708</c:v>
                </c:pt>
                <c:pt idx="452">
                  <c:v>99.714285714285708</c:v>
                </c:pt>
                <c:pt idx="453">
                  <c:v>103.42857142857143</c:v>
                </c:pt>
                <c:pt idx="454">
                  <c:v>97.857142857142861</c:v>
                </c:pt>
                <c:pt idx="455">
                  <c:v>98.428571428571431</c:v>
                </c:pt>
                <c:pt idx="456">
                  <c:v>102</c:v>
                </c:pt>
                <c:pt idx="457">
                  <c:v>109.14285714285714</c:v>
                </c:pt>
                <c:pt idx="458">
                  <c:v>110.28571428571429</c:v>
                </c:pt>
                <c:pt idx="459">
                  <c:v>110.42857142857143</c:v>
                </c:pt>
                <c:pt idx="460">
                  <c:v>111.42857142857143</c:v>
                </c:pt>
                <c:pt idx="461">
                  <c:v>111.42857142857143</c:v>
                </c:pt>
                <c:pt idx="462">
                  <c:v>113.57142857142857</c:v>
                </c:pt>
                <c:pt idx="463">
                  <c:v>111.28571428571429</c:v>
                </c:pt>
                <c:pt idx="464">
                  <c:v>109</c:v>
                </c:pt>
                <c:pt idx="465">
                  <c:v>107</c:v>
                </c:pt>
                <c:pt idx="466">
                  <c:v>109.57142857142857</c:v>
                </c:pt>
                <c:pt idx="467">
                  <c:v>110.14285714285714</c:v>
                </c:pt>
                <c:pt idx="468">
                  <c:v>108.28571428571429</c:v>
                </c:pt>
                <c:pt idx="469">
                  <c:v>110.71428571428571</c:v>
                </c:pt>
                <c:pt idx="470">
                  <c:v>117.42857142857143</c:v>
                </c:pt>
                <c:pt idx="471">
                  <c:v>113.85714285714286</c:v>
                </c:pt>
                <c:pt idx="472">
                  <c:v>113.42857142857143</c:v>
                </c:pt>
                <c:pt idx="473">
                  <c:v>113.85714285714286</c:v>
                </c:pt>
                <c:pt idx="474">
                  <c:v>111.57142857142857</c:v>
                </c:pt>
                <c:pt idx="475">
                  <c:v>114.14285714285714</c:v>
                </c:pt>
                <c:pt idx="476">
                  <c:v>112.42857142857143</c:v>
                </c:pt>
                <c:pt idx="477">
                  <c:v>109.28571428571429</c:v>
                </c:pt>
                <c:pt idx="478">
                  <c:v>107.85714285714286</c:v>
                </c:pt>
                <c:pt idx="479">
                  <c:v>105.42857142857143</c:v>
                </c:pt>
                <c:pt idx="480">
                  <c:v>104.14285714285714</c:v>
                </c:pt>
                <c:pt idx="481">
                  <c:v>105.57142857142857</c:v>
                </c:pt>
                <c:pt idx="482">
                  <c:v>103.71428571428571</c:v>
                </c:pt>
                <c:pt idx="483">
                  <c:v>100.71428571428571</c:v>
                </c:pt>
                <c:pt idx="484">
                  <c:v>100.42857142857143</c:v>
                </c:pt>
                <c:pt idx="485">
                  <c:v>100.71428571428571</c:v>
                </c:pt>
                <c:pt idx="486">
                  <c:v>101.42857142857143</c:v>
                </c:pt>
                <c:pt idx="487">
                  <c:v>102.57142857142857</c:v>
                </c:pt>
                <c:pt idx="488">
                  <c:v>100.57142857142857</c:v>
                </c:pt>
                <c:pt idx="489">
                  <c:v>99.142857142857139</c:v>
                </c:pt>
                <c:pt idx="490">
                  <c:v>97.142857142857139</c:v>
                </c:pt>
                <c:pt idx="491">
                  <c:v>93.285714285714292</c:v>
                </c:pt>
                <c:pt idx="492">
                  <c:v>94.857142857142861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9-4AC8-B52D-D7F3A3579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561516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1.9559862709469009E-2"/>
              <c:y val="0.263414486982230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15168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Мәмілелер саны</a:t>
                </a:r>
              </a:p>
            </c:rich>
          </c:tx>
          <c:layout>
            <c:manualLayout>
              <c:xMode val="edge"/>
              <c:yMode val="edge"/>
              <c:x val="0.93750151423379768"/>
              <c:y val="0.267241982683199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506410256410253"/>
          <c:y val="0.41379310344827586"/>
          <c:w val="0.32051282051282054"/>
          <c:h val="0.166666666666666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80883308060862E-2"/>
          <c:y val="6.5040822537745957E-2"/>
          <c:w val="0.82602794977254779"/>
          <c:h val="0.56097709438805887"/>
        </c:manualLayout>
      </c:layout>
      <c:areaChart>
        <c:grouping val="stacked"/>
        <c:varyColors val="0"/>
        <c:ser>
          <c:idx val="1"/>
          <c:order val="1"/>
          <c:tx>
            <c:strRef>
              <c:f>'3.1.10 - 3.1.11-графиктер '!$H$4</c:f>
              <c:strCache>
                <c:ptCount val="1"/>
                <c:pt idx="0">
                  <c:v>Орта мәміле (жеті нүкте бойынша реттелген)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3366FF"/>
              </a:solidFill>
              <a:prstDash val="solid"/>
            </a:ln>
          </c:spP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'!$H$5:$H$497</c:f>
              <c:numCache>
                <c:formatCode>0.00</c:formatCode>
                <c:ptCount val="493"/>
                <c:pt idx="0">
                  <c:v>375.10993366924879</c:v>
                </c:pt>
                <c:pt idx="1">
                  <c:v>410.4029052600402</c:v>
                </c:pt>
                <c:pt idx="2">
                  <c:v>431.50181168220644</c:v>
                </c:pt>
                <c:pt idx="3">
                  <c:v>415.83208854291541</c:v>
                </c:pt>
                <c:pt idx="4">
                  <c:v>407.86927971542383</c:v>
                </c:pt>
                <c:pt idx="5">
                  <c:v>371.51618541632621</c:v>
                </c:pt>
                <c:pt idx="6">
                  <c:v>360.83348394964793</c:v>
                </c:pt>
                <c:pt idx="7">
                  <c:v>381.66227439605046</c:v>
                </c:pt>
                <c:pt idx="8">
                  <c:v>396.20443319822323</c:v>
                </c:pt>
                <c:pt idx="9">
                  <c:v>375.35364631623372</c:v>
                </c:pt>
                <c:pt idx="10">
                  <c:v>399.99345705201489</c:v>
                </c:pt>
                <c:pt idx="11">
                  <c:v>400.61993246915546</c:v>
                </c:pt>
                <c:pt idx="12">
                  <c:v>406.06767606701027</c:v>
                </c:pt>
                <c:pt idx="13">
                  <c:v>418.52188558660646</c:v>
                </c:pt>
                <c:pt idx="14">
                  <c:v>406.65865175444469</c:v>
                </c:pt>
                <c:pt idx="15">
                  <c:v>386.8477621819701</c:v>
                </c:pt>
                <c:pt idx="16">
                  <c:v>393.87296900034698</c:v>
                </c:pt>
                <c:pt idx="17">
                  <c:v>396.90292805501974</c:v>
                </c:pt>
                <c:pt idx="18">
                  <c:v>409.45133650647068</c:v>
                </c:pt>
                <c:pt idx="19">
                  <c:v>439.88765810586426</c:v>
                </c:pt>
                <c:pt idx="20">
                  <c:v>465.1930074268808</c:v>
                </c:pt>
                <c:pt idx="21">
                  <c:v>512.42494769758537</c:v>
                </c:pt>
                <c:pt idx="22">
                  <c:v>488.3820550869122</c:v>
                </c:pt>
                <c:pt idx="23">
                  <c:v>548.98382315964648</c:v>
                </c:pt>
                <c:pt idx="24">
                  <c:v>520.16692598916086</c:v>
                </c:pt>
                <c:pt idx="25">
                  <c:v>494.46983208642877</c:v>
                </c:pt>
                <c:pt idx="26">
                  <c:v>493.32084760149343</c:v>
                </c:pt>
                <c:pt idx="27">
                  <c:v>476.11984724545761</c:v>
                </c:pt>
                <c:pt idx="28">
                  <c:v>450.23147068624593</c:v>
                </c:pt>
                <c:pt idx="29">
                  <c:v>457.2482990951803</c:v>
                </c:pt>
                <c:pt idx="30">
                  <c:v>458.45257636394956</c:v>
                </c:pt>
                <c:pt idx="31">
                  <c:v>462.75106240697068</c:v>
                </c:pt>
                <c:pt idx="32">
                  <c:v>499.86292128283065</c:v>
                </c:pt>
                <c:pt idx="33">
                  <c:v>497.33430111414555</c:v>
                </c:pt>
                <c:pt idx="34">
                  <c:v>491.58253662000686</c:v>
                </c:pt>
                <c:pt idx="35">
                  <c:v>474.06116079619477</c:v>
                </c:pt>
                <c:pt idx="36">
                  <c:v>458.61857114664042</c:v>
                </c:pt>
                <c:pt idx="37">
                  <c:v>412.83153800438669</c:v>
                </c:pt>
                <c:pt idx="38">
                  <c:v>437.30681942812288</c:v>
                </c:pt>
                <c:pt idx="39">
                  <c:v>424.5295388775881</c:v>
                </c:pt>
                <c:pt idx="40">
                  <c:v>410.48827733287692</c:v>
                </c:pt>
                <c:pt idx="41">
                  <c:v>405.01925936627737</c:v>
                </c:pt>
                <c:pt idx="42">
                  <c:v>424.50870257326585</c:v>
                </c:pt>
                <c:pt idx="43">
                  <c:v>497.57826804468533</c:v>
                </c:pt>
                <c:pt idx="44">
                  <c:v>477.73046495006793</c:v>
                </c:pt>
                <c:pt idx="45">
                  <c:v>477.76763359130786</c:v>
                </c:pt>
                <c:pt idx="46">
                  <c:v>475.31334204793711</c:v>
                </c:pt>
                <c:pt idx="47">
                  <c:v>484.70514681680646</c:v>
                </c:pt>
                <c:pt idx="48">
                  <c:v>484.64326295688676</c:v>
                </c:pt>
                <c:pt idx="49">
                  <c:v>445.71806559396748</c:v>
                </c:pt>
                <c:pt idx="50">
                  <c:v>389.82298128387419</c:v>
                </c:pt>
                <c:pt idx="51">
                  <c:v>440.23238031906601</c:v>
                </c:pt>
                <c:pt idx="52">
                  <c:v>413.96169986246889</c:v>
                </c:pt>
                <c:pt idx="53">
                  <c:v>500.69983018783927</c:v>
                </c:pt>
                <c:pt idx="54">
                  <c:v>544.95234885889488</c:v>
                </c:pt>
                <c:pt idx="55">
                  <c:v>558.14567072054251</c:v>
                </c:pt>
                <c:pt idx="56">
                  <c:v>580.40285741017669</c:v>
                </c:pt>
                <c:pt idx="57">
                  <c:v>637.49192354818297</c:v>
                </c:pt>
                <c:pt idx="58">
                  <c:v>609.50720885666362</c:v>
                </c:pt>
                <c:pt idx="59">
                  <c:v>663.72551777510205</c:v>
                </c:pt>
                <c:pt idx="60">
                  <c:v>578.08345848314048</c:v>
                </c:pt>
                <c:pt idx="61">
                  <c:v>507.44881450889926</c:v>
                </c:pt>
                <c:pt idx="62">
                  <c:v>559.11103210565375</c:v>
                </c:pt>
                <c:pt idx="63">
                  <c:v>553.7674156712236</c:v>
                </c:pt>
                <c:pt idx="64">
                  <c:v>514.98753254624989</c:v>
                </c:pt>
                <c:pt idx="65">
                  <c:v>513.56309219673369</c:v>
                </c:pt>
                <c:pt idx="66">
                  <c:v>567.77678031884466</c:v>
                </c:pt>
                <c:pt idx="67">
                  <c:v>644.74972213607066</c:v>
                </c:pt>
                <c:pt idx="68">
                  <c:v>666.68900076807063</c:v>
                </c:pt>
                <c:pt idx="69">
                  <c:v>662.95595292218798</c:v>
                </c:pt>
                <c:pt idx="70">
                  <c:v>702.90951993684098</c:v>
                </c:pt>
                <c:pt idx="71">
                  <c:v>729.95713119610139</c:v>
                </c:pt>
                <c:pt idx="72">
                  <c:v>835.13408944179423</c:v>
                </c:pt>
                <c:pt idx="73">
                  <c:v>753.59115960914119</c:v>
                </c:pt>
                <c:pt idx="74">
                  <c:v>707.75922149852897</c:v>
                </c:pt>
                <c:pt idx="75">
                  <c:v>754.01961727806145</c:v>
                </c:pt>
                <c:pt idx="76">
                  <c:v>741.28640520269084</c:v>
                </c:pt>
                <c:pt idx="77">
                  <c:v>744.61367783935964</c:v>
                </c:pt>
                <c:pt idx="78">
                  <c:v>708.88270228843669</c:v>
                </c:pt>
                <c:pt idx="79">
                  <c:v>613.16215499376619</c:v>
                </c:pt>
                <c:pt idx="80">
                  <c:v>631.38778373716843</c:v>
                </c:pt>
                <c:pt idx="81">
                  <c:v>581.16925104764607</c:v>
                </c:pt>
                <c:pt idx="82">
                  <c:v>532.82926412040945</c:v>
                </c:pt>
                <c:pt idx="83">
                  <c:v>522.15493044517575</c:v>
                </c:pt>
                <c:pt idx="84">
                  <c:v>497.14942472707173</c:v>
                </c:pt>
                <c:pt idx="85">
                  <c:v>515.03510730371829</c:v>
                </c:pt>
                <c:pt idx="86">
                  <c:v>594.18277955999645</c:v>
                </c:pt>
                <c:pt idx="87">
                  <c:v>604.44604361255563</c:v>
                </c:pt>
                <c:pt idx="88">
                  <c:v>608.65983966637828</c:v>
                </c:pt>
                <c:pt idx="89">
                  <c:v>627.97629018222426</c:v>
                </c:pt>
                <c:pt idx="90">
                  <c:v>623.43037393196391</c:v>
                </c:pt>
                <c:pt idx="91">
                  <c:v>642.09345278866226</c:v>
                </c:pt>
                <c:pt idx="92">
                  <c:v>649.97466196683422</c:v>
                </c:pt>
                <c:pt idx="93">
                  <c:v>540.38821036374065</c:v>
                </c:pt>
                <c:pt idx="94">
                  <c:v>538.57792364630336</c:v>
                </c:pt>
                <c:pt idx="95">
                  <c:v>550.82637204357354</c:v>
                </c:pt>
                <c:pt idx="96">
                  <c:v>520.75143486397917</c:v>
                </c:pt>
                <c:pt idx="97">
                  <c:v>460.18896365432448</c:v>
                </c:pt>
                <c:pt idx="98">
                  <c:v>395.46527006619039</c:v>
                </c:pt>
                <c:pt idx="99">
                  <c:v>356.23255020899393</c:v>
                </c:pt>
                <c:pt idx="100">
                  <c:v>345.5859337448257</c:v>
                </c:pt>
                <c:pt idx="101">
                  <c:v>278.6771454350897</c:v>
                </c:pt>
                <c:pt idx="102">
                  <c:v>315.48056084747725</c:v>
                </c:pt>
                <c:pt idx="103">
                  <c:v>384.78234499248373</c:v>
                </c:pt>
                <c:pt idx="104">
                  <c:v>475.03652134605039</c:v>
                </c:pt>
                <c:pt idx="105">
                  <c:v>502.92300162251661</c:v>
                </c:pt>
                <c:pt idx="106">
                  <c:v>543.66027155462439</c:v>
                </c:pt>
                <c:pt idx="107">
                  <c:v>551.95108435481961</c:v>
                </c:pt>
                <c:pt idx="108">
                  <c:v>585.61453611756735</c:v>
                </c:pt>
                <c:pt idx="109">
                  <c:v>574.95530539260403</c:v>
                </c:pt>
                <c:pt idx="110">
                  <c:v>549.37943892037367</c:v>
                </c:pt>
                <c:pt idx="111">
                  <c:v>526.65203392459409</c:v>
                </c:pt>
                <c:pt idx="112">
                  <c:v>580.17345204248466</c:v>
                </c:pt>
                <c:pt idx="113">
                  <c:v>531.84346357390484</c:v>
                </c:pt>
                <c:pt idx="114">
                  <c:v>541.568324878098</c:v>
                </c:pt>
                <c:pt idx="115">
                  <c:v>517.41639973088911</c:v>
                </c:pt>
                <c:pt idx="116">
                  <c:v>489.37768001239499</c:v>
                </c:pt>
                <c:pt idx="117">
                  <c:v>486.59677539764732</c:v>
                </c:pt>
                <c:pt idx="118">
                  <c:v>461.51423905367898</c:v>
                </c:pt>
                <c:pt idx="119">
                  <c:v>428.01660903311534</c:v>
                </c:pt>
                <c:pt idx="120">
                  <c:v>440.71349821830762</c:v>
                </c:pt>
                <c:pt idx="121">
                  <c:v>425.28973086773732</c:v>
                </c:pt>
                <c:pt idx="122">
                  <c:v>447.12934861839267</c:v>
                </c:pt>
                <c:pt idx="123">
                  <c:v>461.60245008867429</c:v>
                </c:pt>
                <c:pt idx="124">
                  <c:v>427.31388024203568</c:v>
                </c:pt>
                <c:pt idx="125">
                  <c:v>388.78157665446344</c:v>
                </c:pt>
                <c:pt idx="126">
                  <c:v>356.09111287770793</c:v>
                </c:pt>
                <c:pt idx="127">
                  <c:v>351.93790114722196</c:v>
                </c:pt>
                <c:pt idx="128">
                  <c:v>373.34870245285038</c:v>
                </c:pt>
                <c:pt idx="129">
                  <c:v>349.92908332352124</c:v>
                </c:pt>
                <c:pt idx="130">
                  <c:v>362.02394727958398</c:v>
                </c:pt>
                <c:pt idx="131">
                  <c:v>347.08610130979605</c:v>
                </c:pt>
                <c:pt idx="132">
                  <c:v>404.72242402387309</c:v>
                </c:pt>
                <c:pt idx="133">
                  <c:v>449.82479945832546</c:v>
                </c:pt>
                <c:pt idx="134">
                  <c:v>439.81485128594733</c:v>
                </c:pt>
                <c:pt idx="135">
                  <c:v>442.3496762050537</c:v>
                </c:pt>
                <c:pt idx="136">
                  <c:v>462.93819868534791</c:v>
                </c:pt>
                <c:pt idx="137">
                  <c:v>445.38175370390434</c:v>
                </c:pt>
                <c:pt idx="138">
                  <c:v>471.03789890604992</c:v>
                </c:pt>
                <c:pt idx="139">
                  <c:v>487.75611963167466</c:v>
                </c:pt>
                <c:pt idx="140">
                  <c:v>452.86371224537379</c:v>
                </c:pt>
                <c:pt idx="141">
                  <c:v>467.85019741593794</c:v>
                </c:pt>
                <c:pt idx="142">
                  <c:v>470.27095307038172</c:v>
                </c:pt>
                <c:pt idx="143">
                  <c:v>476.5970971042392</c:v>
                </c:pt>
                <c:pt idx="144">
                  <c:v>452.25660509238435</c:v>
                </c:pt>
                <c:pt idx="145">
                  <c:v>452.55783083954282</c:v>
                </c:pt>
                <c:pt idx="146">
                  <c:v>414.9486566788654</c:v>
                </c:pt>
                <c:pt idx="147">
                  <c:v>411.66046077582894</c:v>
                </c:pt>
                <c:pt idx="148">
                  <c:v>422.91389467936409</c:v>
                </c:pt>
                <c:pt idx="149">
                  <c:v>424.463428708994</c:v>
                </c:pt>
                <c:pt idx="150">
                  <c:v>439.3214178209567</c:v>
                </c:pt>
                <c:pt idx="151">
                  <c:v>450.61598941281818</c:v>
                </c:pt>
                <c:pt idx="152">
                  <c:v>461.26693176408429</c:v>
                </c:pt>
                <c:pt idx="153">
                  <c:v>461.85646556608492</c:v>
                </c:pt>
                <c:pt idx="154">
                  <c:v>452.74328727744057</c:v>
                </c:pt>
                <c:pt idx="155">
                  <c:v>500.70040074843058</c:v>
                </c:pt>
                <c:pt idx="156">
                  <c:v>478.63159397419844</c:v>
                </c:pt>
                <c:pt idx="157">
                  <c:v>450.00628626780605</c:v>
                </c:pt>
                <c:pt idx="158">
                  <c:v>463.09016206331626</c:v>
                </c:pt>
                <c:pt idx="159">
                  <c:v>458.5384316464382</c:v>
                </c:pt>
                <c:pt idx="160">
                  <c:v>460.77549458533667</c:v>
                </c:pt>
                <c:pt idx="161">
                  <c:v>512.35260660881841</c:v>
                </c:pt>
                <c:pt idx="162">
                  <c:v>486.30509700223092</c:v>
                </c:pt>
                <c:pt idx="163">
                  <c:v>497.72833152360045</c:v>
                </c:pt>
                <c:pt idx="164">
                  <c:v>496.27704818520175</c:v>
                </c:pt>
                <c:pt idx="165">
                  <c:v>472.845131071558</c:v>
                </c:pt>
                <c:pt idx="166">
                  <c:v>463.29373518156353</c:v>
                </c:pt>
                <c:pt idx="167">
                  <c:v>470.80230526666975</c:v>
                </c:pt>
                <c:pt idx="168">
                  <c:v>479.63563088428288</c:v>
                </c:pt>
                <c:pt idx="169">
                  <c:v>468.90808256614508</c:v>
                </c:pt>
                <c:pt idx="170">
                  <c:v>491.22974986557898</c:v>
                </c:pt>
                <c:pt idx="171">
                  <c:v>499.14970999496762</c:v>
                </c:pt>
                <c:pt idx="172">
                  <c:v>540.9763287761624</c:v>
                </c:pt>
                <c:pt idx="173">
                  <c:v>551.74555957856273</c:v>
                </c:pt>
                <c:pt idx="174">
                  <c:v>559.10242615638037</c:v>
                </c:pt>
                <c:pt idx="175">
                  <c:v>541.40917649496964</c:v>
                </c:pt>
                <c:pt idx="176">
                  <c:v>532.08695816346369</c:v>
                </c:pt>
                <c:pt idx="177">
                  <c:v>544.89657613180555</c:v>
                </c:pt>
                <c:pt idx="178">
                  <c:v>557.01579383867806</c:v>
                </c:pt>
                <c:pt idx="179">
                  <c:v>535.68058324569563</c:v>
                </c:pt>
                <c:pt idx="180">
                  <c:v>559.42827845212287</c:v>
                </c:pt>
                <c:pt idx="181">
                  <c:v>574.37355305016615</c:v>
                </c:pt>
                <c:pt idx="182">
                  <c:v>578.29472648090382</c:v>
                </c:pt>
                <c:pt idx="183">
                  <c:v>583.37111627610193</c:v>
                </c:pt>
                <c:pt idx="184">
                  <c:v>558.92347704459849</c:v>
                </c:pt>
                <c:pt idx="185">
                  <c:v>561.01559415324687</c:v>
                </c:pt>
                <c:pt idx="186">
                  <c:v>562.94236814708643</c:v>
                </c:pt>
                <c:pt idx="187">
                  <c:v>548.56341691230909</c:v>
                </c:pt>
                <c:pt idx="188">
                  <c:v>526.52076600190037</c:v>
                </c:pt>
                <c:pt idx="189">
                  <c:v>538.56920898320027</c:v>
                </c:pt>
                <c:pt idx="190">
                  <c:v>538.19098887382438</c:v>
                </c:pt>
                <c:pt idx="191">
                  <c:v>548.70089096756715</c:v>
                </c:pt>
                <c:pt idx="192">
                  <c:v>552.08530132779595</c:v>
                </c:pt>
                <c:pt idx="193">
                  <c:v>537.66181129168672</c:v>
                </c:pt>
                <c:pt idx="194">
                  <c:v>496.07316986784474</c:v>
                </c:pt>
                <c:pt idx="195">
                  <c:v>461.35678200630889</c:v>
                </c:pt>
                <c:pt idx="196">
                  <c:v>412.13825069992225</c:v>
                </c:pt>
                <c:pt idx="197">
                  <c:v>390.09117651703446</c:v>
                </c:pt>
                <c:pt idx="198">
                  <c:v>405.10035275482062</c:v>
                </c:pt>
                <c:pt idx="199">
                  <c:v>384.10482875744901</c:v>
                </c:pt>
                <c:pt idx="200">
                  <c:v>385.82320893206145</c:v>
                </c:pt>
                <c:pt idx="201">
                  <c:v>409.18750926451912</c:v>
                </c:pt>
                <c:pt idx="202">
                  <c:v>426.16440131586785</c:v>
                </c:pt>
                <c:pt idx="203">
                  <c:v>427.91214677873694</c:v>
                </c:pt>
                <c:pt idx="204">
                  <c:v>437.48483803343623</c:v>
                </c:pt>
                <c:pt idx="205">
                  <c:v>407.32361423140225</c:v>
                </c:pt>
                <c:pt idx="206">
                  <c:v>417.95022946172725</c:v>
                </c:pt>
                <c:pt idx="207">
                  <c:v>444.90051676291114</c:v>
                </c:pt>
                <c:pt idx="208">
                  <c:v>447.37694957165388</c:v>
                </c:pt>
                <c:pt idx="209">
                  <c:v>428.58965485812865</c:v>
                </c:pt>
                <c:pt idx="210">
                  <c:v>429.15540934998336</c:v>
                </c:pt>
                <c:pt idx="211">
                  <c:v>441.66946260452056</c:v>
                </c:pt>
                <c:pt idx="212">
                  <c:v>453.0736830416792</c:v>
                </c:pt>
                <c:pt idx="213">
                  <c:v>442.42061560785231</c:v>
                </c:pt>
                <c:pt idx="214">
                  <c:v>419.77884175812778</c:v>
                </c:pt>
                <c:pt idx="215">
                  <c:v>419.66838734094353</c:v>
                </c:pt>
                <c:pt idx="216">
                  <c:v>418.35801752927262</c:v>
                </c:pt>
                <c:pt idx="217">
                  <c:v>417.45743899479737</c:v>
                </c:pt>
                <c:pt idx="218">
                  <c:v>395.89766623165855</c:v>
                </c:pt>
                <c:pt idx="219">
                  <c:v>372.77280586607122</c:v>
                </c:pt>
                <c:pt idx="220">
                  <c:v>361.64858814468818</c:v>
                </c:pt>
                <c:pt idx="221">
                  <c:v>357.68219889408277</c:v>
                </c:pt>
                <c:pt idx="222">
                  <c:v>324.81634544453249</c:v>
                </c:pt>
                <c:pt idx="223">
                  <c:v>337.40513792476423</c:v>
                </c:pt>
                <c:pt idx="224">
                  <c:v>356.77314985098195</c:v>
                </c:pt>
                <c:pt idx="225">
                  <c:v>367.89393814987517</c:v>
                </c:pt>
                <c:pt idx="226">
                  <c:v>381.29237824982044</c:v>
                </c:pt>
                <c:pt idx="227">
                  <c:v>393.98286666790813</c:v>
                </c:pt>
                <c:pt idx="228">
                  <c:v>377.1422048527009</c:v>
                </c:pt>
                <c:pt idx="229">
                  <c:v>404.9199240369079</c:v>
                </c:pt>
                <c:pt idx="230">
                  <c:v>387.86181815085678</c:v>
                </c:pt>
                <c:pt idx="231">
                  <c:v>370.2048001718307</c:v>
                </c:pt>
                <c:pt idx="232">
                  <c:v>359.27793281046627</c:v>
                </c:pt>
                <c:pt idx="233">
                  <c:v>343.05981822049887</c:v>
                </c:pt>
                <c:pt idx="234">
                  <c:v>337.14488449998834</c:v>
                </c:pt>
                <c:pt idx="235">
                  <c:v>350.16271482744025</c:v>
                </c:pt>
                <c:pt idx="236">
                  <c:v>341.03589246622607</c:v>
                </c:pt>
                <c:pt idx="237">
                  <c:v>358.04573182212926</c:v>
                </c:pt>
                <c:pt idx="238">
                  <c:v>362.37400601277375</c:v>
                </c:pt>
                <c:pt idx="239">
                  <c:v>370.58842724586168</c:v>
                </c:pt>
                <c:pt idx="240">
                  <c:v>398.9694347906601</c:v>
                </c:pt>
                <c:pt idx="241">
                  <c:v>412.82240278748731</c:v>
                </c:pt>
                <c:pt idx="242">
                  <c:v>440.17335815641229</c:v>
                </c:pt>
                <c:pt idx="243">
                  <c:v>428.02889338850252</c:v>
                </c:pt>
                <c:pt idx="244">
                  <c:v>434.14340011817632</c:v>
                </c:pt>
                <c:pt idx="245">
                  <c:v>423.50181605739863</c:v>
                </c:pt>
                <c:pt idx="246">
                  <c:v>433.17279359772664</c:v>
                </c:pt>
                <c:pt idx="247">
                  <c:v>409.29082878434707</c:v>
                </c:pt>
                <c:pt idx="248">
                  <c:v>383.58480836884888</c:v>
                </c:pt>
                <c:pt idx="249">
                  <c:v>355.60473837907557</c:v>
                </c:pt>
                <c:pt idx="250">
                  <c:v>394.10982775422599</c:v>
                </c:pt>
                <c:pt idx="251">
                  <c:v>411.13297372116074</c:v>
                </c:pt>
                <c:pt idx="252">
                  <c:v>423.29074293177018</c:v>
                </c:pt>
                <c:pt idx="253">
                  <c:v>427.45207339261248</c:v>
                </c:pt>
                <c:pt idx="254">
                  <c:v>442.75189246906001</c:v>
                </c:pt>
                <c:pt idx="255">
                  <c:v>451.15246669746631</c:v>
                </c:pt>
                <c:pt idx="256">
                  <c:v>461.31810951026483</c:v>
                </c:pt>
                <c:pt idx="257">
                  <c:v>459.83443959712901</c:v>
                </c:pt>
                <c:pt idx="258">
                  <c:v>429.68452010589618</c:v>
                </c:pt>
                <c:pt idx="259">
                  <c:v>441.48689306731251</c:v>
                </c:pt>
                <c:pt idx="260">
                  <c:v>441.81588270533911</c:v>
                </c:pt>
                <c:pt idx="261">
                  <c:v>447.03114749918529</c:v>
                </c:pt>
                <c:pt idx="262">
                  <c:v>474.57739117046629</c:v>
                </c:pt>
                <c:pt idx="263">
                  <c:v>496.80467427002702</c:v>
                </c:pt>
                <c:pt idx="264">
                  <c:v>508.49544447202237</c:v>
                </c:pt>
                <c:pt idx="265">
                  <c:v>530.4330753642015</c:v>
                </c:pt>
                <c:pt idx="266">
                  <c:v>554.49258421561649</c:v>
                </c:pt>
                <c:pt idx="267">
                  <c:v>564.75469123973494</c:v>
                </c:pt>
                <c:pt idx="268">
                  <c:v>566.57077917458219</c:v>
                </c:pt>
                <c:pt idx="269">
                  <c:v>568.8931502813831</c:v>
                </c:pt>
                <c:pt idx="270">
                  <c:v>558.57157546494386</c:v>
                </c:pt>
                <c:pt idx="271">
                  <c:v>536.99058953919848</c:v>
                </c:pt>
                <c:pt idx="272">
                  <c:v>519.93200743297155</c:v>
                </c:pt>
                <c:pt idx="273">
                  <c:v>474.08604228432733</c:v>
                </c:pt>
                <c:pt idx="274">
                  <c:v>442.71781786269224</c:v>
                </c:pt>
                <c:pt idx="275">
                  <c:v>419.82045308478035</c:v>
                </c:pt>
                <c:pt idx="276">
                  <c:v>394.60393292191719</c:v>
                </c:pt>
                <c:pt idx="277">
                  <c:v>366.8607569531934</c:v>
                </c:pt>
                <c:pt idx="278">
                  <c:v>359.09762240919702</c:v>
                </c:pt>
                <c:pt idx="279">
                  <c:v>347.54991630789027</c:v>
                </c:pt>
                <c:pt idx="280">
                  <c:v>358.08098013536153</c:v>
                </c:pt>
                <c:pt idx="281">
                  <c:v>350.39863149316324</c:v>
                </c:pt>
                <c:pt idx="282">
                  <c:v>342.49635696205075</c:v>
                </c:pt>
                <c:pt idx="283">
                  <c:v>355.90341447492665</c:v>
                </c:pt>
                <c:pt idx="284">
                  <c:v>371.30001851157431</c:v>
                </c:pt>
                <c:pt idx="285">
                  <c:v>378.89114499748752</c:v>
                </c:pt>
                <c:pt idx="286">
                  <c:v>400.26039853190349</c:v>
                </c:pt>
                <c:pt idx="287">
                  <c:v>385.29086256365463</c:v>
                </c:pt>
                <c:pt idx="288">
                  <c:v>421.07734527988924</c:v>
                </c:pt>
                <c:pt idx="289">
                  <c:v>448.41620170995628</c:v>
                </c:pt>
                <c:pt idx="290">
                  <c:v>481.42009329282052</c:v>
                </c:pt>
                <c:pt idx="291">
                  <c:v>507.40339129769251</c:v>
                </c:pt>
                <c:pt idx="292">
                  <c:v>511.40477082386235</c:v>
                </c:pt>
                <c:pt idx="293">
                  <c:v>513.55792664709645</c:v>
                </c:pt>
                <c:pt idx="294">
                  <c:v>527.09868393433885</c:v>
                </c:pt>
                <c:pt idx="295">
                  <c:v>502.10455366748516</c:v>
                </c:pt>
                <c:pt idx="296">
                  <c:v>482.40072727481254</c:v>
                </c:pt>
                <c:pt idx="297">
                  <c:v>431.52117647745956</c:v>
                </c:pt>
                <c:pt idx="298">
                  <c:v>396.06144380482885</c:v>
                </c:pt>
                <c:pt idx="299">
                  <c:v>386.29866679269134</c:v>
                </c:pt>
                <c:pt idx="300">
                  <c:v>378.13340666487727</c:v>
                </c:pt>
                <c:pt idx="301">
                  <c:v>388.90216591965242</c:v>
                </c:pt>
                <c:pt idx="302">
                  <c:v>387.43445853390352</c:v>
                </c:pt>
                <c:pt idx="303">
                  <c:v>389.69818708260749</c:v>
                </c:pt>
                <c:pt idx="304">
                  <c:v>412.51228625655551</c:v>
                </c:pt>
                <c:pt idx="305">
                  <c:v>425.98222713016077</c:v>
                </c:pt>
                <c:pt idx="306">
                  <c:v>447.80709566832058</c:v>
                </c:pt>
                <c:pt idx="307">
                  <c:v>459.25528012698135</c:v>
                </c:pt>
                <c:pt idx="308">
                  <c:v>459.98877411789516</c:v>
                </c:pt>
                <c:pt idx="309">
                  <c:v>475.98719647823611</c:v>
                </c:pt>
                <c:pt idx="310">
                  <c:v>503.68796220682168</c:v>
                </c:pt>
                <c:pt idx="311">
                  <c:v>510.93709110335573</c:v>
                </c:pt>
                <c:pt idx="312">
                  <c:v>543.13504714764656</c:v>
                </c:pt>
                <c:pt idx="313">
                  <c:v>526.51762817659244</c:v>
                </c:pt>
                <c:pt idx="314">
                  <c:v>525.93635416526229</c:v>
                </c:pt>
                <c:pt idx="315">
                  <c:v>522.51210909197584</c:v>
                </c:pt>
                <c:pt idx="316">
                  <c:v>504.86462661019925</c:v>
                </c:pt>
                <c:pt idx="317">
                  <c:v>455.86379995627601</c:v>
                </c:pt>
                <c:pt idx="318">
                  <c:v>433.76596864054648</c:v>
                </c:pt>
                <c:pt idx="319">
                  <c:v>382.5893426050846</c:v>
                </c:pt>
                <c:pt idx="320">
                  <c:v>353.02034882508457</c:v>
                </c:pt>
                <c:pt idx="321">
                  <c:v>312.52571789855165</c:v>
                </c:pt>
                <c:pt idx="322">
                  <c:v>293.99744718822183</c:v>
                </c:pt>
                <c:pt idx="323">
                  <c:v>286.3450801886861</c:v>
                </c:pt>
                <c:pt idx="324">
                  <c:v>295.47363718538742</c:v>
                </c:pt>
                <c:pt idx="325">
                  <c:v>279.83329405981573</c:v>
                </c:pt>
                <c:pt idx="326">
                  <c:v>277.71196905376752</c:v>
                </c:pt>
                <c:pt idx="327">
                  <c:v>304.51413717573354</c:v>
                </c:pt>
                <c:pt idx="328">
                  <c:v>331.9211483021358</c:v>
                </c:pt>
                <c:pt idx="329">
                  <c:v>349.26373679470453</c:v>
                </c:pt>
                <c:pt idx="330">
                  <c:v>334.10297193027799</c:v>
                </c:pt>
                <c:pt idx="331">
                  <c:v>339.20210191086386</c:v>
                </c:pt>
                <c:pt idx="332">
                  <c:v>360.2804289698862</c:v>
                </c:pt>
                <c:pt idx="333">
                  <c:v>372.5029255629475</c:v>
                </c:pt>
                <c:pt idx="334">
                  <c:v>364.40366993775552</c:v>
                </c:pt>
                <c:pt idx="335">
                  <c:v>357.59101771841961</c:v>
                </c:pt>
                <c:pt idx="336">
                  <c:v>336.03763429578612</c:v>
                </c:pt>
                <c:pt idx="337">
                  <c:v>376.89839292158507</c:v>
                </c:pt>
                <c:pt idx="338">
                  <c:v>375.66168559291833</c:v>
                </c:pt>
                <c:pt idx="339">
                  <c:v>357.40514573444898</c:v>
                </c:pt>
                <c:pt idx="340">
                  <c:v>354.67567040264277</c:v>
                </c:pt>
                <c:pt idx="341">
                  <c:v>383.02404423936383</c:v>
                </c:pt>
                <c:pt idx="342">
                  <c:v>416.90043152909686</c:v>
                </c:pt>
                <c:pt idx="343">
                  <c:v>420.19976724258902</c:v>
                </c:pt>
                <c:pt idx="344">
                  <c:v>397.12119471321654</c:v>
                </c:pt>
                <c:pt idx="345">
                  <c:v>405.46639140920536</c:v>
                </c:pt>
                <c:pt idx="346">
                  <c:v>405.44270656774933</c:v>
                </c:pt>
                <c:pt idx="347">
                  <c:v>423.00275582098413</c:v>
                </c:pt>
                <c:pt idx="348">
                  <c:v>396.51020782674055</c:v>
                </c:pt>
                <c:pt idx="349">
                  <c:v>395.2052613044292</c:v>
                </c:pt>
                <c:pt idx="350">
                  <c:v>445.37972909060267</c:v>
                </c:pt>
                <c:pt idx="351">
                  <c:v>467.77971868097796</c:v>
                </c:pt>
                <c:pt idx="352">
                  <c:v>478.17080418632889</c:v>
                </c:pt>
                <c:pt idx="353">
                  <c:v>495.19914965966461</c:v>
                </c:pt>
                <c:pt idx="354">
                  <c:v>500.96733971079237</c:v>
                </c:pt>
                <c:pt idx="355">
                  <c:v>519.38773264589304</c:v>
                </c:pt>
                <c:pt idx="356">
                  <c:v>499.48357687430911</c:v>
                </c:pt>
                <c:pt idx="357">
                  <c:v>470.67404056345197</c:v>
                </c:pt>
                <c:pt idx="358">
                  <c:v>467.53673510097644</c:v>
                </c:pt>
                <c:pt idx="359">
                  <c:v>469.07934099583599</c:v>
                </c:pt>
                <c:pt idx="360">
                  <c:v>480.58403111649596</c:v>
                </c:pt>
                <c:pt idx="361">
                  <c:v>485.93499196851087</c:v>
                </c:pt>
                <c:pt idx="362">
                  <c:v>490.02973359626736</c:v>
                </c:pt>
                <c:pt idx="363">
                  <c:v>498.6419746877188</c:v>
                </c:pt>
                <c:pt idx="364">
                  <c:v>506.94723949247611</c:v>
                </c:pt>
                <c:pt idx="365">
                  <c:v>561.92952957265527</c:v>
                </c:pt>
                <c:pt idx="366">
                  <c:v>562.26785469542824</c:v>
                </c:pt>
                <c:pt idx="367">
                  <c:v>556.06096528921501</c:v>
                </c:pt>
                <c:pt idx="368">
                  <c:v>529.65044323002815</c:v>
                </c:pt>
                <c:pt idx="369">
                  <c:v>511.75147326728842</c:v>
                </c:pt>
                <c:pt idx="370">
                  <c:v>495.99578867193793</c:v>
                </c:pt>
                <c:pt idx="371">
                  <c:v>478.99451278233153</c:v>
                </c:pt>
                <c:pt idx="372">
                  <c:v>426.9793130131219</c:v>
                </c:pt>
                <c:pt idx="373">
                  <c:v>414.51242075649333</c:v>
                </c:pt>
                <c:pt idx="374">
                  <c:v>406.7114024620036</c:v>
                </c:pt>
                <c:pt idx="375">
                  <c:v>393.73336921863574</c:v>
                </c:pt>
                <c:pt idx="376">
                  <c:v>376.7353697175098</c:v>
                </c:pt>
                <c:pt idx="377">
                  <c:v>387.58816040248195</c:v>
                </c:pt>
                <c:pt idx="378">
                  <c:v>373.4929004387439</c:v>
                </c:pt>
                <c:pt idx="379">
                  <c:v>356.31086205126797</c:v>
                </c:pt>
                <c:pt idx="380">
                  <c:v>346.02542765842054</c:v>
                </c:pt>
                <c:pt idx="381">
                  <c:v>329.67061763481468</c:v>
                </c:pt>
                <c:pt idx="382">
                  <c:v>340.37280925272091</c:v>
                </c:pt>
                <c:pt idx="383">
                  <c:v>348.41439619628454</c:v>
                </c:pt>
                <c:pt idx="384">
                  <c:v>336.40694948732931</c:v>
                </c:pt>
                <c:pt idx="385">
                  <c:v>353.48354839140273</c:v>
                </c:pt>
                <c:pt idx="386">
                  <c:v>360.8076170201108</c:v>
                </c:pt>
                <c:pt idx="387">
                  <c:v>359.69275552832397</c:v>
                </c:pt>
                <c:pt idx="388">
                  <c:v>365.37194433645681</c:v>
                </c:pt>
                <c:pt idx="389">
                  <c:v>372.8727747822104</c:v>
                </c:pt>
                <c:pt idx="390">
                  <c:v>362.18040476056746</c:v>
                </c:pt>
                <c:pt idx="391">
                  <c:v>341.41442137880597</c:v>
                </c:pt>
                <c:pt idx="392">
                  <c:v>329.28863095792701</c:v>
                </c:pt>
                <c:pt idx="393">
                  <c:v>330.28507123556244</c:v>
                </c:pt>
                <c:pt idx="394">
                  <c:v>344.7723245354444</c:v>
                </c:pt>
                <c:pt idx="395">
                  <c:v>335.96019610536644</c:v>
                </c:pt>
                <c:pt idx="396">
                  <c:v>319.50004631081219</c:v>
                </c:pt>
                <c:pt idx="397">
                  <c:v>333.12331769795861</c:v>
                </c:pt>
                <c:pt idx="398">
                  <c:v>357.31196522600925</c:v>
                </c:pt>
                <c:pt idx="399">
                  <c:v>369.23295749551824</c:v>
                </c:pt>
                <c:pt idx="400">
                  <c:v>366.2117212802882</c:v>
                </c:pt>
                <c:pt idx="401">
                  <c:v>362.49647018421848</c:v>
                </c:pt>
                <c:pt idx="402">
                  <c:v>387.48591144951439</c:v>
                </c:pt>
                <c:pt idx="403">
                  <c:v>419.46765758637815</c:v>
                </c:pt>
                <c:pt idx="404">
                  <c:v>433.65595632925795</c:v>
                </c:pt>
                <c:pt idx="405">
                  <c:v>435.31764057831231</c:v>
                </c:pt>
                <c:pt idx="406">
                  <c:v>417.21786306010745</c:v>
                </c:pt>
                <c:pt idx="407">
                  <c:v>424.18923434292412</c:v>
                </c:pt>
                <c:pt idx="408">
                  <c:v>421.52842414398054</c:v>
                </c:pt>
                <c:pt idx="409">
                  <c:v>405.72361350221371</c:v>
                </c:pt>
                <c:pt idx="410">
                  <c:v>385.10965971100825</c:v>
                </c:pt>
                <c:pt idx="411">
                  <c:v>381.36161260631656</c:v>
                </c:pt>
                <c:pt idx="412">
                  <c:v>384.68904036920088</c:v>
                </c:pt>
                <c:pt idx="413">
                  <c:v>395.50613107752332</c:v>
                </c:pt>
                <c:pt idx="414">
                  <c:v>388.26945168302183</c:v>
                </c:pt>
                <c:pt idx="415">
                  <c:v>398.51932958519626</c:v>
                </c:pt>
                <c:pt idx="416">
                  <c:v>416.62148558032646</c:v>
                </c:pt>
                <c:pt idx="417">
                  <c:v>456.34922280572374</c:v>
                </c:pt>
                <c:pt idx="418">
                  <c:v>454.14415484945636</c:v>
                </c:pt>
                <c:pt idx="419">
                  <c:v>445.28119855430822</c:v>
                </c:pt>
                <c:pt idx="420">
                  <c:v>464.53601299150034</c:v>
                </c:pt>
                <c:pt idx="421">
                  <c:v>454.54350258377877</c:v>
                </c:pt>
                <c:pt idx="422">
                  <c:v>439.60464301789159</c:v>
                </c:pt>
                <c:pt idx="423">
                  <c:v>427.19393460763058</c:v>
                </c:pt>
                <c:pt idx="424">
                  <c:v>398.65437042300357</c:v>
                </c:pt>
                <c:pt idx="425">
                  <c:v>397.34729720915283</c:v>
                </c:pt>
                <c:pt idx="426">
                  <c:v>392.71303878995974</c:v>
                </c:pt>
                <c:pt idx="427">
                  <c:v>379.68368465192577</c:v>
                </c:pt>
                <c:pt idx="428">
                  <c:v>407.13733798832931</c:v>
                </c:pt>
                <c:pt idx="429">
                  <c:v>430.0713003019967</c:v>
                </c:pt>
                <c:pt idx="430">
                  <c:v>456.742566411072</c:v>
                </c:pt>
                <c:pt idx="431">
                  <c:v>456.59643609692006</c:v>
                </c:pt>
                <c:pt idx="432">
                  <c:v>450.39518367820136</c:v>
                </c:pt>
                <c:pt idx="433">
                  <c:v>460.10893921174562</c:v>
                </c:pt>
                <c:pt idx="434">
                  <c:v>454.4089406107895</c:v>
                </c:pt>
                <c:pt idx="435">
                  <c:v>441.78488290759009</c:v>
                </c:pt>
                <c:pt idx="436">
                  <c:v>432.12948659643422</c:v>
                </c:pt>
                <c:pt idx="437">
                  <c:v>399.83797330436306</c:v>
                </c:pt>
                <c:pt idx="438">
                  <c:v>400.09376496316003</c:v>
                </c:pt>
                <c:pt idx="439">
                  <c:v>412.73790510621427</c:v>
                </c:pt>
                <c:pt idx="440">
                  <c:v>416.93139818977824</c:v>
                </c:pt>
                <c:pt idx="441">
                  <c:v>408.14957078630601</c:v>
                </c:pt>
                <c:pt idx="442">
                  <c:v>397.01837962264227</c:v>
                </c:pt>
                <c:pt idx="443">
                  <c:v>401.8809250722141</c:v>
                </c:pt>
                <c:pt idx="444">
                  <c:v>411.70414893798608</c:v>
                </c:pt>
                <c:pt idx="445">
                  <c:v>407.02987475316559</c:v>
                </c:pt>
                <c:pt idx="446">
                  <c:v>412.21167775106909</c:v>
                </c:pt>
                <c:pt idx="447">
                  <c:v>403.4254480328994</c:v>
                </c:pt>
                <c:pt idx="448">
                  <c:v>415.71644255793188</c:v>
                </c:pt>
                <c:pt idx="449">
                  <c:v>416.19649745092573</c:v>
                </c:pt>
                <c:pt idx="450">
                  <c:v>418.07268234622825</c:v>
                </c:pt>
                <c:pt idx="451">
                  <c:v>413.96733296167611</c:v>
                </c:pt>
                <c:pt idx="452">
                  <c:v>412.19025174904351</c:v>
                </c:pt>
                <c:pt idx="453">
                  <c:v>383.48864192486343</c:v>
                </c:pt>
                <c:pt idx="454">
                  <c:v>374.41451108079684</c:v>
                </c:pt>
                <c:pt idx="455">
                  <c:v>362.78790966925595</c:v>
                </c:pt>
                <c:pt idx="456">
                  <c:v>356.94790702870898</c:v>
                </c:pt>
                <c:pt idx="457">
                  <c:v>342.20042987182211</c:v>
                </c:pt>
                <c:pt idx="458">
                  <c:v>338.41480274584256</c:v>
                </c:pt>
                <c:pt idx="459">
                  <c:v>343.28934485627644</c:v>
                </c:pt>
                <c:pt idx="460">
                  <c:v>363.27908269388132</c:v>
                </c:pt>
                <c:pt idx="461">
                  <c:v>379.01784911728276</c:v>
                </c:pt>
                <c:pt idx="462">
                  <c:v>398.25922372990141</c:v>
                </c:pt>
                <c:pt idx="463">
                  <c:v>413.84567451848358</c:v>
                </c:pt>
                <c:pt idx="464">
                  <c:v>420.69048320980329</c:v>
                </c:pt>
                <c:pt idx="465">
                  <c:v>431.59699793279378</c:v>
                </c:pt>
                <c:pt idx="466">
                  <c:v>421.26110940040206</c:v>
                </c:pt>
                <c:pt idx="467">
                  <c:v>421.02990436621525</c:v>
                </c:pt>
                <c:pt idx="468">
                  <c:v>433.27729409907209</c:v>
                </c:pt>
                <c:pt idx="469">
                  <c:v>429.35588217508155</c:v>
                </c:pt>
                <c:pt idx="470">
                  <c:v>451.42494604095788</c:v>
                </c:pt>
                <c:pt idx="471">
                  <c:v>469.3042193211117</c:v>
                </c:pt>
                <c:pt idx="472">
                  <c:v>490.69864661005528</c:v>
                </c:pt>
                <c:pt idx="473">
                  <c:v>498.70284541241074</c:v>
                </c:pt>
                <c:pt idx="474">
                  <c:v>496.96106380330781</c:v>
                </c:pt>
                <c:pt idx="475">
                  <c:v>483.35986677085668</c:v>
                </c:pt>
                <c:pt idx="476">
                  <c:v>492.10412888292041</c:v>
                </c:pt>
                <c:pt idx="477">
                  <c:v>468.38314933041636</c:v>
                </c:pt>
                <c:pt idx="478">
                  <c:v>471.27879517435491</c:v>
                </c:pt>
                <c:pt idx="479">
                  <c:v>458.97780157670473</c:v>
                </c:pt>
                <c:pt idx="480">
                  <c:v>473.142781824118</c:v>
                </c:pt>
                <c:pt idx="481">
                  <c:v>488.33832325224967</c:v>
                </c:pt>
                <c:pt idx="482">
                  <c:v>505.8392328080181</c:v>
                </c:pt>
                <c:pt idx="483">
                  <c:v>510.94470552623119</c:v>
                </c:pt>
                <c:pt idx="484">
                  <c:v>541.38821974056054</c:v>
                </c:pt>
                <c:pt idx="485">
                  <c:v>544.13498257030528</c:v>
                </c:pt>
                <c:pt idx="486">
                  <c:v>559.77613854540357</c:v>
                </c:pt>
                <c:pt idx="487">
                  <c:v>549.05330062568339</c:v>
                </c:pt>
                <c:pt idx="488">
                  <c:v>537.77761175486023</c:v>
                </c:pt>
                <c:pt idx="489">
                  <c:v>529.94371330222862</c:v>
                </c:pt>
                <c:pt idx="490">
                  <c:v>533.68617903696372</c:v>
                </c:pt>
                <c:pt idx="491">
                  <c:v>504.42528064050822</c:v>
                </c:pt>
                <c:pt idx="492">
                  <c:v>509.45008428979679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DB-4798-A371-639CCF3B7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621824"/>
        <c:axId val="1"/>
      </c:areaChart>
      <c:lineChart>
        <c:grouping val="standard"/>
        <c:varyColors val="0"/>
        <c:ser>
          <c:idx val="0"/>
          <c:order val="0"/>
          <c:tx>
            <c:strRef>
              <c:f>'3.1.10 - 3.1.11-графиктер '!$D$4</c:f>
              <c:strCache>
                <c:ptCount val="1"/>
                <c:pt idx="0">
                  <c:v>Орташа алынған сыйақы ставкасы (жеті нүкте бойынша реттелген)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'!$D$5:$D$497</c:f>
              <c:numCache>
                <c:formatCode>#,##0.00</c:formatCode>
                <c:ptCount val="493"/>
                <c:pt idx="0">
                  <c:v>3.8264613698523324</c:v>
                </c:pt>
                <c:pt idx="1">
                  <c:v>3.5319990631452804</c:v>
                </c:pt>
                <c:pt idx="2">
                  <c:v>3.2971891716644239</c:v>
                </c:pt>
                <c:pt idx="3">
                  <c:v>3.5719982391110721</c:v>
                </c:pt>
                <c:pt idx="4">
                  <c:v>4.1635776610818684</c:v>
                </c:pt>
                <c:pt idx="5">
                  <c:v>4.6508574469499999</c:v>
                </c:pt>
                <c:pt idx="6">
                  <c:v>5.0628514871164629</c:v>
                </c:pt>
                <c:pt idx="7">
                  <c:v>5.3049424833075944</c:v>
                </c:pt>
                <c:pt idx="8">
                  <c:v>5.4828482719727143</c:v>
                </c:pt>
                <c:pt idx="9">
                  <c:v>5.4351984622512193</c:v>
                </c:pt>
                <c:pt idx="10">
                  <c:v>4.9169821850635049</c:v>
                </c:pt>
                <c:pt idx="11">
                  <c:v>4.4060529700595934</c:v>
                </c:pt>
                <c:pt idx="12">
                  <c:v>3.7937273993636587</c:v>
                </c:pt>
                <c:pt idx="13">
                  <c:v>2.9328875039972333</c:v>
                </c:pt>
                <c:pt idx="14">
                  <c:v>2.4292246009594374</c:v>
                </c:pt>
                <c:pt idx="15">
                  <c:v>2.2283926914785974</c:v>
                </c:pt>
                <c:pt idx="16">
                  <c:v>2.0766341979785934</c:v>
                </c:pt>
                <c:pt idx="17">
                  <c:v>2.2946626237996197</c:v>
                </c:pt>
                <c:pt idx="18">
                  <c:v>2.5318910489682689</c:v>
                </c:pt>
                <c:pt idx="19">
                  <c:v>2.4312634016482204</c:v>
                </c:pt>
                <c:pt idx="20">
                  <c:v>2.3140094656338355</c:v>
                </c:pt>
                <c:pt idx="21">
                  <c:v>2.2196932190366279</c:v>
                </c:pt>
                <c:pt idx="22">
                  <c:v>2.1530242988895369</c:v>
                </c:pt>
                <c:pt idx="23">
                  <c:v>2.2654773484949895</c:v>
                </c:pt>
                <c:pt idx="24">
                  <c:v>2.1998512374960062</c:v>
                </c:pt>
                <c:pt idx="25">
                  <c:v>1.9459764955132524</c:v>
                </c:pt>
                <c:pt idx="26">
                  <c:v>1.9251368009280667</c:v>
                </c:pt>
                <c:pt idx="27">
                  <c:v>1.9165793303823233</c:v>
                </c:pt>
                <c:pt idx="28">
                  <c:v>1.9615127582081133</c:v>
                </c:pt>
                <c:pt idx="29">
                  <c:v>1.8437854702652987</c:v>
                </c:pt>
                <c:pt idx="30">
                  <c:v>1.8656947356231355</c:v>
                </c:pt>
                <c:pt idx="31">
                  <c:v>1.879959511919181</c:v>
                </c:pt>
                <c:pt idx="32">
                  <c:v>1.9639513269389621</c:v>
                </c:pt>
                <c:pt idx="33">
                  <c:v>1.9579760197871514</c:v>
                </c:pt>
                <c:pt idx="34">
                  <c:v>1.9920793527591731</c:v>
                </c:pt>
                <c:pt idx="35">
                  <c:v>1.9908254262186624</c:v>
                </c:pt>
                <c:pt idx="36">
                  <c:v>2.1060054804537738</c:v>
                </c:pt>
                <c:pt idx="37">
                  <c:v>1.9753964326612263</c:v>
                </c:pt>
                <c:pt idx="38">
                  <c:v>1.8700629269685962</c:v>
                </c:pt>
                <c:pt idx="39">
                  <c:v>1.7112687058050124</c:v>
                </c:pt>
                <c:pt idx="40">
                  <c:v>1.5503485421385916</c:v>
                </c:pt>
                <c:pt idx="41">
                  <c:v>1.5442194704560461</c:v>
                </c:pt>
                <c:pt idx="42">
                  <c:v>1.6285195950185263</c:v>
                </c:pt>
                <c:pt idx="43">
                  <c:v>1.8040415971827417</c:v>
                </c:pt>
                <c:pt idx="44">
                  <c:v>1.8755906544123682</c:v>
                </c:pt>
                <c:pt idx="45">
                  <c:v>1.9530531295758615</c:v>
                </c:pt>
                <c:pt idx="46">
                  <c:v>2.1011912176422061</c:v>
                </c:pt>
                <c:pt idx="47">
                  <c:v>2.5284198698282294</c:v>
                </c:pt>
                <c:pt idx="48">
                  <c:v>2.5633344594968577</c:v>
                </c:pt>
                <c:pt idx="49">
                  <c:v>2.8474976022361389</c:v>
                </c:pt>
                <c:pt idx="50">
                  <c:v>2.6720980905329297</c:v>
                </c:pt>
                <c:pt idx="51">
                  <c:v>2.7972527485197758</c:v>
                </c:pt>
                <c:pt idx="52">
                  <c:v>2.711540962707486</c:v>
                </c:pt>
                <c:pt idx="53">
                  <c:v>2.5096911855531556</c:v>
                </c:pt>
                <c:pt idx="54">
                  <c:v>1.9592851566278113</c:v>
                </c:pt>
                <c:pt idx="55">
                  <c:v>1.8145600953682155</c:v>
                </c:pt>
                <c:pt idx="56">
                  <c:v>1.3316148805242898</c:v>
                </c:pt>
                <c:pt idx="57">
                  <c:v>1.3447951525098065</c:v>
                </c:pt>
                <c:pt idx="58">
                  <c:v>1.337108956896774</c:v>
                </c:pt>
                <c:pt idx="59">
                  <c:v>1.2526256193271377</c:v>
                </c:pt>
                <c:pt idx="60">
                  <c:v>1.1875317431926826</c:v>
                </c:pt>
                <c:pt idx="61">
                  <c:v>1.1933929929681759</c:v>
                </c:pt>
                <c:pt idx="62">
                  <c:v>1.0613927548250777</c:v>
                </c:pt>
                <c:pt idx="63">
                  <c:v>1.0022684178851178</c:v>
                </c:pt>
                <c:pt idx="64">
                  <c:v>1.1366970650017818</c:v>
                </c:pt>
                <c:pt idx="65">
                  <c:v>1.2229943902334928</c:v>
                </c:pt>
                <c:pt idx="66">
                  <c:v>1.5767696821407315</c:v>
                </c:pt>
                <c:pt idx="67">
                  <c:v>1.5465694270566028</c:v>
                </c:pt>
                <c:pt idx="68">
                  <c:v>1.6830271578378329</c:v>
                </c:pt>
                <c:pt idx="69">
                  <c:v>1.790843740392065</c:v>
                </c:pt>
                <c:pt idx="70">
                  <c:v>1.7609433068467817</c:v>
                </c:pt>
                <c:pt idx="71">
                  <c:v>1.5464467910648378</c:v>
                </c:pt>
                <c:pt idx="72">
                  <c:v>1.1579385104468829</c:v>
                </c:pt>
                <c:pt idx="73">
                  <c:v>0.9954474010148292</c:v>
                </c:pt>
                <c:pt idx="74">
                  <c:v>1.1214912944427777</c:v>
                </c:pt>
                <c:pt idx="75">
                  <c:v>1.0797751622880714</c:v>
                </c:pt>
                <c:pt idx="76">
                  <c:v>1.0431550720549603</c:v>
                </c:pt>
                <c:pt idx="77">
                  <c:v>1.1246778084781524</c:v>
                </c:pt>
                <c:pt idx="78">
                  <c:v>1.2332445259654514</c:v>
                </c:pt>
                <c:pt idx="79">
                  <c:v>1.3904671041699983</c:v>
                </c:pt>
                <c:pt idx="80">
                  <c:v>1.314141431511975</c:v>
                </c:pt>
                <c:pt idx="81">
                  <c:v>1.4090065956481954</c:v>
                </c:pt>
                <c:pt idx="82">
                  <c:v>1.4911153659813066</c:v>
                </c:pt>
                <c:pt idx="83">
                  <c:v>1.7906548485355382</c:v>
                </c:pt>
                <c:pt idx="84">
                  <c:v>1.8573743921317669</c:v>
                </c:pt>
                <c:pt idx="85">
                  <c:v>1.9411945530437673</c:v>
                </c:pt>
                <c:pt idx="86">
                  <c:v>1.8863126337767642</c:v>
                </c:pt>
                <c:pt idx="87">
                  <c:v>1.9078314227633049</c:v>
                </c:pt>
                <c:pt idx="88">
                  <c:v>2.3296409470083774</c:v>
                </c:pt>
                <c:pt idx="89">
                  <c:v>2.6156434617028119</c:v>
                </c:pt>
                <c:pt idx="90">
                  <c:v>2.6602790102642886</c:v>
                </c:pt>
                <c:pt idx="91">
                  <c:v>2.7206614746104769</c:v>
                </c:pt>
                <c:pt idx="92">
                  <c:v>2.7248036339029533</c:v>
                </c:pt>
                <c:pt idx="93">
                  <c:v>2.9380533478675988</c:v>
                </c:pt>
                <c:pt idx="94">
                  <c:v>2.9571427924082521</c:v>
                </c:pt>
                <c:pt idx="95">
                  <c:v>2.4545606925044923</c:v>
                </c:pt>
                <c:pt idx="96">
                  <c:v>2.0804072524301587</c:v>
                </c:pt>
                <c:pt idx="97">
                  <c:v>1.9219122061125098</c:v>
                </c:pt>
                <c:pt idx="98">
                  <c:v>1.7998826802726444</c:v>
                </c:pt>
                <c:pt idx="99">
                  <c:v>1.7613166456562299</c:v>
                </c:pt>
                <c:pt idx="100">
                  <c:v>1.6411720490977486</c:v>
                </c:pt>
                <c:pt idx="101">
                  <c:v>1.7183487983359196</c:v>
                </c:pt>
                <c:pt idx="102">
                  <c:v>1.6561311616243888</c:v>
                </c:pt>
                <c:pt idx="103">
                  <c:v>1.6072703177230392</c:v>
                </c:pt>
                <c:pt idx="104">
                  <c:v>1.4175328325134295</c:v>
                </c:pt>
                <c:pt idx="105">
                  <c:v>1.3643871820386055</c:v>
                </c:pt>
                <c:pt idx="106">
                  <c:v>1.5360250067410366</c:v>
                </c:pt>
                <c:pt idx="107">
                  <c:v>1.8707411362327859</c:v>
                </c:pt>
                <c:pt idx="108">
                  <c:v>1.684198328093083</c:v>
                </c:pt>
                <c:pt idx="109">
                  <c:v>1.7531707180546381</c:v>
                </c:pt>
                <c:pt idx="110">
                  <c:v>1.9132621658029039</c:v>
                </c:pt>
                <c:pt idx="111">
                  <c:v>1.8809559381679151</c:v>
                </c:pt>
                <c:pt idx="112">
                  <c:v>1.798391138929746</c:v>
                </c:pt>
                <c:pt idx="113">
                  <c:v>1.4629165015154488</c:v>
                </c:pt>
                <c:pt idx="114">
                  <c:v>0.97319338969367486</c:v>
                </c:pt>
                <c:pt idx="115">
                  <c:v>1.1586929442288165</c:v>
                </c:pt>
                <c:pt idx="116">
                  <c:v>1.3410906388695552</c:v>
                </c:pt>
                <c:pt idx="117">
                  <c:v>1.5617290391583383</c:v>
                </c:pt>
                <c:pt idx="118">
                  <c:v>1.8510435667268499</c:v>
                </c:pt>
                <c:pt idx="119">
                  <c:v>2.1066073141706219</c:v>
                </c:pt>
                <c:pt idx="120">
                  <c:v>2.4729572415741186</c:v>
                </c:pt>
                <c:pt idx="121">
                  <c:v>2.6892260756646649</c:v>
                </c:pt>
                <c:pt idx="122">
                  <c:v>2.488818578096851</c:v>
                </c:pt>
                <c:pt idx="123">
                  <c:v>2.338368228902481</c:v>
                </c:pt>
                <c:pt idx="124">
                  <c:v>2.1052392790290049</c:v>
                </c:pt>
                <c:pt idx="125">
                  <c:v>2.3910504397546783</c:v>
                </c:pt>
                <c:pt idx="126">
                  <c:v>2.7295818562802054</c:v>
                </c:pt>
                <c:pt idx="127">
                  <c:v>2.9833788400467927</c:v>
                </c:pt>
                <c:pt idx="128">
                  <c:v>3.3870228596416334</c:v>
                </c:pt>
                <c:pt idx="129">
                  <c:v>4.2373978900836251</c:v>
                </c:pt>
                <c:pt idx="130">
                  <c:v>4.8961539786972228</c:v>
                </c:pt>
                <c:pt idx="131">
                  <c:v>5.6991206905375851</c:v>
                </c:pt>
                <c:pt idx="132">
                  <c:v>5.8484973059828382</c:v>
                </c:pt>
                <c:pt idx="133">
                  <c:v>5.4916956125637251</c:v>
                </c:pt>
                <c:pt idx="134">
                  <c:v>5.001470862005684</c:v>
                </c:pt>
                <c:pt idx="135">
                  <c:v>5.0451056275805906</c:v>
                </c:pt>
                <c:pt idx="136">
                  <c:v>4.4354931445356902</c:v>
                </c:pt>
                <c:pt idx="137">
                  <c:v>3.8489893924971237</c:v>
                </c:pt>
                <c:pt idx="138">
                  <c:v>3.1378136725223471</c:v>
                </c:pt>
                <c:pt idx="139">
                  <c:v>2.6606017548289538</c:v>
                </c:pt>
                <c:pt idx="140">
                  <c:v>2.5220062924498512</c:v>
                </c:pt>
                <c:pt idx="141">
                  <c:v>2.5191767724627416</c:v>
                </c:pt>
                <c:pt idx="142">
                  <c:v>1.9728260889542069</c:v>
                </c:pt>
                <c:pt idx="143">
                  <c:v>1.9121895746664737</c:v>
                </c:pt>
                <c:pt idx="144">
                  <c:v>2.2042805665771956</c:v>
                </c:pt>
                <c:pt idx="145">
                  <c:v>2.7710482458564734</c:v>
                </c:pt>
                <c:pt idx="146">
                  <c:v>3.0570428768997568</c:v>
                </c:pt>
                <c:pt idx="147">
                  <c:v>3.3813254351872613</c:v>
                </c:pt>
                <c:pt idx="148">
                  <c:v>3.866913741367767</c:v>
                </c:pt>
                <c:pt idx="149">
                  <c:v>4.2598236054069201</c:v>
                </c:pt>
                <c:pt idx="150">
                  <c:v>4.2640683572420555</c:v>
                </c:pt>
                <c:pt idx="151">
                  <c:v>3.8903739176039349</c:v>
                </c:pt>
                <c:pt idx="152">
                  <c:v>3.2602657181792485</c:v>
                </c:pt>
                <c:pt idx="153">
                  <c:v>2.9018292240412475</c:v>
                </c:pt>
                <c:pt idx="154">
                  <c:v>2.7159026035790776</c:v>
                </c:pt>
                <c:pt idx="155">
                  <c:v>2.1928495340852381</c:v>
                </c:pt>
                <c:pt idx="156">
                  <c:v>1.9179036983045215</c:v>
                </c:pt>
                <c:pt idx="157">
                  <c:v>1.9019770094996997</c:v>
                </c:pt>
                <c:pt idx="158">
                  <c:v>1.9327059247244001</c:v>
                </c:pt>
                <c:pt idx="159">
                  <c:v>1.8691185878020011</c:v>
                </c:pt>
                <c:pt idx="160">
                  <c:v>1.8080640790057834</c:v>
                </c:pt>
                <c:pt idx="161">
                  <c:v>1.694356261605154</c:v>
                </c:pt>
                <c:pt idx="162">
                  <c:v>1.7692776899062568</c:v>
                </c:pt>
                <c:pt idx="163">
                  <c:v>1.7902591541927053</c:v>
                </c:pt>
                <c:pt idx="164">
                  <c:v>2.0855344056016212</c:v>
                </c:pt>
                <c:pt idx="165">
                  <c:v>2.529725714396402</c:v>
                </c:pt>
                <c:pt idx="166">
                  <c:v>3.1009714676287916</c:v>
                </c:pt>
                <c:pt idx="167">
                  <c:v>3.7512496351251357</c:v>
                </c:pt>
                <c:pt idx="168">
                  <c:v>4.2026878900601821</c:v>
                </c:pt>
                <c:pt idx="169">
                  <c:v>4.5411484921495155</c:v>
                </c:pt>
                <c:pt idx="170">
                  <c:v>5.0424193092922609</c:v>
                </c:pt>
                <c:pt idx="171">
                  <c:v>5.411182984940913</c:v>
                </c:pt>
                <c:pt idx="172">
                  <c:v>6.0107661012722673</c:v>
                </c:pt>
                <c:pt idx="173">
                  <c:v>6.0218732830315655</c:v>
                </c:pt>
                <c:pt idx="174">
                  <c:v>6.1168503369701543</c:v>
                </c:pt>
                <c:pt idx="175">
                  <c:v>6.2324196460523966</c:v>
                </c:pt>
                <c:pt idx="176">
                  <c:v>6.1059587842924339</c:v>
                </c:pt>
                <c:pt idx="177">
                  <c:v>5.9472779910098561</c:v>
                </c:pt>
                <c:pt idx="178">
                  <c:v>5.6222647044039604</c:v>
                </c:pt>
                <c:pt idx="179">
                  <c:v>5.2939231378078926</c:v>
                </c:pt>
                <c:pt idx="180">
                  <c:v>5.1213791182687407</c:v>
                </c:pt>
                <c:pt idx="181">
                  <c:v>4.8049581131274772</c:v>
                </c:pt>
                <c:pt idx="182">
                  <c:v>4.6214392356395946</c:v>
                </c:pt>
                <c:pt idx="183">
                  <c:v>4.5836417022613896</c:v>
                </c:pt>
                <c:pt idx="184">
                  <c:v>4.456555849719237</c:v>
                </c:pt>
                <c:pt idx="185">
                  <c:v>4.5889053533021782</c:v>
                </c:pt>
                <c:pt idx="186">
                  <c:v>4.4718863493371144</c:v>
                </c:pt>
                <c:pt idx="187">
                  <c:v>4.6225099180926819</c:v>
                </c:pt>
                <c:pt idx="188">
                  <c:v>4.6799267672930132</c:v>
                </c:pt>
                <c:pt idx="189">
                  <c:v>4.6989727539430897</c:v>
                </c:pt>
                <c:pt idx="190">
                  <c:v>4.9230034411980901</c:v>
                </c:pt>
                <c:pt idx="191">
                  <c:v>4.8802828608023407</c:v>
                </c:pt>
                <c:pt idx="192">
                  <c:v>4.6198790833808401</c:v>
                </c:pt>
                <c:pt idx="193">
                  <c:v>4.4554282773465186</c:v>
                </c:pt>
                <c:pt idx="194">
                  <c:v>4.6732121705017793</c:v>
                </c:pt>
                <c:pt idx="195">
                  <c:v>5.1617205955884211</c:v>
                </c:pt>
                <c:pt idx="196">
                  <c:v>5.4725445103057195</c:v>
                </c:pt>
                <c:pt idx="197">
                  <c:v>5.3160939155857374</c:v>
                </c:pt>
                <c:pt idx="198">
                  <c:v>5.463369492291541</c:v>
                </c:pt>
                <c:pt idx="199">
                  <c:v>5.6507615894614664</c:v>
                </c:pt>
                <c:pt idx="200">
                  <c:v>5.8292131882207867</c:v>
                </c:pt>
                <c:pt idx="201">
                  <c:v>6.1114500486709762</c:v>
                </c:pt>
                <c:pt idx="202">
                  <c:v>6.706804565014167</c:v>
                </c:pt>
                <c:pt idx="203">
                  <c:v>7.0686361322156488</c:v>
                </c:pt>
                <c:pt idx="204">
                  <c:v>7.5755912634299349</c:v>
                </c:pt>
                <c:pt idx="205">
                  <c:v>7.9304388489684516</c:v>
                </c:pt>
                <c:pt idx="206">
                  <c:v>8.2252439020869854</c:v>
                </c:pt>
                <c:pt idx="207">
                  <c:v>8.0519846154522181</c:v>
                </c:pt>
                <c:pt idx="208">
                  <c:v>7.3809510119130737</c:v>
                </c:pt>
                <c:pt idx="209">
                  <c:v>6.9567868106925506</c:v>
                </c:pt>
                <c:pt idx="210">
                  <c:v>7.2552396675891071</c:v>
                </c:pt>
                <c:pt idx="211">
                  <c:v>7.2367134473638988</c:v>
                </c:pt>
                <c:pt idx="212">
                  <c:v>7.1573933881058087</c:v>
                </c:pt>
                <c:pt idx="213">
                  <c:v>7.5703668818057093</c:v>
                </c:pt>
                <c:pt idx="214">
                  <c:v>8.5787363866950681</c:v>
                </c:pt>
                <c:pt idx="215">
                  <c:v>8.985576774278778</c:v>
                </c:pt>
                <c:pt idx="216">
                  <c:v>8.9990378647317453</c:v>
                </c:pt>
                <c:pt idx="217">
                  <c:v>8.8086528232712258</c:v>
                </c:pt>
                <c:pt idx="218">
                  <c:v>9.1074351909841802</c:v>
                </c:pt>
                <c:pt idx="219">
                  <c:v>9.3796636024738422</c:v>
                </c:pt>
                <c:pt idx="220">
                  <c:v>9.4065109025466196</c:v>
                </c:pt>
                <c:pt idx="221">
                  <c:v>8.7778966250475108</c:v>
                </c:pt>
                <c:pt idx="222">
                  <c:v>8.9828286827710038</c:v>
                </c:pt>
                <c:pt idx="223">
                  <c:v>8.8224191098450468</c:v>
                </c:pt>
                <c:pt idx="224">
                  <c:v>8.6889440325838176</c:v>
                </c:pt>
                <c:pt idx="225">
                  <c:v>8.46561839164821</c:v>
                </c:pt>
                <c:pt idx="226">
                  <c:v>8.1173280815713209</c:v>
                </c:pt>
                <c:pt idx="227">
                  <c:v>7.5518533853215555</c:v>
                </c:pt>
                <c:pt idx="228">
                  <c:v>7.2993020002603446</c:v>
                </c:pt>
                <c:pt idx="229">
                  <c:v>7.1341063284569541</c:v>
                </c:pt>
                <c:pt idx="230">
                  <c:v>6.8270744457726931</c:v>
                </c:pt>
                <c:pt idx="231">
                  <c:v>6.5733880840857095</c:v>
                </c:pt>
                <c:pt idx="232">
                  <c:v>6.6798404261736044</c:v>
                </c:pt>
                <c:pt idx="233">
                  <c:v>7.0525829038217793</c:v>
                </c:pt>
                <c:pt idx="234">
                  <c:v>7.4679911004547046</c:v>
                </c:pt>
                <c:pt idx="235">
                  <c:v>8.0734929173420138</c:v>
                </c:pt>
                <c:pt idx="236">
                  <c:v>8.3467228489391569</c:v>
                </c:pt>
                <c:pt idx="237">
                  <c:v>8.8798146584528901</c:v>
                </c:pt>
                <c:pt idx="238">
                  <c:v>8.3930252019997873</c:v>
                </c:pt>
                <c:pt idx="239">
                  <c:v>7.9104553607119543</c:v>
                </c:pt>
                <c:pt idx="240">
                  <c:v>7.5293254117538977</c:v>
                </c:pt>
                <c:pt idx="241">
                  <c:v>7.3749241036057214</c:v>
                </c:pt>
                <c:pt idx="242">
                  <c:v>7.2431086155558209</c:v>
                </c:pt>
                <c:pt idx="243">
                  <c:v>6.9293115641730285</c:v>
                </c:pt>
                <c:pt idx="244">
                  <c:v>6.1395849231436568</c:v>
                </c:pt>
                <c:pt idx="245">
                  <c:v>6.1561653996556851</c:v>
                </c:pt>
                <c:pt idx="246">
                  <c:v>6.6314142208374376</c:v>
                </c:pt>
                <c:pt idx="247">
                  <c:v>7.0816245024433027</c:v>
                </c:pt>
                <c:pt idx="248">
                  <c:v>7.2079259053775866</c:v>
                </c:pt>
                <c:pt idx="249">
                  <c:v>6.6673052520859679</c:v>
                </c:pt>
                <c:pt idx="250">
                  <c:v>6.5343133421919353</c:v>
                </c:pt>
                <c:pt idx="251">
                  <c:v>6.7116487895518846</c:v>
                </c:pt>
                <c:pt idx="252">
                  <c:v>6.9547210575161964</c:v>
                </c:pt>
                <c:pt idx="253">
                  <c:v>6.0636129039453008</c:v>
                </c:pt>
                <c:pt idx="254">
                  <c:v>5.0669005150299213</c:v>
                </c:pt>
                <c:pt idx="255">
                  <c:v>4.0342139245047424</c:v>
                </c:pt>
                <c:pt idx="256">
                  <c:v>3.3680161955160588</c:v>
                </c:pt>
                <c:pt idx="257">
                  <c:v>2.7365831216517997</c:v>
                </c:pt>
                <c:pt idx="258">
                  <c:v>2.8317628340513901</c:v>
                </c:pt>
                <c:pt idx="259">
                  <c:v>3.0537090205562407</c:v>
                </c:pt>
                <c:pt idx="260">
                  <c:v>3.5082650716725445</c:v>
                </c:pt>
                <c:pt idx="261">
                  <c:v>3.7580497997635081</c:v>
                </c:pt>
                <c:pt idx="262">
                  <c:v>4.1762934688194315</c:v>
                </c:pt>
                <c:pt idx="263">
                  <c:v>4.4974604821725093</c:v>
                </c:pt>
                <c:pt idx="264">
                  <c:v>4.6717814431210982</c:v>
                </c:pt>
                <c:pt idx="265">
                  <c:v>4.1981191983721917</c:v>
                </c:pt>
                <c:pt idx="266">
                  <c:v>3.4925819640497977</c:v>
                </c:pt>
                <c:pt idx="267">
                  <c:v>2.9080721525142108</c:v>
                </c:pt>
                <c:pt idx="268">
                  <c:v>2.6863332381717533</c:v>
                </c:pt>
                <c:pt idx="269">
                  <c:v>2.7204700444211127</c:v>
                </c:pt>
                <c:pt idx="270">
                  <c:v>3.008223028202873</c:v>
                </c:pt>
                <c:pt idx="271">
                  <c:v>3.1616915018986513</c:v>
                </c:pt>
                <c:pt idx="272">
                  <c:v>3.4454090566009086</c:v>
                </c:pt>
                <c:pt idx="273">
                  <c:v>3.831327847559769</c:v>
                </c:pt>
                <c:pt idx="274">
                  <c:v>4.4392747577322433</c:v>
                </c:pt>
                <c:pt idx="275">
                  <c:v>4.8009340710517003</c:v>
                </c:pt>
                <c:pt idx="276">
                  <c:v>4.743177791541572</c:v>
                </c:pt>
                <c:pt idx="277">
                  <c:v>4.2895071371373721</c:v>
                </c:pt>
                <c:pt idx="278">
                  <c:v>4.016475585610995</c:v>
                </c:pt>
                <c:pt idx="279">
                  <c:v>4.2309655085863866</c:v>
                </c:pt>
                <c:pt idx="280">
                  <c:v>4.0809208831911068</c:v>
                </c:pt>
                <c:pt idx="281">
                  <c:v>3.54028198403351</c:v>
                </c:pt>
                <c:pt idx="282">
                  <c:v>3.1123441937977323</c:v>
                </c:pt>
                <c:pt idx="283">
                  <c:v>2.725964838402029</c:v>
                </c:pt>
                <c:pt idx="284">
                  <c:v>2.5829862948876525</c:v>
                </c:pt>
                <c:pt idx="285">
                  <c:v>2.5720657549716721</c:v>
                </c:pt>
                <c:pt idx="286">
                  <c:v>1.895606975417699</c:v>
                </c:pt>
                <c:pt idx="287">
                  <c:v>1.5452458164731606</c:v>
                </c:pt>
                <c:pt idx="288">
                  <c:v>1.5711444215963792</c:v>
                </c:pt>
                <c:pt idx="289">
                  <c:v>1.6103606596868831</c:v>
                </c:pt>
                <c:pt idx="290">
                  <c:v>1.6845255804506427</c:v>
                </c:pt>
                <c:pt idx="291">
                  <c:v>1.7243719688749366</c:v>
                </c:pt>
                <c:pt idx="292">
                  <c:v>1.6474851333961043</c:v>
                </c:pt>
                <c:pt idx="293">
                  <c:v>1.6041558412643069</c:v>
                </c:pt>
                <c:pt idx="294">
                  <c:v>1.5988927612121</c:v>
                </c:pt>
                <c:pt idx="295">
                  <c:v>1.6846964336958852</c:v>
                </c:pt>
                <c:pt idx="296">
                  <c:v>1.9027182596205781</c:v>
                </c:pt>
                <c:pt idx="297">
                  <c:v>2.3724009460811453</c:v>
                </c:pt>
                <c:pt idx="298">
                  <c:v>3.2741642346843354</c:v>
                </c:pt>
                <c:pt idx="299">
                  <c:v>3.4088845760963919</c:v>
                </c:pt>
                <c:pt idx="300">
                  <c:v>3.459014240619164</c:v>
                </c:pt>
                <c:pt idx="301">
                  <c:v>3.4199079486171065</c:v>
                </c:pt>
                <c:pt idx="302">
                  <c:v>3.1991695468858614</c:v>
                </c:pt>
                <c:pt idx="303">
                  <c:v>2.80534687860301</c:v>
                </c:pt>
                <c:pt idx="304">
                  <c:v>2.3965181877815445</c:v>
                </c:pt>
                <c:pt idx="305">
                  <c:v>2.4683542673452941</c:v>
                </c:pt>
                <c:pt idx="306">
                  <c:v>2.8441738136920245</c:v>
                </c:pt>
                <c:pt idx="307">
                  <c:v>3.5940862146955994</c:v>
                </c:pt>
                <c:pt idx="308">
                  <c:v>4.5412604939532715</c:v>
                </c:pt>
                <c:pt idx="309">
                  <c:v>5.1320756462171397</c:v>
                </c:pt>
                <c:pt idx="310">
                  <c:v>5.4240733731164159</c:v>
                </c:pt>
                <c:pt idx="311">
                  <c:v>5.3401369850606821</c:v>
                </c:pt>
                <c:pt idx="312">
                  <c:v>4.4806616088533797</c:v>
                </c:pt>
                <c:pt idx="313">
                  <c:v>4.0860932824913228</c:v>
                </c:pt>
                <c:pt idx="314">
                  <c:v>3.4837039465668278</c:v>
                </c:pt>
                <c:pt idx="315">
                  <c:v>3.2286081167447684</c:v>
                </c:pt>
                <c:pt idx="316">
                  <c:v>3.1221078790322303</c:v>
                </c:pt>
                <c:pt idx="317">
                  <c:v>4.1997340845505544</c:v>
                </c:pt>
                <c:pt idx="318">
                  <c:v>5.0424222552981659</c:v>
                </c:pt>
                <c:pt idx="319">
                  <c:v>5.3717005498339745</c:v>
                </c:pt>
                <c:pt idx="320">
                  <c:v>5.1964959604688019</c:v>
                </c:pt>
                <c:pt idx="321">
                  <c:v>4.9523131894295833</c:v>
                </c:pt>
                <c:pt idx="322">
                  <c:v>4.2755665585624927</c:v>
                </c:pt>
                <c:pt idx="323">
                  <c:v>3.7752804233316839</c:v>
                </c:pt>
                <c:pt idx="324">
                  <c:v>2.6039494667628715</c:v>
                </c:pt>
                <c:pt idx="325">
                  <c:v>1.8302423224717681</c:v>
                </c:pt>
                <c:pt idx="326">
                  <c:v>1.3819946014063578</c:v>
                </c:pt>
                <c:pt idx="327">
                  <c:v>1.4995073047561893</c:v>
                </c:pt>
                <c:pt idx="328">
                  <c:v>1.6110026696318249</c:v>
                </c:pt>
                <c:pt idx="329">
                  <c:v>1.6200663622123626</c:v>
                </c:pt>
                <c:pt idx="330">
                  <c:v>1.6011871334644734</c:v>
                </c:pt>
                <c:pt idx="331">
                  <c:v>1.3865694520619996</c:v>
                </c:pt>
                <c:pt idx="332">
                  <c:v>1.1061703185945759</c:v>
                </c:pt>
                <c:pt idx="333">
                  <c:v>0.97387155822385851</c:v>
                </c:pt>
                <c:pt idx="334">
                  <c:v>0.70818195635531811</c:v>
                </c:pt>
                <c:pt idx="335">
                  <c:v>0.7556680329362937</c:v>
                </c:pt>
                <c:pt idx="336">
                  <c:v>0.94561274070181334</c:v>
                </c:pt>
                <c:pt idx="337">
                  <c:v>1.2527291999035206</c:v>
                </c:pt>
                <c:pt idx="338">
                  <c:v>1.6698748848670533</c:v>
                </c:pt>
                <c:pt idx="339">
                  <c:v>2.283923885167519</c:v>
                </c:pt>
                <c:pt idx="340">
                  <c:v>3.185799640648959</c:v>
                </c:pt>
                <c:pt idx="341">
                  <c:v>3.4260871104487487</c:v>
                </c:pt>
                <c:pt idx="342">
                  <c:v>3.298587897384452</c:v>
                </c:pt>
                <c:pt idx="343">
                  <c:v>3.044083979200114</c:v>
                </c:pt>
                <c:pt idx="344">
                  <c:v>2.6918679513204053</c:v>
                </c:pt>
                <c:pt idx="345">
                  <c:v>2.5712683778763616</c:v>
                </c:pt>
                <c:pt idx="346">
                  <c:v>2.1024344935131967</c:v>
                </c:pt>
                <c:pt idx="347">
                  <c:v>1.2720546949137461</c:v>
                </c:pt>
                <c:pt idx="348">
                  <c:v>1.0355418338933293</c:v>
                </c:pt>
                <c:pt idx="349">
                  <c:v>0.85576475512378025</c:v>
                </c:pt>
                <c:pt idx="350">
                  <c:v>0.84159120574382684</c:v>
                </c:pt>
                <c:pt idx="351">
                  <c:v>1.142421119935737</c:v>
                </c:pt>
                <c:pt idx="352">
                  <c:v>0.98644238251562533</c:v>
                </c:pt>
                <c:pt idx="353">
                  <c:v>0.93153135247629437</c:v>
                </c:pt>
                <c:pt idx="354">
                  <c:v>1.0126551552590297</c:v>
                </c:pt>
                <c:pt idx="355">
                  <c:v>1.1913480014105144</c:v>
                </c:pt>
                <c:pt idx="356">
                  <c:v>1.4427569061853232</c:v>
                </c:pt>
                <c:pt idx="357">
                  <c:v>1.6286934198115366</c:v>
                </c:pt>
                <c:pt idx="358">
                  <c:v>1.5922058360419435</c:v>
                </c:pt>
                <c:pt idx="359">
                  <c:v>2.3600269963382585</c:v>
                </c:pt>
                <c:pt idx="360">
                  <c:v>2.7765562488953042</c:v>
                </c:pt>
                <c:pt idx="361">
                  <c:v>2.8235041048179363</c:v>
                </c:pt>
                <c:pt idx="362">
                  <c:v>2.7808365308193195</c:v>
                </c:pt>
                <c:pt idx="363">
                  <c:v>2.6409426338275925</c:v>
                </c:pt>
                <c:pt idx="364">
                  <c:v>2.5252940756328068</c:v>
                </c:pt>
                <c:pt idx="365">
                  <c:v>2.3936821876022685</c:v>
                </c:pt>
                <c:pt idx="366">
                  <c:v>1.4732362145936027</c:v>
                </c:pt>
                <c:pt idx="367">
                  <c:v>0.96968603655672958</c:v>
                </c:pt>
                <c:pt idx="368">
                  <c:v>0.7922053556618962</c:v>
                </c:pt>
                <c:pt idx="369">
                  <c:v>0.88265482889394886</c:v>
                </c:pt>
                <c:pt idx="370">
                  <c:v>0.90641048486043208</c:v>
                </c:pt>
                <c:pt idx="371">
                  <c:v>0.93285026553858841</c:v>
                </c:pt>
                <c:pt idx="372">
                  <c:v>0.96154688037950409</c:v>
                </c:pt>
                <c:pt idx="373">
                  <c:v>1.1807935832072058</c:v>
                </c:pt>
                <c:pt idx="374">
                  <c:v>1.3338949544230001</c:v>
                </c:pt>
                <c:pt idx="375">
                  <c:v>2.6723248480055211</c:v>
                </c:pt>
                <c:pt idx="376">
                  <c:v>3.2445388194091516</c:v>
                </c:pt>
                <c:pt idx="377">
                  <c:v>3.8483709682848359</c:v>
                </c:pt>
                <c:pt idx="378">
                  <c:v>4.290370846764918</c:v>
                </c:pt>
                <c:pt idx="379">
                  <c:v>4.6317239209769516</c:v>
                </c:pt>
                <c:pt idx="380">
                  <c:v>5.8844997931250544</c:v>
                </c:pt>
                <c:pt idx="381">
                  <c:v>7.2471553637833583</c:v>
                </c:pt>
                <c:pt idx="382">
                  <c:v>7.2438950776136952</c:v>
                </c:pt>
                <c:pt idx="383">
                  <c:v>6.9614810203423643</c:v>
                </c:pt>
                <c:pt idx="384">
                  <c:v>6.7153870490873526</c:v>
                </c:pt>
                <c:pt idx="385">
                  <c:v>6.957493414609945</c:v>
                </c:pt>
                <c:pt idx="386">
                  <c:v>7.0705558413193694</c:v>
                </c:pt>
                <c:pt idx="387">
                  <c:v>5.9415791907650028</c:v>
                </c:pt>
                <c:pt idx="388">
                  <c:v>4.4992227991452483</c:v>
                </c:pt>
                <c:pt idx="389">
                  <c:v>3.2560586203687301</c:v>
                </c:pt>
                <c:pt idx="390">
                  <c:v>2.7981006461255271</c:v>
                </c:pt>
                <c:pt idx="391">
                  <c:v>2.3409328834864773</c:v>
                </c:pt>
                <c:pt idx="392">
                  <c:v>1.5271746468750005</c:v>
                </c:pt>
                <c:pt idx="393">
                  <c:v>0.97763714779892552</c:v>
                </c:pt>
                <c:pt idx="394">
                  <c:v>0.61972175969116017</c:v>
                </c:pt>
                <c:pt idx="395">
                  <c:v>0.5313033368461717</c:v>
                </c:pt>
                <c:pt idx="396">
                  <c:v>0.43848021047816571</c:v>
                </c:pt>
                <c:pt idx="397">
                  <c:v>0.42469699440129122</c:v>
                </c:pt>
                <c:pt idx="398">
                  <c:v>0.40961456321819023</c:v>
                </c:pt>
                <c:pt idx="399">
                  <c:v>0.40868696645061181</c:v>
                </c:pt>
                <c:pt idx="400">
                  <c:v>0.33965696983642735</c:v>
                </c:pt>
                <c:pt idx="401">
                  <c:v>0.29508854811229351</c:v>
                </c:pt>
                <c:pt idx="402">
                  <c:v>0.26842041244351228</c:v>
                </c:pt>
                <c:pt idx="403">
                  <c:v>0.23694168838372923</c:v>
                </c:pt>
                <c:pt idx="404">
                  <c:v>0.20337642519014398</c:v>
                </c:pt>
                <c:pt idx="405">
                  <c:v>0.22888438397520877</c:v>
                </c:pt>
                <c:pt idx="406">
                  <c:v>0.29960326152782918</c:v>
                </c:pt>
                <c:pt idx="407">
                  <c:v>0.35698430636081391</c:v>
                </c:pt>
                <c:pt idx="408">
                  <c:v>0.4229453721263608</c:v>
                </c:pt>
                <c:pt idx="409">
                  <c:v>0.46740096555817429</c:v>
                </c:pt>
                <c:pt idx="410">
                  <c:v>0.53181554325815683</c:v>
                </c:pt>
                <c:pt idx="411">
                  <c:v>0.69926131454816964</c:v>
                </c:pt>
                <c:pt idx="412">
                  <c:v>0.74484204912708185</c:v>
                </c:pt>
                <c:pt idx="413">
                  <c:v>0.78749151022846497</c:v>
                </c:pt>
                <c:pt idx="414">
                  <c:v>0.91240873096990516</c:v>
                </c:pt>
                <c:pt idx="415">
                  <c:v>0.9492017854199275</c:v>
                </c:pt>
                <c:pt idx="416">
                  <c:v>0.98438656547183478</c:v>
                </c:pt>
                <c:pt idx="417">
                  <c:v>0.98255648523114181</c:v>
                </c:pt>
                <c:pt idx="418">
                  <c:v>0.84921196525752263</c:v>
                </c:pt>
                <c:pt idx="419">
                  <c:v>0.84454025964177315</c:v>
                </c:pt>
                <c:pt idx="420">
                  <c:v>0.83756607708890962</c:v>
                </c:pt>
                <c:pt idx="421">
                  <c:v>0.97997798848472406</c:v>
                </c:pt>
                <c:pt idx="422">
                  <c:v>1.2002731213059956</c:v>
                </c:pt>
                <c:pt idx="423">
                  <c:v>1.5788041098591239</c:v>
                </c:pt>
                <c:pt idx="424">
                  <c:v>1.8546091408277567</c:v>
                </c:pt>
                <c:pt idx="425">
                  <c:v>1.960840771291499</c:v>
                </c:pt>
                <c:pt idx="426">
                  <c:v>2.0178165851097796</c:v>
                </c:pt>
                <c:pt idx="427">
                  <c:v>2.095966973109527</c:v>
                </c:pt>
                <c:pt idx="428">
                  <c:v>1.9568180630349672</c:v>
                </c:pt>
                <c:pt idx="429">
                  <c:v>1.8090466552006834</c:v>
                </c:pt>
                <c:pt idx="430">
                  <c:v>1.4833435523232559</c:v>
                </c:pt>
                <c:pt idx="431">
                  <c:v>1.5994438542415659</c:v>
                </c:pt>
                <c:pt idx="432">
                  <c:v>2.0252532555587868</c:v>
                </c:pt>
                <c:pt idx="433">
                  <c:v>2.1365722404355689</c:v>
                </c:pt>
                <c:pt idx="434">
                  <c:v>2.059915482765295</c:v>
                </c:pt>
                <c:pt idx="435">
                  <c:v>2.015151104019437</c:v>
                </c:pt>
                <c:pt idx="436">
                  <c:v>2.1207648572551996</c:v>
                </c:pt>
                <c:pt idx="437">
                  <c:v>2.6762049603014679</c:v>
                </c:pt>
                <c:pt idx="438">
                  <c:v>2.8359484085708471</c:v>
                </c:pt>
                <c:pt idx="439">
                  <c:v>2.6511517037507164</c:v>
                </c:pt>
                <c:pt idx="440">
                  <c:v>2.6740993477998631</c:v>
                </c:pt>
                <c:pt idx="441">
                  <c:v>3.2421130166725547</c:v>
                </c:pt>
                <c:pt idx="442">
                  <c:v>3.9746875857736694</c:v>
                </c:pt>
                <c:pt idx="443">
                  <c:v>4.3497336647141713</c:v>
                </c:pt>
                <c:pt idx="444">
                  <c:v>4.1196400754949183</c:v>
                </c:pt>
                <c:pt idx="445">
                  <c:v>3.7861076428482434</c:v>
                </c:pt>
                <c:pt idx="446">
                  <c:v>3.6857364539145729</c:v>
                </c:pt>
                <c:pt idx="447">
                  <c:v>3.9964604928733176</c:v>
                </c:pt>
                <c:pt idx="448">
                  <c:v>3.6351739184633449</c:v>
                </c:pt>
                <c:pt idx="449">
                  <c:v>2.9635397877070675</c:v>
                </c:pt>
                <c:pt idx="450">
                  <c:v>2.662071186141894</c:v>
                </c:pt>
                <c:pt idx="451">
                  <c:v>2.6310633867018716</c:v>
                </c:pt>
                <c:pt idx="452">
                  <c:v>2.7562169795044404</c:v>
                </c:pt>
                <c:pt idx="453">
                  <c:v>2.8222710750176248</c:v>
                </c:pt>
                <c:pt idx="454">
                  <c:v>2.6319431267526254</c:v>
                </c:pt>
                <c:pt idx="455">
                  <c:v>2.5161319720612512</c:v>
                </c:pt>
                <c:pt idx="456">
                  <c:v>2.5598542043836909</c:v>
                </c:pt>
                <c:pt idx="457">
                  <c:v>2.9010513345884115</c:v>
                </c:pt>
                <c:pt idx="458">
                  <c:v>3.0939269267907576</c:v>
                </c:pt>
                <c:pt idx="459">
                  <c:v>2.9770241751701332</c:v>
                </c:pt>
                <c:pt idx="460">
                  <c:v>3.194763557156199</c:v>
                </c:pt>
                <c:pt idx="461">
                  <c:v>3.1334418244840969</c:v>
                </c:pt>
                <c:pt idx="462">
                  <c:v>3.3196215897531722</c:v>
                </c:pt>
                <c:pt idx="463">
                  <c:v>3.4130145237212726</c:v>
                </c:pt>
                <c:pt idx="464">
                  <c:v>3.0649064881509287</c:v>
                </c:pt>
                <c:pt idx="465">
                  <c:v>2.7090239961358185</c:v>
                </c:pt>
                <c:pt idx="466">
                  <c:v>2.7928062917440437</c:v>
                </c:pt>
                <c:pt idx="467">
                  <c:v>2.5938724936188366</c:v>
                </c:pt>
                <c:pt idx="468">
                  <c:v>2.5610512065725062</c:v>
                </c:pt>
                <c:pt idx="469">
                  <c:v>2.5100575873527253</c:v>
                </c:pt>
                <c:pt idx="470">
                  <c:v>2.5417483798531029</c:v>
                </c:pt>
                <c:pt idx="471">
                  <c:v>2.6970775569318337</c:v>
                </c:pt>
                <c:pt idx="472">
                  <c:v>2.9955736196205742</c:v>
                </c:pt>
                <c:pt idx="473">
                  <c:v>3.0317366484643355</c:v>
                </c:pt>
                <c:pt idx="474">
                  <c:v>2.9075636886699496</c:v>
                </c:pt>
                <c:pt idx="475">
                  <c:v>3.1140393775185999</c:v>
                </c:pt>
                <c:pt idx="476">
                  <c:v>3.2841195158692651</c:v>
                </c:pt>
                <c:pt idx="477">
                  <c:v>3.3986663176937055</c:v>
                </c:pt>
                <c:pt idx="478">
                  <c:v>3.2926088917173968</c:v>
                </c:pt>
                <c:pt idx="479">
                  <c:v>2.979872346795791</c:v>
                </c:pt>
                <c:pt idx="480">
                  <c:v>2.9016243939755779</c:v>
                </c:pt>
                <c:pt idx="481">
                  <c:v>3.1066129583642597</c:v>
                </c:pt>
                <c:pt idx="482">
                  <c:v>3.0622814276823394</c:v>
                </c:pt>
                <c:pt idx="483">
                  <c:v>2.8682348273289864</c:v>
                </c:pt>
                <c:pt idx="484">
                  <c:v>2.9824736618373606</c:v>
                </c:pt>
                <c:pt idx="485">
                  <c:v>3.1300688912610175</c:v>
                </c:pt>
                <c:pt idx="486">
                  <c:v>3.4287667412354557</c:v>
                </c:pt>
                <c:pt idx="487">
                  <c:v>3.4555170420978962</c:v>
                </c:pt>
                <c:pt idx="488">
                  <c:v>3.3622810963055962</c:v>
                </c:pt>
                <c:pt idx="489">
                  <c:v>3.24794603389401</c:v>
                </c:pt>
                <c:pt idx="490">
                  <c:v>3.1198655529485779</c:v>
                </c:pt>
                <c:pt idx="491">
                  <c:v>2.7528510673534319</c:v>
                </c:pt>
                <c:pt idx="492">
                  <c:v>2.5391129385010109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DB-4798-A371-639CCF3B786A}"/>
            </c:ext>
          </c:extLst>
        </c:ser>
        <c:ser>
          <c:idx val="2"/>
          <c:order val="2"/>
          <c:tx>
            <c:strRef>
              <c:f>'3.1.10 - 3.1.11-графиктер '!$C$4</c:f>
              <c:strCache>
                <c:ptCount val="1"/>
                <c:pt idx="0">
                  <c:v>Бір күн ішіндегі ең жоғары және ең төменгі бағамдар арасындағы спрэд (жеті нүкте бойынша реттелген)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'3.1.10 - 3.1.11-графиктер '!$B$5:$B$497</c:f>
              <c:numCache>
                <c:formatCode>m/d/yyyy</c:formatCode>
                <c:ptCount val="493"/>
                <c:pt idx="0">
                  <c:v>38995</c:v>
                </c:pt>
                <c:pt idx="1">
                  <c:v>38996</c:v>
                </c:pt>
                <c:pt idx="2">
                  <c:v>38999</c:v>
                </c:pt>
                <c:pt idx="3">
                  <c:v>39000</c:v>
                </c:pt>
                <c:pt idx="4">
                  <c:v>39001</c:v>
                </c:pt>
                <c:pt idx="5">
                  <c:v>39002</c:v>
                </c:pt>
                <c:pt idx="6">
                  <c:v>39003</c:v>
                </c:pt>
                <c:pt idx="7">
                  <c:v>39006</c:v>
                </c:pt>
                <c:pt idx="8">
                  <c:v>39007</c:v>
                </c:pt>
                <c:pt idx="9">
                  <c:v>39008</c:v>
                </c:pt>
                <c:pt idx="10">
                  <c:v>39009</c:v>
                </c:pt>
                <c:pt idx="11">
                  <c:v>39010</c:v>
                </c:pt>
                <c:pt idx="12">
                  <c:v>39013</c:v>
                </c:pt>
                <c:pt idx="13">
                  <c:v>39014</c:v>
                </c:pt>
                <c:pt idx="14">
                  <c:v>39016</c:v>
                </c:pt>
                <c:pt idx="15">
                  <c:v>39017</c:v>
                </c:pt>
                <c:pt idx="16">
                  <c:v>39020</c:v>
                </c:pt>
                <c:pt idx="17">
                  <c:v>39021</c:v>
                </c:pt>
                <c:pt idx="18">
                  <c:v>39022</c:v>
                </c:pt>
                <c:pt idx="19">
                  <c:v>39023</c:v>
                </c:pt>
                <c:pt idx="20">
                  <c:v>39024</c:v>
                </c:pt>
                <c:pt idx="21">
                  <c:v>39027</c:v>
                </c:pt>
                <c:pt idx="22">
                  <c:v>39028</c:v>
                </c:pt>
                <c:pt idx="23">
                  <c:v>39029</c:v>
                </c:pt>
                <c:pt idx="24">
                  <c:v>39030</c:v>
                </c:pt>
                <c:pt idx="25">
                  <c:v>39031</c:v>
                </c:pt>
                <c:pt idx="26">
                  <c:v>39034</c:v>
                </c:pt>
                <c:pt idx="27">
                  <c:v>39035</c:v>
                </c:pt>
                <c:pt idx="28">
                  <c:v>39036</c:v>
                </c:pt>
                <c:pt idx="29">
                  <c:v>39037</c:v>
                </c:pt>
                <c:pt idx="30">
                  <c:v>39038</c:v>
                </c:pt>
                <c:pt idx="31">
                  <c:v>39041</c:v>
                </c:pt>
                <c:pt idx="32">
                  <c:v>39042</c:v>
                </c:pt>
                <c:pt idx="33">
                  <c:v>39043</c:v>
                </c:pt>
                <c:pt idx="34">
                  <c:v>39044</c:v>
                </c:pt>
                <c:pt idx="35">
                  <c:v>39045</c:v>
                </c:pt>
                <c:pt idx="36">
                  <c:v>39048</c:v>
                </c:pt>
                <c:pt idx="37">
                  <c:v>39049</c:v>
                </c:pt>
                <c:pt idx="38">
                  <c:v>39050</c:v>
                </c:pt>
                <c:pt idx="39">
                  <c:v>39051</c:v>
                </c:pt>
                <c:pt idx="40">
                  <c:v>39052</c:v>
                </c:pt>
                <c:pt idx="41">
                  <c:v>39055</c:v>
                </c:pt>
                <c:pt idx="42">
                  <c:v>39056</c:v>
                </c:pt>
                <c:pt idx="43">
                  <c:v>39057</c:v>
                </c:pt>
                <c:pt idx="44">
                  <c:v>39058</c:v>
                </c:pt>
                <c:pt idx="45">
                  <c:v>39059</c:v>
                </c:pt>
                <c:pt idx="46">
                  <c:v>39062</c:v>
                </c:pt>
                <c:pt idx="47">
                  <c:v>39063</c:v>
                </c:pt>
                <c:pt idx="48">
                  <c:v>39064</c:v>
                </c:pt>
                <c:pt idx="49">
                  <c:v>39065</c:v>
                </c:pt>
                <c:pt idx="50">
                  <c:v>39066</c:v>
                </c:pt>
                <c:pt idx="51">
                  <c:v>39071</c:v>
                </c:pt>
                <c:pt idx="52">
                  <c:v>39072</c:v>
                </c:pt>
                <c:pt idx="53">
                  <c:v>39073</c:v>
                </c:pt>
                <c:pt idx="54">
                  <c:v>39076</c:v>
                </c:pt>
                <c:pt idx="55">
                  <c:v>39077</c:v>
                </c:pt>
                <c:pt idx="56">
                  <c:v>39078</c:v>
                </c:pt>
                <c:pt idx="57">
                  <c:v>39079</c:v>
                </c:pt>
                <c:pt idx="58">
                  <c:v>39080</c:v>
                </c:pt>
                <c:pt idx="59">
                  <c:v>39085</c:v>
                </c:pt>
                <c:pt idx="60">
                  <c:v>39086</c:v>
                </c:pt>
                <c:pt idx="61">
                  <c:v>39087</c:v>
                </c:pt>
                <c:pt idx="62">
                  <c:v>39090</c:v>
                </c:pt>
                <c:pt idx="63">
                  <c:v>39091</c:v>
                </c:pt>
                <c:pt idx="64">
                  <c:v>39092</c:v>
                </c:pt>
                <c:pt idx="65">
                  <c:v>39093</c:v>
                </c:pt>
                <c:pt idx="66">
                  <c:v>39094</c:v>
                </c:pt>
                <c:pt idx="67">
                  <c:v>39097</c:v>
                </c:pt>
                <c:pt idx="68">
                  <c:v>39098</c:v>
                </c:pt>
                <c:pt idx="69">
                  <c:v>39099</c:v>
                </c:pt>
                <c:pt idx="70">
                  <c:v>39100</c:v>
                </c:pt>
                <c:pt idx="71">
                  <c:v>39101</c:v>
                </c:pt>
                <c:pt idx="72">
                  <c:v>39104</c:v>
                </c:pt>
                <c:pt idx="73">
                  <c:v>39105</c:v>
                </c:pt>
                <c:pt idx="74">
                  <c:v>39106</c:v>
                </c:pt>
                <c:pt idx="75">
                  <c:v>39107</c:v>
                </c:pt>
                <c:pt idx="76">
                  <c:v>39108</c:v>
                </c:pt>
                <c:pt idx="77">
                  <c:v>39111</c:v>
                </c:pt>
                <c:pt idx="78">
                  <c:v>39112</c:v>
                </c:pt>
                <c:pt idx="79">
                  <c:v>39113</c:v>
                </c:pt>
                <c:pt idx="80">
                  <c:v>39114</c:v>
                </c:pt>
                <c:pt idx="81">
                  <c:v>39115</c:v>
                </c:pt>
                <c:pt idx="82">
                  <c:v>39118</c:v>
                </c:pt>
                <c:pt idx="83">
                  <c:v>39119</c:v>
                </c:pt>
                <c:pt idx="84">
                  <c:v>39120</c:v>
                </c:pt>
                <c:pt idx="85">
                  <c:v>39121</c:v>
                </c:pt>
                <c:pt idx="86">
                  <c:v>39122</c:v>
                </c:pt>
                <c:pt idx="87">
                  <c:v>39125</c:v>
                </c:pt>
                <c:pt idx="88">
                  <c:v>39126</c:v>
                </c:pt>
                <c:pt idx="89">
                  <c:v>39127</c:v>
                </c:pt>
                <c:pt idx="90">
                  <c:v>39128</c:v>
                </c:pt>
                <c:pt idx="91">
                  <c:v>39129</c:v>
                </c:pt>
                <c:pt idx="92">
                  <c:v>39132</c:v>
                </c:pt>
                <c:pt idx="93">
                  <c:v>39133</c:v>
                </c:pt>
                <c:pt idx="94">
                  <c:v>39134</c:v>
                </c:pt>
                <c:pt idx="95">
                  <c:v>39135</c:v>
                </c:pt>
                <c:pt idx="96">
                  <c:v>39136</c:v>
                </c:pt>
                <c:pt idx="97">
                  <c:v>39139</c:v>
                </c:pt>
                <c:pt idx="98">
                  <c:v>39140</c:v>
                </c:pt>
                <c:pt idx="99">
                  <c:v>39141</c:v>
                </c:pt>
                <c:pt idx="100">
                  <c:v>39142</c:v>
                </c:pt>
                <c:pt idx="101">
                  <c:v>39143</c:v>
                </c:pt>
                <c:pt idx="102">
                  <c:v>39146</c:v>
                </c:pt>
                <c:pt idx="103">
                  <c:v>39147</c:v>
                </c:pt>
                <c:pt idx="104">
                  <c:v>39148</c:v>
                </c:pt>
                <c:pt idx="105">
                  <c:v>39152</c:v>
                </c:pt>
                <c:pt idx="106">
                  <c:v>39153</c:v>
                </c:pt>
                <c:pt idx="107">
                  <c:v>39154</c:v>
                </c:pt>
                <c:pt idx="108">
                  <c:v>39155</c:v>
                </c:pt>
                <c:pt idx="109">
                  <c:v>39156</c:v>
                </c:pt>
                <c:pt idx="110">
                  <c:v>39157</c:v>
                </c:pt>
                <c:pt idx="111">
                  <c:v>39160</c:v>
                </c:pt>
                <c:pt idx="112">
                  <c:v>39161</c:v>
                </c:pt>
                <c:pt idx="113">
                  <c:v>39162</c:v>
                </c:pt>
                <c:pt idx="114">
                  <c:v>39166</c:v>
                </c:pt>
                <c:pt idx="115">
                  <c:v>39167</c:v>
                </c:pt>
                <c:pt idx="116">
                  <c:v>39168</c:v>
                </c:pt>
                <c:pt idx="117">
                  <c:v>39169</c:v>
                </c:pt>
                <c:pt idx="118">
                  <c:v>39170</c:v>
                </c:pt>
                <c:pt idx="119">
                  <c:v>39171</c:v>
                </c:pt>
                <c:pt idx="120">
                  <c:v>39174</c:v>
                </c:pt>
                <c:pt idx="121">
                  <c:v>39175</c:v>
                </c:pt>
                <c:pt idx="122">
                  <c:v>39176</c:v>
                </c:pt>
                <c:pt idx="123">
                  <c:v>39177</c:v>
                </c:pt>
                <c:pt idx="124">
                  <c:v>39178</c:v>
                </c:pt>
                <c:pt idx="125">
                  <c:v>39181</c:v>
                </c:pt>
                <c:pt idx="126">
                  <c:v>39182</c:v>
                </c:pt>
                <c:pt idx="127">
                  <c:v>39183</c:v>
                </c:pt>
                <c:pt idx="128">
                  <c:v>39184</c:v>
                </c:pt>
                <c:pt idx="129">
                  <c:v>39185</c:v>
                </c:pt>
                <c:pt idx="130">
                  <c:v>39188</c:v>
                </c:pt>
                <c:pt idx="131">
                  <c:v>39189</c:v>
                </c:pt>
                <c:pt idx="132">
                  <c:v>39190</c:v>
                </c:pt>
                <c:pt idx="133">
                  <c:v>39191</c:v>
                </c:pt>
                <c:pt idx="134">
                  <c:v>39192</c:v>
                </c:pt>
                <c:pt idx="135">
                  <c:v>39195</c:v>
                </c:pt>
                <c:pt idx="136">
                  <c:v>39196</c:v>
                </c:pt>
                <c:pt idx="137">
                  <c:v>39197</c:v>
                </c:pt>
                <c:pt idx="138">
                  <c:v>39198</c:v>
                </c:pt>
                <c:pt idx="139">
                  <c:v>39199</c:v>
                </c:pt>
                <c:pt idx="140">
                  <c:v>39202</c:v>
                </c:pt>
                <c:pt idx="141">
                  <c:v>39204</c:v>
                </c:pt>
                <c:pt idx="142">
                  <c:v>39205</c:v>
                </c:pt>
                <c:pt idx="143">
                  <c:v>39206</c:v>
                </c:pt>
                <c:pt idx="144">
                  <c:v>39209</c:v>
                </c:pt>
                <c:pt idx="145">
                  <c:v>39210</c:v>
                </c:pt>
                <c:pt idx="146">
                  <c:v>39212</c:v>
                </c:pt>
                <c:pt idx="147">
                  <c:v>39213</c:v>
                </c:pt>
                <c:pt idx="148">
                  <c:v>39216</c:v>
                </c:pt>
                <c:pt idx="149">
                  <c:v>39217</c:v>
                </c:pt>
                <c:pt idx="150">
                  <c:v>39218</c:v>
                </c:pt>
                <c:pt idx="151">
                  <c:v>39219</c:v>
                </c:pt>
                <c:pt idx="152">
                  <c:v>39220</c:v>
                </c:pt>
                <c:pt idx="153">
                  <c:v>39223</c:v>
                </c:pt>
                <c:pt idx="154">
                  <c:v>39224</c:v>
                </c:pt>
                <c:pt idx="155">
                  <c:v>39225</c:v>
                </c:pt>
                <c:pt idx="156">
                  <c:v>39226</c:v>
                </c:pt>
                <c:pt idx="157">
                  <c:v>39227</c:v>
                </c:pt>
                <c:pt idx="158">
                  <c:v>39230</c:v>
                </c:pt>
                <c:pt idx="159">
                  <c:v>39231</c:v>
                </c:pt>
                <c:pt idx="160">
                  <c:v>39232</c:v>
                </c:pt>
                <c:pt idx="161">
                  <c:v>39233</c:v>
                </c:pt>
                <c:pt idx="162">
                  <c:v>39234</c:v>
                </c:pt>
                <c:pt idx="163">
                  <c:v>39237</c:v>
                </c:pt>
                <c:pt idx="164">
                  <c:v>39238</c:v>
                </c:pt>
                <c:pt idx="165">
                  <c:v>39239</c:v>
                </c:pt>
                <c:pt idx="166">
                  <c:v>39240</c:v>
                </c:pt>
                <c:pt idx="167">
                  <c:v>39241</c:v>
                </c:pt>
                <c:pt idx="168">
                  <c:v>39244</c:v>
                </c:pt>
                <c:pt idx="169">
                  <c:v>39245</c:v>
                </c:pt>
                <c:pt idx="170">
                  <c:v>39246</c:v>
                </c:pt>
                <c:pt idx="171">
                  <c:v>39247</c:v>
                </c:pt>
                <c:pt idx="172">
                  <c:v>39248</c:v>
                </c:pt>
                <c:pt idx="173">
                  <c:v>39251</c:v>
                </c:pt>
                <c:pt idx="174">
                  <c:v>39252</c:v>
                </c:pt>
                <c:pt idx="175">
                  <c:v>39253</c:v>
                </c:pt>
                <c:pt idx="176">
                  <c:v>39254</c:v>
                </c:pt>
                <c:pt idx="177">
                  <c:v>39255</c:v>
                </c:pt>
                <c:pt idx="178">
                  <c:v>39258</c:v>
                </c:pt>
                <c:pt idx="179">
                  <c:v>39259</c:v>
                </c:pt>
                <c:pt idx="180">
                  <c:v>39260</c:v>
                </c:pt>
                <c:pt idx="181">
                  <c:v>39261</c:v>
                </c:pt>
                <c:pt idx="182">
                  <c:v>39262</c:v>
                </c:pt>
                <c:pt idx="183">
                  <c:v>39265</c:v>
                </c:pt>
                <c:pt idx="184">
                  <c:v>39266</c:v>
                </c:pt>
                <c:pt idx="185">
                  <c:v>39267</c:v>
                </c:pt>
                <c:pt idx="186">
                  <c:v>39268</c:v>
                </c:pt>
                <c:pt idx="187">
                  <c:v>39269</c:v>
                </c:pt>
                <c:pt idx="188">
                  <c:v>39272</c:v>
                </c:pt>
                <c:pt idx="189">
                  <c:v>39273</c:v>
                </c:pt>
                <c:pt idx="190">
                  <c:v>39274</c:v>
                </c:pt>
                <c:pt idx="191">
                  <c:v>39275</c:v>
                </c:pt>
                <c:pt idx="192">
                  <c:v>39276</c:v>
                </c:pt>
                <c:pt idx="193">
                  <c:v>39279</c:v>
                </c:pt>
                <c:pt idx="194">
                  <c:v>39280</c:v>
                </c:pt>
                <c:pt idx="195">
                  <c:v>39281</c:v>
                </c:pt>
                <c:pt idx="196">
                  <c:v>39282</c:v>
                </c:pt>
                <c:pt idx="197">
                  <c:v>39283</c:v>
                </c:pt>
                <c:pt idx="198">
                  <c:v>39286</c:v>
                </c:pt>
                <c:pt idx="199">
                  <c:v>39287</c:v>
                </c:pt>
                <c:pt idx="200">
                  <c:v>39288</c:v>
                </c:pt>
                <c:pt idx="201">
                  <c:v>39289</c:v>
                </c:pt>
                <c:pt idx="202">
                  <c:v>39290</c:v>
                </c:pt>
                <c:pt idx="203">
                  <c:v>39293</c:v>
                </c:pt>
                <c:pt idx="204">
                  <c:v>39294</c:v>
                </c:pt>
                <c:pt idx="205">
                  <c:v>39295</c:v>
                </c:pt>
                <c:pt idx="206">
                  <c:v>39296</c:v>
                </c:pt>
                <c:pt idx="207">
                  <c:v>39297</c:v>
                </c:pt>
                <c:pt idx="208">
                  <c:v>39300</c:v>
                </c:pt>
                <c:pt idx="209">
                  <c:v>39301</c:v>
                </c:pt>
                <c:pt idx="210">
                  <c:v>39302</c:v>
                </c:pt>
                <c:pt idx="211">
                  <c:v>39303</c:v>
                </c:pt>
                <c:pt idx="212">
                  <c:v>39304</c:v>
                </c:pt>
                <c:pt idx="213">
                  <c:v>39307</c:v>
                </c:pt>
                <c:pt idx="214">
                  <c:v>39308</c:v>
                </c:pt>
                <c:pt idx="215">
                  <c:v>39309</c:v>
                </c:pt>
                <c:pt idx="216">
                  <c:v>39310</c:v>
                </c:pt>
                <c:pt idx="217">
                  <c:v>39311</c:v>
                </c:pt>
                <c:pt idx="218">
                  <c:v>39314</c:v>
                </c:pt>
                <c:pt idx="219">
                  <c:v>39315</c:v>
                </c:pt>
                <c:pt idx="220">
                  <c:v>39316</c:v>
                </c:pt>
                <c:pt idx="221">
                  <c:v>39317</c:v>
                </c:pt>
                <c:pt idx="222">
                  <c:v>39318</c:v>
                </c:pt>
                <c:pt idx="223">
                  <c:v>39321</c:v>
                </c:pt>
                <c:pt idx="224">
                  <c:v>39322</c:v>
                </c:pt>
                <c:pt idx="225">
                  <c:v>39323</c:v>
                </c:pt>
                <c:pt idx="226">
                  <c:v>39327</c:v>
                </c:pt>
                <c:pt idx="227">
                  <c:v>39328</c:v>
                </c:pt>
                <c:pt idx="228">
                  <c:v>39329</c:v>
                </c:pt>
                <c:pt idx="229">
                  <c:v>39330</c:v>
                </c:pt>
                <c:pt idx="230">
                  <c:v>39331</c:v>
                </c:pt>
                <c:pt idx="231">
                  <c:v>39332</c:v>
                </c:pt>
                <c:pt idx="232">
                  <c:v>39335</c:v>
                </c:pt>
                <c:pt idx="233">
                  <c:v>39336</c:v>
                </c:pt>
                <c:pt idx="234">
                  <c:v>39337</c:v>
                </c:pt>
                <c:pt idx="235">
                  <c:v>39338</c:v>
                </c:pt>
                <c:pt idx="236">
                  <c:v>39339</c:v>
                </c:pt>
                <c:pt idx="237">
                  <c:v>39342</c:v>
                </c:pt>
                <c:pt idx="238">
                  <c:v>39343</c:v>
                </c:pt>
                <c:pt idx="239">
                  <c:v>39344</c:v>
                </c:pt>
                <c:pt idx="240">
                  <c:v>39345</c:v>
                </c:pt>
                <c:pt idx="241">
                  <c:v>39346</c:v>
                </c:pt>
                <c:pt idx="242">
                  <c:v>39349</c:v>
                </c:pt>
                <c:pt idx="243">
                  <c:v>39350</c:v>
                </c:pt>
                <c:pt idx="244">
                  <c:v>39351</c:v>
                </c:pt>
                <c:pt idx="245">
                  <c:v>39352</c:v>
                </c:pt>
                <c:pt idx="246">
                  <c:v>39353</c:v>
                </c:pt>
                <c:pt idx="247">
                  <c:v>39356</c:v>
                </c:pt>
                <c:pt idx="248">
                  <c:v>39357</c:v>
                </c:pt>
                <c:pt idx="249">
                  <c:v>39358</c:v>
                </c:pt>
                <c:pt idx="250">
                  <c:v>39359</c:v>
                </c:pt>
                <c:pt idx="251">
                  <c:v>39360</c:v>
                </c:pt>
                <c:pt idx="252">
                  <c:v>39363</c:v>
                </c:pt>
                <c:pt idx="253">
                  <c:v>39364</c:v>
                </c:pt>
                <c:pt idx="254">
                  <c:v>39365</c:v>
                </c:pt>
                <c:pt idx="255">
                  <c:v>39366</c:v>
                </c:pt>
                <c:pt idx="256">
                  <c:v>39367</c:v>
                </c:pt>
                <c:pt idx="257">
                  <c:v>39370</c:v>
                </c:pt>
                <c:pt idx="258">
                  <c:v>39371</c:v>
                </c:pt>
                <c:pt idx="259">
                  <c:v>39372</c:v>
                </c:pt>
                <c:pt idx="260">
                  <c:v>39373</c:v>
                </c:pt>
                <c:pt idx="261">
                  <c:v>39374</c:v>
                </c:pt>
                <c:pt idx="262">
                  <c:v>39377</c:v>
                </c:pt>
                <c:pt idx="263">
                  <c:v>39378</c:v>
                </c:pt>
                <c:pt idx="264">
                  <c:v>39379</c:v>
                </c:pt>
                <c:pt idx="265">
                  <c:v>39383</c:v>
                </c:pt>
                <c:pt idx="266">
                  <c:v>39384</c:v>
                </c:pt>
                <c:pt idx="267">
                  <c:v>39385</c:v>
                </c:pt>
                <c:pt idx="268">
                  <c:v>39386</c:v>
                </c:pt>
                <c:pt idx="269">
                  <c:v>39387</c:v>
                </c:pt>
                <c:pt idx="270">
                  <c:v>39388</c:v>
                </c:pt>
                <c:pt idx="271">
                  <c:v>39391</c:v>
                </c:pt>
                <c:pt idx="272">
                  <c:v>39392</c:v>
                </c:pt>
                <c:pt idx="273">
                  <c:v>39393</c:v>
                </c:pt>
                <c:pt idx="274">
                  <c:v>39394</c:v>
                </c:pt>
                <c:pt idx="275">
                  <c:v>39395</c:v>
                </c:pt>
                <c:pt idx="276">
                  <c:v>39398</c:v>
                </c:pt>
                <c:pt idx="277">
                  <c:v>39399</c:v>
                </c:pt>
                <c:pt idx="278">
                  <c:v>39400</c:v>
                </c:pt>
                <c:pt idx="279">
                  <c:v>39401</c:v>
                </c:pt>
                <c:pt idx="280">
                  <c:v>39402</c:v>
                </c:pt>
                <c:pt idx="281">
                  <c:v>39405</c:v>
                </c:pt>
                <c:pt idx="282">
                  <c:v>39406</c:v>
                </c:pt>
                <c:pt idx="283">
                  <c:v>39407</c:v>
                </c:pt>
                <c:pt idx="284">
                  <c:v>39408</c:v>
                </c:pt>
                <c:pt idx="285">
                  <c:v>39409</c:v>
                </c:pt>
                <c:pt idx="286">
                  <c:v>39412</c:v>
                </c:pt>
                <c:pt idx="287">
                  <c:v>39413</c:v>
                </c:pt>
                <c:pt idx="288">
                  <c:v>39414</c:v>
                </c:pt>
                <c:pt idx="289">
                  <c:v>39415</c:v>
                </c:pt>
                <c:pt idx="290">
                  <c:v>39416</c:v>
                </c:pt>
                <c:pt idx="291">
                  <c:v>39419</c:v>
                </c:pt>
                <c:pt idx="292">
                  <c:v>39420</c:v>
                </c:pt>
                <c:pt idx="293">
                  <c:v>39421</c:v>
                </c:pt>
                <c:pt idx="294">
                  <c:v>39422</c:v>
                </c:pt>
                <c:pt idx="295">
                  <c:v>39423</c:v>
                </c:pt>
                <c:pt idx="296">
                  <c:v>39426</c:v>
                </c:pt>
                <c:pt idx="297">
                  <c:v>39427</c:v>
                </c:pt>
                <c:pt idx="298">
                  <c:v>39428</c:v>
                </c:pt>
                <c:pt idx="299">
                  <c:v>39429</c:v>
                </c:pt>
                <c:pt idx="300">
                  <c:v>39430</c:v>
                </c:pt>
                <c:pt idx="301">
                  <c:v>39435</c:v>
                </c:pt>
                <c:pt idx="302">
                  <c:v>39437</c:v>
                </c:pt>
                <c:pt idx="303">
                  <c:v>39440</c:v>
                </c:pt>
                <c:pt idx="304">
                  <c:v>39441</c:v>
                </c:pt>
                <c:pt idx="305">
                  <c:v>39442</c:v>
                </c:pt>
                <c:pt idx="306">
                  <c:v>39443</c:v>
                </c:pt>
                <c:pt idx="307">
                  <c:v>39444</c:v>
                </c:pt>
                <c:pt idx="308">
                  <c:v>39445</c:v>
                </c:pt>
                <c:pt idx="309">
                  <c:v>39450</c:v>
                </c:pt>
                <c:pt idx="310">
                  <c:v>39451</c:v>
                </c:pt>
                <c:pt idx="311">
                  <c:v>39455</c:v>
                </c:pt>
                <c:pt idx="312">
                  <c:v>39456</c:v>
                </c:pt>
                <c:pt idx="313">
                  <c:v>39457</c:v>
                </c:pt>
                <c:pt idx="314">
                  <c:v>39458</c:v>
                </c:pt>
                <c:pt idx="315">
                  <c:v>39461</c:v>
                </c:pt>
                <c:pt idx="316">
                  <c:v>39462</c:v>
                </c:pt>
                <c:pt idx="317">
                  <c:v>39463</c:v>
                </c:pt>
                <c:pt idx="318">
                  <c:v>39464</c:v>
                </c:pt>
                <c:pt idx="319">
                  <c:v>39465</c:v>
                </c:pt>
                <c:pt idx="320">
                  <c:v>39468</c:v>
                </c:pt>
                <c:pt idx="321">
                  <c:v>39469</c:v>
                </c:pt>
                <c:pt idx="322">
                  <c:v>39470</c:v>
                </c:pt>
                <c:pt idx="323">
                  <c:v>39471</c:v>
                </c:pt>
                <c:pt idx="324">
                  <c:v>39472</c:v>
                </c:pt>
                <c:pt idx="325">
                  <c:v>39475</c:v>
                </c:pt>
                <c:pt idx="326">
                  <c:v>39476</c:v>
                </c:pt>
                <c:pt idx="327">
                  <c:v>39477</c:v>
                </c:pt>
                <c:pt idx="328">
                  <c:v>39478</c:v>
                </c:pt>
                <c:pt idx="329">
                  <c:v>39479</c:v>
                </c:pt>
                <c:pt idx="330">
                  <c:v>39482</c:v>
                </c:pt>
                <c:pt idx="331">
                  <c:v>39483</c:v>
                </c:pt>
                <c:pt idx="332">
                  <c:v>39484</c:v>
                </c:pt>
                <c:pt idx="333">
                  <c:v>39485</c:v>
                </c:pt>
                <c:pt idx="334">
                  <c:v>39486</c:v>
                </c:pt>
                <c:pt idx="335">
                  <c:v>39489</c:v>
                </c:pt>
                <c:pt idx="336">
                  <c:v>39490</c:v>
                </c:pt>
                <c:pt idx="337">
                  <c:v>39491</c:v>
                </c:pt>
                <c:pt idx="338">
                  <c:v>39492</c:v>
                </c:pt>
                <c:pt idx="339">
                  <c:v>39493</c:v>
                </c:pt>
                <c:pt idx="340">
                  <c:v>39496</c:v>
                </c:pt>
                <c:pt idx="341">
                  <c:v>39497</c:v>
                </c:pt>
                <c:pt idx="342">
                  <c:v>39498</c:v>
                </c:pt>
                <c:pt idx="343">
                  <c:v>39499</c:v>
                </c:pt>
                <c:pt idx="344">
                  <c:v>39500</c:v>
                </c:pt>
                <c:pt idx="345">
                  <c:v>39503</c:v>
                </c:pt>
                <c:pt idx="346">
                  <c:v>39504</c:v>
                </c:pt>
                <c:pt idx="347">
                  <c:v>39505</c:v>
                </c:pt>
                <c:pt idx="348">
                  <c:v>39506</c:v>
                </c:pt>
                <c:pt idx="349">
                  <c:v>39507</c:v>
                </c:pt>
                <c:pt idx="350">
                  <c:v>39510</c:v>
                </c:pt>
                <c:pt idx="351">
                  <c:v>39511</c:v>
                </c:pt>
                <c:pt idx="352">
                  <c:v>39512</c:v>
                </c:pt>
                <c:pt idx="353">
                  <c:v>39513</c:v>
                </c:pt>
                <c:pt idx="354">
                  <c:v>39514</c:v>
                </c:pt>
                <c:pt idx="355">
                  <c:v>39518</c:v>
                </c:pt>
                <c:pt idx="356">
                  <c:v>39519</c:v>
                </c:pt>
                <c:pt idx="357">
                  <c:v>39520</c:v>
                </c:pt>
                <c:pt idx="358">
                  <c:v>39521</c:v>
                </c:pt>
                <c:pt idx="359">
                  <c:v>39524</c:v>
                </c:pt>
                <c:pt idx="360">
                  <c:v>39525</c:v>
                </c:pt>
                <c:pt idx="361">
                  <c:v>39526</c:v>
                </c:pt>
                <c:pt idx="362">
                  <c:v>39527</c:v>
                </c:pt>
                <c:pt idx="363">
                  <c:v>39528</c:v>
                </c:pt>
                <c:pt idx="364">
                  <c:v>39532</c:v>
                </c:pt>
                <c:pt idx="365">
                  <c:v>39533</c:v>
                </c:pt>
                <c:pt idx="366">
                  <c:v>39534</c:v>
                </c:pt>
                <c:pt idx="367">
                  <c:v>39535</c:v>
                </c:pt>
                <c:pt idx="368">
                  <c:v>39538</c:v>
                </c:pt>
                <c:pt idx="369">
                  <c:v>39539</c:v>
                </c:pt>
                <c:pt idx="370">
                  <c:v>39540</c:v>
                </c:pt>
                <c:pt idx="371">
                  <c:v>39541</c:v>
                </c:pt>
                <c:pt idx="372">
                  <c:v>39542</c:v>
                </c:pt>
                <c:pt idx="373">
                  <c:v>39545</c:v>
                </c:pt>
                <c:pt idx="374">
                  <c:v>39546</c:v>
                </c:pt>
                <c:pt idx="375">
                  <c:v>39547</c:v>
                </c:pt>
                <c:pt idx="376">
                  <c:v>39548</c:v>
                </c:pt>
                <c:pt idx="377">
                  <c:v>39549</c:v>
                </c:pt>
                <c:pt idx="378">
                  <c:v>39552</c:v>
                </c:pt>
                <c:pt idx="379">
                  <c:v>39553</c:v>
                </c:pt>
                <c:pt idx="380">
                  <c:v>39554</c:v>
                </c:pt>
                <c:pt idx="381">
                  <c:v>39555</c:v>
                </c:pt>
                <c:pt idx="382">
                  <c:v>39556</c:v>
                </c:pt>
                <c:pt idx="383">
                  <c:v>39559</c:v>
                </c:pt>
                <c:pt idx="384">
                  <c:v>39560</c:v>
                </c:pt>
                <c:pt idx="385">
                  <c:v>39561</c:v>
                </c:pt>
                <c:pt idx="386">
                  <c:v>39562</c:v>
                </c:pt>
                <c:pt idx="387">
                  <c:v>39563</c:v>
                </c:pt>
                <c:pt idx="388">
                  <c:v>39566</c:v>
                </c:pt>
                <c:pt idx="389">
                  <c:v>39567</c:v>
                </c:pt>
                <c:pt idx="390">
                  <c:v>39568</c:v>
                </c:pt>
                <c:pt idx="391">
                  <c:v>39572</c:v>
                </c:pt>
                <c:pt idx="392">
                  <c:v>39573</c:v>
                </c:pt>
                <c:pt idx="393">
                  <c:v>39574</c:v>
                </c:pt>
                <c:pt idx="394">
                  <c:v>39575</c:v>
                </c:pt>
                <c:pt idx="395">
                  <c:v>39576</c:v>
                </c:pt>
                <c:pt idx="396">
                  <c:v>39580</c:v>
                </c:pt>
                <c:pt idx="397">
                  <c:v>39581</c:v>
                </c:pt>
                <c:pt idx="398">
                  <c:v>39582</c:v>
                </c:pt>
                <c:pt idx="399">
                  <c:v>39583</c:v>
                </c:pt>
                <c:pt idx="400">
                  <c:v>39584</c:v>
                </c:pt>
                <c:pt idx="401">
                  <c:v>39587</c:v>
                </c:pt>
                <c:pt idx="402">
                  <c:v>39588</c:v>
                </c:pt>
                <c:pt idx="403">
                  <c:v>39589</c:v>
                </c:pt>
                <c:pt idx="404">
                  <c:v>39590</c:v>
                </c:pt>
                <c:pt idx="405">
                  <c:v>39591</c:v>
                </c:pt>
                <c:pt idx="406">
                  <c:v>39594</c:v>
                </c:pt>
                <c:pt idx="407">
                  <c:v>39595</c:v>
                </c:pt>
                <c:pt idx="408">
                  <c:v>39596</c:v>
                </c:pt>
                <c:pt idx="409">
                  <c:v>39597</c:v>
                </c:pt>
                <c:pt idx="410">
                  <c:v>39598</c:v>
                </c:pt>
                <c:pt idx="411">
                  <c:v>39601</c:v>
                </c:pt>
                <c:pt idx="412">
                  <c:v>39602</c:v>
                </c:pt>
                <c:pt idx="413">
                  <c:v>39603</c:v>
                </c:pt>
                <c:pt idx="414">
                  <c:v>39604</c:v>
                </c:pt>
                <c:pt idx="415">
                  <c:v>39605</c:v>
                </c:pt>
                <c:pt idx="416">
                  <c:v>39608</c:v>
                </c:pt>
                <c:pt idx="417">
                  <c:v>39609</c:v>
                </c:pt>
                <c:pt idx="418">
                  <c:v>39610</c:v>
                </c:pt>
                <c:pt idx="419">
                  <c:v>39611</c:v>
                </c:pt>
                <c:pt idx="420">
                  <c:v>39612</c:v>
                </c:pt>
                <c:pt idx="421">
                  <c:v>39615</c:v>
                </c:pt>
                <c:pt idx="422">
                  <c:v>39616</c:v>
                </c:pt>
                <c:pt idx="423">
                  <c:v>39617</c:v>
                </c:pt>
                <c:pt idx="424">
                  <c:v>39618</c:v>
                </c:pt>
                <c:pt idx="425">
                  <c:v>39619</c:v>
                </c:pt>
                <c:pt idx="426">
                  <c:v>39622</c:v>
                </c:pt>
                <c:pt idx="427">
                  <c:v>39623</c:v>
                </c:pt>
                <c:pt idx="428">
                  <c:v>39624</c:v>
                </c:pt>
                <c:pt idx="429">
                  <c:v>39625</c:v>
                </c:pt>
                <c:pt idx="430">
                  <c:v>39626</c:v>
                </c:pt>
                <c:pt idx="431">
                  <c:v>39629</c:v>
                </c:pt>
                <c:pt idx="432">
                  <c:v>39630</c:v>
                </c:pt>
                <c:pt idx="433">
                  <c:v>39631</c:v>
                </c:pt>
                <c:pt idx="434">
                  <c:v>39632</c:v>
                </c:pt>
                <c:pt idx="435">
                  <c:v>39633</c:v>
                </c:pt>
                <c:pt idx="436">
                  <c:v>39637</c:v>
                </c:pt>
                <c:pt idx="437">
                  <c:v>39638</c:v>
                </c:pt>
                <c:pt idx="438">
                  <c:v>39639</c:v>
                </c:pt>
                <c:pt idx="439">
                  <c:v>39640</c:v>
                </c:pt>
                <c:pt idx="440">
                  <c:v>39643</c:v>
                </c:pt>
                <c:pt idx="441">
                  <c:v>39644</c:v>
                </c:pt>
                <c:pt idx="442">
                  <c:v>39645</c:v>
                </c:pt>
                <c:pt idx="443">
                  <c:v>39646</c:v>
                </c:pt>
                <c:pt idx="444">
                  <c:v>39647</c:v>
                </c:pt>
                <c:pt idx="445">
                  <c:v>39650</c:v>
                </c:pt>
                <c:pt idx="446">
                  <c:v>39651</c:v>
                </c:pt>
                <c:pt idx="447">
                  <c:v>39652</c:v>
                </c:pt>
                <c:pt idx="448">
                  <c:v>39653</c:v>
                </c:pt>
                <c:pt idx="449">
                  <c:v>39654</c:v>
                </c:pt>
                <c:pt idx="450">
                  <c:v>39657</c:v>
                </c:pt>
                <c:pt idx="451">
                  <c:v>39658</c:v>
                </c:pt>
                <c:pt idx="452">
                  <c:v>39659</c:v>
                </c:pt>
                <c:pt idx="453">
                  <c:v>39660</c:v>
                </c:pt>
                <c:pt idx="454">
                  <c:v>39661</c:v>
                </c:pt>
                <c:pt idx="455">
                  <c:v>39664</c:v>
                </c:pt>
                <c:pt idx="456">
                  <c:v>39665</c:v>
                </c:pt>
                <c:pt idx="457">
                  <c:v>39666</c:v>
                </c:pt>
                <c:pt idx="458">
                  <c:v>39667</c:v>
                </c:pt>
                <c:pt idx="459">
                  <c:v>39668</c:v>
                </c:pt>
                <c:pt idx="460">
                  <c:v>39671</c:v>
                </c:pt>
                <c:pt idx="461">
                  <c:v>39672</c:v>
                </c:pt>
                <c:pt idx="462">
                  <c:v>39673</c:v>
                </c:pt>
                <c:pt idx="463">
                  <c:v>39674</c:v>
                </c:pt>
                <c:pt idx="464">
                  <c:v>39675</c:v>
                </c:pt>
                <c:pt idx="465">
                  <c:v>39678</c:v>
                </c:pt>
                <c:pt idx="466">
                  <c:v>39679</c:v>
                </c:pt>
                <c:pt idx="467">
                  <c:v>39680</c:v>
                </c:pt>
                <c:pt idx="468">
                  <c:v>39681</c:v>
                </c:pt>
                <c:pt idx="469">
                  <c:v>39682</c:v>
                </c:pt>
                <c:pt idx="470">
                  <c:v>39685</c:v>
                </c:pt>
                <c:pt idx="471">
                  <c:v>39686</c:v>
                </c:pt>
                <c:pt idx="472">
                  <c:v>39687</c:v>
                </c:pt>
                <c:pt idx="473">
                  <c:v>39688</c:v>
                </c:pt>
                <c:pt idx="474">
                  <c:v>39689</c:v>
                </c:pt>
                <c:pt idx="475">
                  <c:v>39693</c:v>
                </c:pt>
                <c:pt idx="476">
                  <c:v>39694</c:v>
                </c:pt>
                <c:pt idx="477">
                  <c:v>39695</c:v>
                </c:pt>
                <c:pt idx="478">
                  <c:v>39696</c:v>
                </c:pt>
                <c:pt idx="479">
                  <c:v>39699</c:v>
                </c:pt>
                <c:pt idx="480">
                  <c:v>39700</c:v>
                </c:pt>
                <c:pt idx="481">
                  <c:v>39701</c:v>
                </c:pt>
                <c:pt idx="482">
                  <c:v>39702</c:v>
                </c:pt>
                <c:pt idx="483">
                  <c:v>39703</c:v>
                </c:pt>
                <c:pt idx="484">
                  <c:v>39706</c:v>
                </c:pt>
                <c:pt idx="485">
                  <c:v>39707</c:v>
                </c:pt>
                <c:pt idx="486">
                  <c:v>39708</c:v>
                </c:pt>
                <c:pt idx="487">
                  <c:v>39709</c:v>
                </c:pt>
                <c:pt idx="488">
                  <c:v>39710</c:v>
                </c:pt>
                <c:pt idx="489">
                  <c:v>39713</c:v>
                </c:pt>
                <c:pt idx="490">
                  <c:v>39714</c:v>
                </c:pt>
                <c:pt idx="491">
                  <c:v>39715</c:v>
                </c:pt>
                <c:pt idx="492">
                  <c:v>39716</c:v>
                </c:pt>
              </c:numCache>
            </c:numRef>
          </c:cat>
          <c:val>
            <c:numRef>
              <c:f>'3.1.10 - 3.1.11-графиктер '!$C$5:$C$497</c:f>
              <c:numCache>
                <c:formatCode>#,##0.00</c:formatCode>
                <c:ptCount val="493"/>
                <c:pt idx="0">
                  <c:v>3</c:v>
                </c:pt>
                <c:pt idx="1">
                  <c:v>3.5571428571428569</c:v>
                </c:pt>
                <c:pt idx="2">
                  <c:v>4.2285714285714286</c:v>
                </c:pt>
                <c:pt idx="3">
                  <c:v>4.3428571428571425</c:v>
                </c:pt>
                <c:pt idx="4">
                  <c:v>4.3571428571428568</c:v>
                </c:pt>
                <c:pt idx="5">
                  <c:v>4.4428571428571431</c:v>
                </c:pt>
                <c:pt idx="6">
                  <c:v>4.6571428571428575</c:v>
                </c:pt>
                <c:pt idx="7">
                  <c:v>4.8714285714285719</c:v>
                </c:pt>
                <c:pt idx="8">
                  <c:v>5.0142857142857142</c:v>
                </c:pt>
                <c:pt idx="9">
                  <c:v>4.8071428571428569</c:v>
                </c:pt>
                <c:pt idx="10">
                  <c:v>4.45</c:v>
                </c:pt>
                <c:pt idx="11">
                  <c:v>4.45</c:v>
                </c:pt>
                <c:pt idx="12">
                  <c:v>3.7642857142857147</c:v>
                </c:pt>
                <c:pt idx="13">
                  <c:v>3.4785714285714286</c:v>
                </c:pt>
                <c:pt idx="14">
                  <c:v>3.2071428571428577</c:v>
                </c:pt>
                <c:pt idx="15">
                  <c:v>2.592857142857143</c:v>
                </c:pt>
                <c:pt idx="16">
                  <c:v>2.1857142857142855</c:v>
                </c:pt>
                <c:pt idx="17">
                  <c:v>2.7571428571428567</c:v>
                </c:pt>
                <c:pt idx="18">
                  <c:v>3.0285714285714285</c:v>
                </c:pt>
                <c:pt idx="19">
                  <c:v>2.8571428571428572</c:v>
                </c:pt>
                <c:pt idx="20">
                  <c:v>2.75</c:v>
                </c:pt>
                <c:pt idx="21">
                  <c:v>2.8071428571428569</c:v>
                </c:pt>
                <c:pt idx="22">
                  <c:v>2.8142857142857141</c:v>
                </c:pt>
                <c:pt idx="23">
                  <c:v>2.9285714285714284</c:v>
                </c:pt>
                <c:pt idx="24">
                  <c:v>2.7142857142857144</c:v>
                </c:pt>
                <c:pt idx="25">
                  <c:v>2.2857142857142856</c:v>
                </c:pt>
                <c:pt idx="26">
                  <c:v>2.2428571428571429</c:v>
                </c:pt>
                <c:pt idx="27">
                  <c:v>2.1357142857142857</c:v>
                </c:pt>
                <c:pt idx="28">
                  <c:v>2.4785714285714286</c:v>
                </c:pt>
                <c:pt idx="29">
                  <c:v>2.3571428571428572</c:v>
                </c:pt>
                <c:pt idx="30">
                  <c:v>2.3571285714285719</c:v>
                </c:pt>
                <c:pt idx="31">
                  <c:v>2.0714142857142859</c:v>
                </c:pt>
                <c:pt idx="32">
                  <c:v>2.0857000000000001</c:v>
                </c:pt>
                <c:pt idx="33">
                  <c:v>2.0142714285714289</c:v>
                </c:pt>
                <c:pt idx="34">
                  <c:v>1.9285571428571431</c:v>
                </c:pt>
                <c:pt idx="35">
                  <c:v>1.2999857142857143</c:v>
                </c:pt>
                <c:pt idx="36">
                  <c:v>1.4856999999999998</c:v>
                </c:pt>
                <c:pt idx="37">
                  <c:v>1.3714285714285712</c:v>
                </c:pt>
                <c:pt idx="38">
                  <c:v>1.4428571428571428</c:v>
                </c:pt>
                <c:pt idx="39">
                  <c:v>1.4571428571428571</c:v>
                </c:pt>
                <c:pt idx="40">
                  <c:v>1.3785714285714286</c:v>
                </c:pt>
                <c:pt idx="41">
                  <c:v>1.4500000000000004</c:v>
                </c:pt>
                <c:pt idx="42">
                  <c:v>1.45</c:v>
                </c:pt>
                <c:pt idx="43">
                  <c:v>1.4642857142857142</c:v>
                </c:pt>
                <c:pt idx="44">
                  <c:v>1.4357142857142857</c:v>
                </c:pt>
                <c:pt idx="45">
                  <c:v>1.4357142857142857</c:v>
                </c:pt>
                <c:pt idx="46">
                  <c:v>1.407142857142857</c:v>
                </c:pt>
                <c:pt idx="47">
                  <c:v>1.6000142857142856</c:v>
                </c:pt>
                <c:pt idx="48">
                  <c:v>1.7142999999999999</c:v>
                </c:pt>
                <c:pt idx="49">
                  <c:v>2.3643000000000001</c:v>
                </c:pt>
                <c:pt idx="50">
                  <c:v>2.607157142857143</c:v>
                </c:pt>
                <c:pt idx="51">
                  <c:v>2.7500142857142857</c:v>
                </c:pt>
                <c:pt idx="52">
                  <c:v>2.6785857142857141</c:v>
                </c:pt>
                <c:pt idx="53">
                  <c:v>2.7500142857142857</c:v>
                </c:pt>
                <c:pt idx="54">
                  <c:v>2.5928571428571425</c:v>
                </c:pt>
                <c:pt idx="55">
                  <c:v>2.8857142857142861</c:v>
                </c:pt>
                <c:pt idx="56">
                  <c:v>2.3714285714285714</c:v>
                </c:pt>
                <c:pt idx="57">
                  <c:v>2.0857142857142859</c:v>
                </c:pt>
                <c:pt idx="58">
                  <c:v>1.9428571428571431</c:v>
                </c:pt>
                <c:pt idx="59">
                  <c:v>1.985714285714286</c:v>
                </c:pt>
                <c:pt idx="60">
                  <c:v>1.8714285714285717</c:v>
                </c:pt>
                <c:pt idx="61">
                  <c:v>1.9142857142857141</c:v>
                </c:pt>
                <c:pt idx="62">
                  <c:v>1.407142857142857</c:v>
                </c:pt>
                <c:pt idx="63">
                  <c:v>1.1714285714285715</c:v>
                </c:pt>
                <c:pt idx="64">
                  <c:v>1.6428571428571428</c:v>
                </c:pt>
                <c:pt idx="65">
                  <c:v>1.8857142857142857</c:v>
                </c:pt>
                <c:pt idx="66">
                  <c:v>2.0714285714285712</c:v>
                </c:pt>
                <c:pt idx="67">
                  <c:v>1.9428571428571428</c:v>
                </c:pt>
                <c:pt idx="68">
                  <c:v>2.0285714285714289</c:v>
                </c:pt>
                <c:pt idx="69">
                  <c:v>2.0571428571428574</c:v>
                </c:pt>
                <c:pt idx="70">
                  <c:v>2.0214285714285718</c:v>
                </c:pt>
                <c:pt idx="71">
                  <c:v>1.3571428571428572</c:v>
                </c:pt>
                <c:pt idx="72">
                  <c:v>1.0999999999999999</c:v>
                </c:pt>
                <c:pt idx="73">
                  <c:v>0.97857142857142854</c:v>
                </c:pt>
                <c:pt idx="74">
                  <c:v>1.0785714285714285</c:v>
                </c:pt>
                <c:pt idx="75">
                  <c:v>0.93572857142857147</c:v>
                </c:pt>
                <c:pt idx="76">
                  <c:v>1.0200142857142858</c:v>
                </c:pt>
                <c:pt idx="77">
                  <c:v>1.1557142857142857</c:v>
                </c:pt>
                <c:pt idx="78">
                  <c:v>1.2200000000000002</c:v>
                </c:pt>
                <c:pt idx="79">
                  <c:v>1.2485714285714287</c:v>
                </c:pt>
                <c:pt idx="80">
                  <c:v>1.2842857142857143</c:v>
                </c:pt>
                <c:pt idx="81">
                  <c:v>1.27</c:v>
                </c:pt>
                <c:pt idx="82">
                  <c:v>1.3557000000000001</c:v>
                </c:pt>
                <c:pt idx="83">
                  <c:v>1.5428428571428572</c:v>
                </c:pt>
                <c:pt idx="84">
                  <c:v>1.6357142857142859</c:v>
                </c:pt>
                <c:pt idx="85">
                  <c:v>1.6928571428571428</c:v>
                </c:pt>
                <c:pt idx="86">
                  <c:v>1.75</c:v>
                </c:pt>
                <c:pt idx="87">
                  <c:v>1.7857142857142858</c:v>
                </c:pt>
                <c:pt idx="88">
                  <c:v>2.3428571428571425</c:v>
                </c:pt>
                <c:pt idx="89">
                  <c:v>2.6214285714285714</c:v>
                </c:pt>
                <c:pt idx="90">
                  <c:v>2.5071428571428571</c:v>
                </c:pt>
                <c:pt idx="91">
                  <c:v>2.5571428571428569</c:v>
                </c:pt>
                <c:pt idx="92">
                  <c:v>2.6428571428571428</c:v>
                </c:pt>
                <c:pt idx="93">
                  <c:v>2.7142857142857144</c:v>
                </c:pt>
                <c:pt idx="94">
                  <c:v>2.7214285714285715</c:v>
                </c:pt>
                <c:pt idx="95">
                  <c:v>2.4357142857142859</c:v>
                </c:pt>
                <c:pt idx="96">
                  <c:v>2.1999999999999997</c:v>
                </c:pt>
                <c:pt idx="97">
                  <c:v>2.1857142857142855</c:v>
                </c:pt>
                <c:pt idx="98">
                  <c:v>2.1857142857142855</c:v>
                </c:pt>
                <c:pt idx="99">
                  <c:v>2.1</c:v>
                </c:pt>
                <c:pt idx="100">
                  <c:v>2.0285714285714285</c:v>
                </c:pt>
                <c:pt idx="101">
                  <c:v>1.842857142857143</c:v>
                </c:pt>
                <c:pt idx="102">
                  <c:v>1.8</c:v>
                </c:pt>
                <c:pt idx="103">
                  <c:v>1.95</c:v>
                </c:pt>
                <c:pt idx="104">
                  <c:v>1.9928571428571427</c:v>
                </c:pt>
                <c:pt idx="105">
                  <c:v>1.8499999999999999</c:v>
                </c:pt>
                <c:pt idx="106">
                  <c:v>2.1714285714285713</c:v>
                </c:pt>
                <c:pt idx="107">
                  <c:v>2.2428571428571429</c:v>
                </c:pt>
                <c:pt idx="108">
                  <c:v>2.4285714285714284</c:v>
                </c:pt>
                <c:pt idx="109">
                  <c:v>2.3714285714285714</c:v>
                </c:pt>
                <c:pt idx="110">
                  <c:v>2.1928571428571426</c:v>
                </c:pt>
                <c:pt idx="111">
                  <c:v>2.2357142857142858</c:v>
                </c:pt>
                <c:pt idx="112">
                  <c:v>2.092857142857143</c:v>
                </c:pt>
                <c:pt idx="113">
                  <c:v>1.842857142857143</c:v>
                </c:pt>
                <c:pt idx="114">
                  <c:v>1.6928571428571428</c:v>
                </c:pt>
                <c:pt idx="115">
                  <c:v>1.7214142857142856</c:v>
                </c:pt>
                <c:pt idx="116">
                  <c:v>1.592842857142857</c:v>
                </c:pt>
                <c:pt idx="117">
                  <c:v>1.8499857142857141</c:v>
                </c:pt>
                <c:pt idx="118">
                  <c:v>1.6499857142857142</c:v>
                </c:pt>
                <c:pt idx="119">
                  <c:v>1.9071285714285711</c:v>
                </c:pt>
                <c:pt idx="120">
                  <c:v>1.9071285714285717</c:v>
                </c:pt>
                <c:pt idx="121">
                  <c:v>2.0571285714285712</c:v>
                </c:pt>
                <c:pt idx="122">
                  <c:v>1.8428571428571427</c:v>
                </c:pt>
                <c:pt idx="123">
                  <c:v>2.1</c:v>
                </c:pt>
                <c:pt idx="124">
                  <c:v>1.8571428571428572</c:v>
                </c:pt>
                <c:pt idx="125">
                  <c:v>2.5571571428571431</c:v>
                </c:pt>
                <c:pt idx="126">
                  <c:v>2.8714428571428567</c:v>
                </c:pt>
                <c:pt idx="127">
                  <c:v>2.9285857142857137</c:v>
                </c:pt>
                <c:pt idx="128">
                  <c:v>2.9285857142857137</c:v>
                </c:pt>
                <c:pt idx="129">
                  <c:v>3.7714428571428575</c:v>
                </c:pt>
                <c:pt idx="130">
                  <c:v>4.2000142857142864</c:v>
                </c:pt>
                <c:pt idx="131">
                  <c:v>4.1857285714285712</c:v>
                </c:pt>
                <c:pt idx="132">
                  <c:v>3.9</c:v>
                </c:pt>
                <c:pt idx="133">
                  <c:v>3.8285714285714287</c:v>
                </c:pt>
                <c:pt idx="134">
                  <c:v>4.0142857142857142</c:v>
                </c:pt>
                <c:pt idx="135">
                  <c:v>4.2714285714285714</c:v>
                </c:pt>
                <c:pt idx="136">
                  <c:v>3.8571428571428572</c:v>
                </c:pt>
                <c:pt idx="137">
                  <c:v>3.4285714285714284</c:v>
                </c:pt>
                <c:pt idx="138">
                  <c:v>3.6428571428571428</c:v>
                </c:pt>
                <c:pt idx="139">
                  <c:v>3.2857142857142856</c:v>
                </c:pt>
                <c:pt idx="140">
                  <c:v>3.2142857142857144</c:v>
                </c:pt>
                <c:pt idx="141">
                  <c:v>2.9</c:v>
                </c:pt>
                <c:pt idx="142">
                  <c:v>2.5857142857142859</c:v>
                </c:pt>
                <c:pt idx="143">
                  <c:v>2.1714285714285713</c:v>
                </c:pt>
                <c:pt idx="144">
                  <c:v>2.157142857142857</c:v>
                </c:pt>
                <c:pt idx="145">
                  <c:v>2.157142857142857</c:v>
                </c:pt>
                <c:pt idx="146">
                  <c:v>2.6142857142857143</c:v>
                </c:pt>
                <c:pt idx="147">
                  <c:v>2.4714285714285715</c:v>
                </c:pt>
                <c:pt idx="148">
                  <c:v>2.7214285714285715</c:v>
                </c:pt>
                <c:pt idx="149">
                  <c:v>2.7642857142857147</c:v>
                </c:pt>
                <c:pt idx="150">
                  <c:v>2.8928571428571428</c:v>
                </c:pt>
                <c:pt idx="151">
                  <c:v>2.6928571428571431</c:v>
                </c:pt>
                <c:pt idx="152">
                  <c:v>2.6214285714285714</c:v>
                </c:pt>
                <c:pt idx="153">
                  <c:v>2.2357142857142858</c:v>
                </c:pt>
                <c:pt idx="154">
                  <c:v>1.9785714285714289</c:v>
                </c:pt>
                <c:pt idx="155">
                  <c:v>1.8000000000000003</c:v>
                </c:pt>
                <c:pt idx="156">
                  <c:v>1.8142857142857143</c:v>
                </c:pt>
                <c:pt idx="157">
                  <c:v>1.8142857142857143</c:v>
                </c:pt>
                <c:pt idx="158">
                  <c:v>1.6999999999999997</c:v>
                </c:pt>
                <c:pt idx="159">
                  <c:v>1.5857142857142854</c:v>
                </c:pt>
                <c:pt idx="160">
                  <c:v>1.412857142857143</c:v>
                </c:pt>
                <c:pt idx="161">
                  <c:v>1.5700000000000003</c:v>
                </c:pt>
                <c:pt idx="162">
                  <c:v>1.7128571428571429</c:v>
                </c:pt>
                <c:pt idx="163">
                  <c:v>1.5128571428571429</c:v>
                </c:pt>
                <c:pt idx="164">
                  <c:v>1.7985714285714285</c:v>
                </c:pt>
                <c:pt idx="165">
                  <c:v>2.112857142857143</c:v>
                </c:pt>
                <c:pt idx="166">
                  <c:v>2.1557142857142857</c:v>
                </c:pt>
                <c:pt idx="167">
                  <c:v>2.4285714285714284</c:v>
                </c:pt>
                <c:pt idx="168">
                  <c:v>2.5285714285714285</c:v>
                </c:pt>
                <c:pt idx="169">
                  <c:v>2.3857142857142857</c:v>
                </c:pt>
                <c:pt idx="170">
                  <c:v>2.9142857142857146</c:v>
                </c:pt>
                <c:pt idx="171">
                  <c:v>2.9428571428571431</c:v>
                </c:pt>
                <c:pt idx="172">
                  <c:v>3.3857142857142857</c:v>
                </c:pt>
                <c:pt idx="173">
                  <c:v>3.8857142857142857</c:v>
                </c:pt>
                <c:pt idx="174">
                  <c:v>3.8571428571428572</c:v>
                </c:pt>
                <c:pt idx="175">
                  <c:v>3.7857142857142856</c:v>
                </c:pt>
                <c:pt idx="176">
                  <c:v>3.8571428571428572</c:v>
                </c:pt>
                <c:pt idx="177">
                  <c:v>3.8571428571428572</c:v>
                </c:pt>
                <c:pt idx="178">
                  <c:v>3.6857142857142859</c:v>
                </c:pt>
                <c:pt idx="179">
                  <c:v>3.2571428571428571</c:v>
                </c:pt>
                <c:pt idx="180">
                  <c:v>2.7571428571428571</c:v>
                </c:pt>
                <c:pt idx="181">
                  <c:v>2.7571428571428571</c:v>
                </c:pt>
                <c:pt idx="182">
                  <c:v>2.7142857142857144</c:v>
                </c:pt>
                <c:pt idx="183">
                  <c:v>2.5</c:v>
                </c:pt>
                <c:pt idx="184">
                  <c:v>2.3142857142857141</c:v>
                </c:pt>
                <c:pt idx="185">
                  <c:v>2.2428571428571429</c:v>
                </c:pt>
                <c:pt idx="186">
                  <c:v>2.1</c:v>
                </c:pt>
                <c:pt idx="187">
                  <c:v>2.2999999999999998</c:v>
                </c:pt>
                <c:pt idx="188">
                  <c:v>2.2285714285714286</c:v>
                </c:pt>
                <c:pt idx="189">
                  <c:v>2.2714285714285714</c:v>
                </c:pt>
                <c:pt idx="190">
                  <c:v>2.4</c:v>
                </c:pt>
                <c:pt idx="191">
                  <c:v>2.6142857142857143</c:v>
                </c:pt>
                <c:pt idx="192">
                  <c:v>2.6857142857142859</c:v>
                </c:pt>
                <c:pt idx="193">
                  <c:v>3.5</c:v>
                </c:pt>
                <c:pt idx="194">
                  <c:v>3.5857142857142859</c:v>
                </c:pt>
                <c:pt idx="195">
                  <c:v>3.8000000000000003</c:v>
                </c:pt>
                <c:pt idx="196">
                  <c:v>3.9428571428571431</c:v>
                </c:pt>
                <c:pt idx="197">
                  <c:v>4.1714285714285717</c:v>
                </c:pt>
                <c:pt idx="198">
                  <c:v>4.3856999999999999</c:v>
                </c:pt>
                <c:pt idx="199">
                  <c:v>4.8142714285714288</c:v>
                </c:pt>
                <c:pt idx="200">
                  <c:v>4.2857000000000003</c:v>
                </c:pt>
                <c:pt idx="201">
                  <c:v>4.6428142857142856</c:v>
                </c:pt>
                <c:pt idx="202">
                  <c:v>5.7142428571428576</c:v>
                </c:pt>
                <c:pt idx="203">
                  <c:v>6.2856714285714288</c:v>
                </c:pt>
                <c:pt idx="204">
                  <c:v>7.2142428571428576</c:v>
                </c:pt>
                <c:pt idx="205">
                  <c:v>6.9999714285714285</c:v>
                </c:pt>
                <c:pt idx="206">
                  <c:v>6.7142571428571429</c:v>
                </c:pt>
                <c:pt idx="207">
                  <c:v>6.9285428571428573</c:v>
                </c:pt>
                <c:pt idx="208">
                  <c:v>6.6428571428571432</c:v>
                </c:pt>
                <c:pt idx="209">
                  <c:v>6.7142857142857144</c:v>
                </c:pt>
                <c:pt idx="210">
                  <c:v>6.1428571428571432</c:v>
                </c:pt>
                <c:pt idx="211">
                  <c:v>5.7142857142857144</c:v>
                </c:pt>
                <c:pt idx="212">
                  <c:v>6.2142857142857144</c:v>
                </c:pt>
                <c:pt idx="213">
                  <c:v>6.7857142857142856</c:v>
                </c:pt>
                <c:pt idx="214">
                  <c:v>6.5715714285714295</c:v>
                </c:pt>
                <c:pt idx="215">
                  <c:v>7.0715714285714295</c:v>
                </c:pt>
                <c:pt idx="216">
                  <c:v>5.8287142857142857</c:v>
                </c:pt>
                <c:pt idx="217">
                  <c:v>5.7731571428571433</c:v>
                </c:pt>
                <c:pt idx="218">
                  <c:v>4.8303000000000003</c:v>
                </c:pt>
                <c:pt idx="219">
                  <c:v>4.687442857142857</c:v>
                </c:pt>
                <c:pt idx="220">
                  <c:v>4.187442857142857</c:v>
                </c:pt>
                <c:pt idx="221">
                  <c:v>4.1873000000000005</c:v>
                </c:pt>
                <c:pt idx="222">
                  <c:v>3.9730142857142861</c:v>
                </c:pt>
                <c:pt idx="223">
                  <c:v>4.715871428571428</c:v>
                </c:pt>
                <c:pt idx="224">
                  <c:v>4.9142857142857137</c:v>
                </c:pt>
                <c:pt idx="225">
                  <c:v>5.4285714285714288</c:v>
                </c:pt>
                <c:pt idx="226">
                  <c:v>5.4285714285714288</c:v>
                </c:pt>
                <c:pt idx="227">
                  <c:v>5.2142857142857144</c:v>
                </c:pt>
                <c:pt idx="228">
                  <c:v>5.2142857142857144</c:v>
                </c:pt>
                <c:pt idx="229">
                  <c:v>4.7142857142857144</c:v>
                </c:pt>
                <c:pt idx="230">
                  <c:v>4.5714285714285712</c:v>
                </c:pt>
                <c:pt idx="231">
                  <c:v>5</c:v>
                </c:pt>
                <c:pt idx="232">
                  <c:v>5.0714285714285712</c:v>
                </c:pt>
                <c:pt idx="233">
                  <c:v>4.7142571428571429</c:v>
                </c:pt>
                <c:pt idx="234">
                  <c:v>5.1428285714285717</c:v>
                </c:pt>
                <c:pt idx="235">
                  <c:v>4.8142571428571426</c:v>
                </c:pt>
                <c:pt idx="236">
                  <c:v>4.8856857142857137</c:v>
                </c:pt>
                <c:pt idx="237">
                  <c:v>4.3856857142857146</c:v>
                </c:pt>
                <c:pt idx="238">
                  <c:v>4.5999714285714282</c:v>
                </c:pt>
                <c:pt idx="239">
                  <c:v>4.3142571428571426</c:v>
                </c:pt>
                <c:pt idx="240">
                  <c:v>4.1714285714285717</c:v>
                </c:pt>
                <c:pt idx="241">
                  <c:v>4.3142857142857141</c:v>
                </c:pt>
                <c:pt idx="242">
                  <c:v>4.6428571428571432</c:v>
                </c:pt>
                <c:pt idx="243">
                  <c:v>4.8571428571428568</c:v>
                </c:pt>
                <c:pt idx="244">
                  <c:v>5.2142857142857144</c:v>
                </c:pt>
                <c:pt idx="245">
                  <c:v>4.2857142857142856</c:v>
                </c:pt>
                <c:pt idx="246">
                  <c:v>4.7428571428571429</c:v>
                </c:pt>
                <c:pt idx="247">
                  <c:v>5.0642857142857149</c:v>
                </c:pt>
                <c:pt idx="248">
                  <c:v>4.7785714285714294</c:v>
                </c:pt>
                <c:pt idx="249">
                  <c:v>5.0642857142857149</c:v>
                </c:pt>
                <c:pt idx="250">
                  <c:v>4.8500000000000005</c:v>
                </c:pt>
                <c:pt idx="251">
                  <c:v>4.4928571428571429</c:v>
                </c:pt>
                <c:pt idx="252">
                  <c:v>4.8500000000000005</c:v>
                </c:pt>
                <c:pt idx="253">
                  <c:v>4.9214285714285717</c:v>
                </c:pt>
                <c:pt idx="254">
                  <c:v>4.5071428571428571</c:v>
                </c:pt>
                <c:pt idx="255">
                  <c:v>4.2071571428571426</c:v>
                </c:pt>
                <c:pt idx="256">
                  <c:v>3.6642999999999999</c:v>
                </c:pt>
                <c:pt idx="257">
                  <c:v>3.5214428571428571</c:v>
                </c:pt>
                <c:pt idx="258">
                  <c:v>4.8785857142857134</c:v>
                </c:pt>
                <c:pt idx="259">
                  <c:v>5.5214428571428575</c:v>
                </c:pt>
                <c:pt idx="260">
                  <c:v>5.5643000000000002</c:v>
                </c:pt>
                <c:pt idx="261">
                  <c:v>5.9428714285714284</c:v>
                </c:pt>
                <c:pt idx="262">
                  <c:v>6.1714285714285717</c:v>
                </c:pt>
                <c:pt idx="263">
                  <c:v>6.5</c:v>
                </c:pt>
                <c:pt idx="264">
                  <c:v>6.3999999999999995</c:v>
                </c:pt>
                <c:pt idx="265">
                  <c:v>4.8999999999999995</c:v>
                </c:pt>
                <c:pt idx="266">
                  <c:v>4.0571428571428578</c:v>
                </c:pt>
                <c:pt idx="267">
                  <c:v>3.4142857142857146</c:v>
                </c:pt>
                <c:pt idx="268">
                  <c:v>2.9142857142857146</c:v>
                </c:pt>
                <c:pt idx="269">
                  <c:v>2.6999999999999997</c:v>
                </c:pt>
                <c:pt idx="270">
                  <c:v>2.8000000000000003</c:v>
                </c:pt>
                <c:pt idx="271">
                  <c:v>3.4</c:v>
                </c:pt>
                <c:pt idx="272">
                  <c:v>3.7571428571428571</c:v>
                </c:pt>
                <c:pt idx="273">
                  <c:v>3.6714285714285713</c:v>
                </c:pt>
                <c:pt idx="274">
                  <c:v>3.5428571428571423</c:v>
                </c:pt>
                <c:pt idx="275">
                  <c:v>3.5428571428571423</c:v>
                </c:pt>
                <c:pt idx="276">
                  <c:v>3.8285714285714283</c:v>
                </c:pt>
                <c:pt idx="277">
                  <c:v>3.7714285714285718</c:v>
                </c:pt>
                <c:pt idx="278">
                  <c:v>3.2142857142857144</c:v>
                </c:pt>
                <c:pt idx="279">
                  <c:v>3.3571428571428572</c:v>
                </c:pt>
                <c:pt idx="280">
                  <c:v>3.8928571428571428</c:v>
                </c:pt>
                <c:pt idx="281">
                  <c:v>4.3785714285714281</c:v>
                </c:pt>
                <c:pt idx="282">
                  <c:v>4.4142857142857137</c:v>
                </c:pt>
                <c:pt idx="283">
                  <c:v>4.0571428571428569</c:v>
                </c:pt>
                <c:pt idx="284">
                  <c:v>3.5857142857142859</c:v>
                </c:pt>
                <c:pt idx="285">
                  <c:v>3.5714428571428569</c:v>
                </c:pt>
                <c:pt idx="286">
                  <c:v>3.0714428571428569</c:v>
                </c:pt>
                <c:pt idx="287">
                  <c:v>2.4928714285714286</c:v>
                </c:pt>
                <c:pt idx="288">
                  <c:v>2.2071571428571426</c:v>
                </c:pt>
                <c:pt idx="289">
                  <c:v>2.0000142857142857</c:v>
                </c:pt>
                <c:pt idx="290">
                  <c:v>1.8285857142857143</c:v>
                </c:pt>
                <c:pt idx="291">
                  <c:v>1.8143</c:v>
                </c:pt>
                <c:pt idx="292">
                  <c:v>1.8857142857142859</c:v>
                </c:pt>
                <c:pt idx="293">
                  <c:v>1.8857142857142857</c:v>
                </c:pt>
                <c:pt idx="294">
                  <c:v>1.657142857142857</c:v>
                </c:pt>
                <c:pt idx="295">
                  <c:v>1.8714285714285714</c:v>
                </c:pt>
                <c:pt idx="296">
                  <c:v>1.9714285714285715</c:v>
                </c:pt>
                <c:pt idx="297">
                  <c:v>2.4285714285714284</c:v>
                </c:pt>
                <c:pt idx="298">
                  <c:v>3.0857142857142859</c:v>
                </c:pt>
                <c:pt idx="299">
                  <c:v>3.7285714285714286</c:v>
                </c:pt>
                <c:pt idx="300">
                  <c:v>3.6571428571428575</c:v>
                </c:pt>
                <c:pt idx="301">
                  <c:v>4.0857142857142863</c:v>
                </c:pt>
                <c:pt idx="302">
                  <c:v>3.6714285714285717</c:v>
                </c:pt>
                <c:pt idx="303">
                  <c:v>3.6000000000000005</c:v>
                </c:pt>
                <c:pt idx="304">
                  <c:v>3.3571428571428577</c:v>
                </c:pt>
                <c:pt idx="305">
                  <c:v>3.8571428571428572</c:v>
                </c:pt>
                <c:pt idx="306">
                  <c:v>3.4285714285714284</c:v>
                </c:pt>
                <c:pt idx="307">
                  <c:v>4</c:v>
                </c:pt>
                <c:pt idx="308">
                  <c:v>4.3428571428571425</c:v>
                </c:pt>
                <c:pt idx="309">
                  <c:v>4.8999999999999995</c:v>
                </c:pt>
                <c:pt idx="310">
                  <c:v>5.2571428571428571</c:v>
                </c:pt>
                <c:pt idx="311">
                  <c:v>5.2428571428571429</c:v>
                </c:pt>
                <c:pt idx="312">
                  <c:v>4.2714285714285714</c:v>
                </c:pt>
                <c:pt idx="313">
                  <c:v>3.9142857142857141</c:v>
                </c:pt>
                <c:pt idx="314">
                  <c:v>3.371428571428571</c:v>
                </c:pt>
                <c:pt idx="315">
                  <c:v>3.5142857142857138</c:v>
                </c:pt>
                <c:pt idx="316">
                  <c:v>3.8000000000000003</c:v>
                </c:pt>
                <c:pt idx="317">
                  <c:v>5.4428571428571431</c:v>
                </c:pt>
                <c:pt idx="318">
                  <c:v>5.7714285714285714</c:v>
                </c:pt>
                <c:pt idx="319">
                  <c:v>6.2428571428571429</c:v>
                </c:pt>
                <c:pt idx="320">
                  <c:v>6.2928571428571436</c:v>
                </c:pt>
                <c:pt idx="321">
                  <c:v>6.3642857142857148</c:v>
                </c:pt>
                <c:pt idx="322">
                  <c:v>6.0642857142857149</c:v>
                </c:pt>
                <c:pt idx="323">
                  <c:v>5.1928571428571431</c:v>
                </c:pt>
                <c:pt idx="324">
                  <c:v>3.3357142857142859</c:v>
                </c:pt>
                <c:pt idx="325">
                  <c:v>3.0500000000000003</c:v>
                </c:pt>
                <c:pt idx="326">
                  <c:v>2.4785714285714286</c:v>
                </c:pt>
                <c:pt idx="327">
                  <c:v>2.5</c:v>
                </c:pt>
                <c:pt idx="328">
                  <c:v>2.2857142857142856</c:v>
                </c:pt>
                <c:pt idx="329">
                  <c:v>1.7857142857142858</c:v>
                </c:pt>
                <c:pt idx="330">
                  <c:v>2.0285714285714285</c:v>
                </c:pt>
                <c:pt idx="331">
                  <c:v>2.1285714285714286</c:v>
                </c:pt>
                <c:pt idx="332">
                  <c:v>1.7357142857142855</c:v>
                </c:pt>
                <c:pt idx="333">
                  <c:v>1.4871428571428569</c:v>
                </c:pt>
                <c:pt idx="334">
                  <c:v>1.2299999999999998</c:v>
                </c:pt>
                <c:pt idx="335">
                  <c:v>1.6657</c:v>
                </c:pt>
                <c:pt idx="336">
                  <c:v>1.8228428571428574</c:v>
                </c:pt>
                <c:pt idx="337">
                  <c:v>2.2656999999999998</c:v>
                </c:pt>
                <c:pt idx="338">
                  <c:v>2.5942714285714286</c:v>
                </c:pt>
                <c:pt idx="339">
                  <c:v>3.0814142857142857</c:v>
                </c:pt>
                <c:pt idx="340">
                  <c:v>3.6157000000000004</c:v>
                </c:pt>
                <c:pt idx="341">
                  <c:v>4.344271428571429</c:v>
                </c:pt>
                <c:pt idx="342">
                  <c:v>4.2371428571428575</c:v>
                </c:pt>
                <c:pt idx="343">
                  <c:v>3.98</c:v>
                </c:pt>
                <c:pt idx="344">
                  <c:v>3.294285714285714</c:v>
                </c:pt>
                <c:pt idx="345">
                  <c:v>3.2228571428571429</c:v>
                </c:pt>
                <c:pt idx="346">
                  <c:v>2.9857285714285711</c:v>
                </c:pt>
                <c:pt idx="347">
                  <c:v>3.1143000000000001</c:v>
                </c:pt>
                <c:pt idx="348">
                  <c:v>2.4500142857142859</c:v>
                </c:pt>
                <c:pt idx="349">
                  <c:v>2.0200142857142858</c:v>
                </c:pt>
                <c:pt idx="350">
                  <c:v>2.0614571428571429</c:v>
                </c:pt>
                <c:pt idx="351">
                  <c:v>2.4328857142857143</c:v>
                </c:pt>
                <c:pt idx="352">
                  <c:v>1.9614571428571428</c:v>
                </c:pt>
                <c:pt idx="353">
                  <c:v>1.8900142857142856</c:v>
                </c:pt>
                <c:pt idx="354">
                  <c:v>1.3471571428571427</c:v>
                </c:pt>
                <c:pt idx="355">
                  <c:v>1.5257285714285715</c:v>
                </c:pt>
                <c:pt idx="356">
                  <c:v>1.7414428571428573</c:v>
                </c:pt>
                <c:pt idx="357">
                  <c:v>1.7428571428571431</c:v>
                </c:pt>
                <c:pt idx="358">
                  <c:v>1.7714285714285711</c:v>
                </c:pt>
                <c:pt idx="359">
                  <c:v>4.1428571428571432</c:v>
                </c:pt>
                <c:pt idx="360">
                  <c:v>4.9285714285714288</c:v>
                </c:pt>
                <c:pt idx="361">
                  <c:v>4.9714285714285724</c:v>
                </c:pt>
                <c:pt idx="362">
                  <c:v>4.8857142857142852</c:v>
                </c:pt>
                <c:pt idx="363">
                  <c:v>4.6857142857142851</c:v>
                </c:pt>
                <c:pt idx="364">
                  <c:v>4.6285714285714281</c:v>
                </c:pt>
                <c:pt idx="365">
                  <c:v>4.7857142857142856</c:v>
                </c:pt>
                <c:pt idx="366">
                  <c:v>2.4142857142857141</c:v>
                </c:pt>
                <c:pt idx="367">
                  <c:v>1.5557142857142856</c:v>
                </c:pt>
                <c:pt idx="368">
                  <c:v>1.7557142857142856</c:v>
                </c:pt>
                <c:pt idx="369">
                  <c:v>2.2128571428571426</c:v>
                </c:pt>
                <c:pt idx="370">
                  <c:v>2.3128571428571432</c:v>
                </c:pt>
                <c:pt idx="371">
                  <c:v>2.4128571428571428</c:v>
                </c:pt>
                <c:pt idx="372">
                  <c:v>1.8985714285714288</c:v>
                </c:pt>
                <c:pt idx="373">
                  <c:v>2.0557000000000003</c:v>
                </c:pt>
                <c:pt idx="374">
                  <c:v>2.199985714285714</c:v>
                </c:pt>
                <c:pt idx="375">
                  <c:v>4.2285571428571425</c:v>
                </c:pt>
                <c:pt idx="376">
                  <c:v>5.014271428571428</c:v>
                </c:pt>
                <c:pt idx="377">
                  <c:v>5.514271428571428</c:v>
                </c:pt>
                <c:pt idx="378">
                  <c:v>6.0428428571428565</c:v>
                </c:pt>
                <c:pt idx="379">
                  <c:v>6.4428428571428569</c:v>
                </c:pt>
                <c:pt idx="380">
                  <c:v>8.0428571428571427</c:v>
                </c:pt>
                <c:pt idx="381">
                  <c:v>9.4714285714285715</c:v>
                </c:pt>
                <c:pt idx="382">
                  <c:v>8.1857142857142851</c:v>
                </c:pt>
                <c:pt idx="383">
                  <c:v>6.9714428571428568</c:v>
                </c:pt>
                <c:pt idx="384">
                  <c:v>7.2143000000000006</c:v>
                </c:pt>
                <c:pt idx="385">
                  <c:v>7.2143000000000006</c:v>
                </c:pt>
                <c:pt idx="386">
                  <c:v>7.2143000000000006</c:v>
                </c:pt>
                <c:pt idx="387">
                  <c:v>5.7857142857142856</c:v>
                </c:pt>
                <c:pt idx="388">
                  <c:v>4.4857142857142858</c:v>
                </c:pt>
                <c:pt idx="389">
                  <c:v>3.5714285714285716</c:v>
                </c:pt>
                <c:pt idx="390">
                  <c:v>3.5142714285714289</c:v>
                </c:pt>
                <c:pt idx="391">
                  <c:v>2.8571285714285715</c:v>
                </c:pt>
                <c:pt idx="392">
                  <c:v>2.1999857142857144</c:v>
                </c:pt>
                <c:pt idx="393">
                  <c:v>1.8999857142857144</c:v>
                </c:pt>
                <c:pt idx="394">
                  <c:v>1.5285714285714287</c:v>
                </c:pt>
                <c:pt idx="395">
                  <c:v>1.2428571428571431</c:v>
                </c:pt>
                <c:pt idx="396">
                  <c:v>1.4000000000000001</c:v>
                </c:pt>
                <c:pt idx="397">
                  <c:v>1.3714285714285714</c:v>
                </c:pt>
                <c:pt idx="398">
                  <c:v>1.1428571428571428</c:v>
                </c:pt>
                <c:pt idx="399">
                  <c:v>1.1428714285714285</c:v>
                </c:pt>
                <c:pt idx="400">
                  <c:v>0.92144285714285712</c:v>
                </c:pt>
                <c:pt idx="401">
                  <c:v>0.84001428571428571</c:v>
                </c:pt>
                <c:pt idx="402">
                  <c:v>0.84001428571428571</c:v>
                </c:pt>
                <c:pt idx="403">
                  <c:v>0.48287142857142867</c:v>
                </c:pt>
                <c:pt idx="404">
                  <c:v>0.41144285714285717</c:v>
                </c:pt>
                <c:pt idx="405">
                  <c:v>0.40430000000000005</c:v>
                </c:pt>
                <c:pt idx="406">
                  <c:v>0.41857142857142859</c:v>
                </c:pt>
                <c:pt idx="407">
                  <c:v>0.63285714285714278</c:v>
                </c:pt>
                <c:pt idx="408">
                  <c:v>0.73571428571428565</c:v>
                </c:pt>
                <c:pt idx="409">
                  <c:v>0.66428571428571437</c:v>
                </c:pt>
                <c:pt idx="410">
                  <c:v>0.75</c:v>
                </c:pt>
                <c:pt idx="411">
                  <c:v>1.1928571428571428</c:v>
                </c:pt>
                <c:pt idx="412">
                  <c:v>1.2571428571428569</c:v>
                </c:pt>
                <c:pt idx="413">
                  <c:v>2.1142857142857143</c:v>
                </c:pt>
                <c:pt idx="414">
                  <c:v>2.0642857142857141</c:v>
                </c:pt>
                <c:pt idx="415">
                  <c:v>2.0857142857142859</c:v>
                </c:pt>
                <c:pt idx="416">
                  <c:v>2.4142857142857141</c:v>
                </c:pt>
                <c:pt idx="417">
                  <c:v>2.371428571428571</c:v>
                </c:pt>
                <c:pt idx="418">
                  <c:v>1.9142857142857141</c:v>
                </c:pt>
                <c:pt idx="419">
                  <c:v>1.8857142857142857</c:v>
                </c:pt>
                <c:pt idx="420">
                  <c:v>1.1000000000000001</c:v>
                </c:pt>
                <c:pt idx="421">
                  <c:v>2.1999999999999997</c:v>
                </c:pt>
                <c:pt idx="422">
                  <c:v>2.4571428571428569</c:v>
                </c:pt>
                <c:pt idx="423">
                  <c:v>2.4428571428571431</c:v>
                </c:pt>
                <c:pt idx="424">
                  <c:v>2.8714285714285714</c:v>
                </c:pt>
                <c:pt idx="425">
                  <c:v>3.0428714285714284</c:v>
                </c:pt>
                <c:pt idx="426">
                  <c:v>3.1842999999999995</c:v>
                </c:pt>
                <c:pt idx="427">
                  <c:v>3.2842999999999991</c:v>
                </c:pt>
                <c:pt idx="428">
                  <c:v>2.2557285714285711</c:v>
                </c:pt>
                <c:pt idx="429">
                  <c:v>1.9557285714285713</c:v>
                </c:pt>
                <c:pt idx="430">
                  <c:v>1.7985857142857145</c:v>
                </c:pt>
                <c:pt idx="431">
                  <c:v>2.2557285714285711</c:v>
                </c:pt>
                <c:pt idx="432">
                  <c:v>2.3985571428571428</c:v>
                </c:pt>
                <c:pt idx="433">
                  <c:v>2.6142714285714286</c:v>
                </c:pt>
                <c:pt idx="434">
                  <c:v>2.6785571428571431</c:v>
                </c:pt>
                <c:pt idx="435">
                  <c:v>2.5999857142857143</c:v>
                </c:pt>
                <c:pt idx="436">
                  <c:v>2.7571285714285714</c:v>
                </c:pt>
                <c:pt idx="437">
                  <c:v>3.3571285714285715</c:v>
                </c:pt>
                <c:pt idx="438">
                  <c:v>3.2571285714285714</c:v>
                </c:pt>
                <c:pt idx="439">
                  <c:v>3.5142857142857147</c:v>
                </c:pt>
                <c:pt idx="440">
                  <c:v>3.5428571428571431</c:v>
                </c:pt>
                <c:pt idx="441">
                  <c:v>3.8071428571428569</c:v>
                </c:pt>
                <c:pt idx="442">
                  <c:v>4.0285714285714285</c:v>
                </c:pt>
                <c:pt idx="443">
                  <c:v>4.2428428571428567</c:v>
                </c:pt>
                <c:pt idx="444">
                  <c:v>3.9999857142857143</c:v>
                </c:pt>
                <c:pt idx="445">
                  <c:v>3.4999857142857143</c:v>
                </c:pt>
                <c:pt idx="446">
                  <c:v>3.2571285714285714</c:v>
                </c:pt>
                <c:pt idx="447">
                  <c:v>3.2285571428571429</c:v>
                </c:pt>
                <c:pt idx="448">
                  <c:v>3.2856999999999994</c:v>
                </c:pt>
                <c:pt idx="449">
                  <c:v>3.2285571428571429</c:v>
                </c:pt>
                <c:pt idx="450">
                  <c:v>3.0857142857142859</c:v>
                </c:pt>
                <c:pt idx="451">
                  <c:v>2.8000000000000003</c:v>
                </c:pt>
                <c:pt idx="452">
                  <c:v>2.7285714285714286</c:v>
                </c:pt>
                <c:pt idx="453">
                  <c:v>2.6428571428571428</c:v>
                </c:pt>
                <c:pt idx="454">
                  <c:v>2.7857142857142856</c:v>
                </c:pt>
                <c:pt idx="455">
                  <c:v>2.5428571428571431</c:v>
                </c:pt>
                <c:pt idx="456">
                  <c:v>2.6</c:v>
                </c:pt>
                <c:pt idx="457">
                  <c:v>3.1</c:v>
                </c:pt>
                <c:pt idx="458">
                  <c:v>3.4571428571428569</c:v>
                </c:pt>
                <c:pt idx="459">
                  <c:v>3.6714142857142855</c:v>
                </c:pt>
                <c:pt idx="460">
                  <c:v>4.0999857142857143</c:v>
                </c:pt>
                <c:pt idx="461">
                  <c:v>4.0285571428571432</c:v>
                </c:pt>
                <c:pt idx="462">
                  <c:v>4.0714142857142859</c:v>
                </c:pt>
                <c:pt idx="463">
                  <c:v>4.1571285714285713</c:v>
                </c:pt>
                <c:pt idx="464">
                  <c:v>3.5999857142857148</c:v>
                </c:pt>
                <c:pt idx="465">
                  <c:v>3.3857000000000004</c:v>
                </c:pt>
                <c:pt idx="466">
                  <c:v>3.2428571428571433</c:v>
                </c:pt>
                <c:pt idx="467">
                  <c:v>2.9285714285714293</c:v>
                </c:pt>
                <c:pt idx="468">
                  <c:v>2.9428571428571431</c:v>
                </c:pt>
                <c:pt idx="469">
                  <c:v>2.8000000000000003</c:v>
                </c:pt>
                <c:pt idx="470">
                  <c:v>2.5</c:v>
                </c:pt>
                <c:pt idx="471">
                  <c:v>2.7714142857142856</c:v>
                </c:pt>
                <c:pt idx="472">
                  <c:v>2.8428428571428568</c:v>
                </c:pt>
                <c:pt idx="473">
                  <c:v>3.0928428571428577</c:v>
                </c:pt>
                <c:pt idx="474">
                  <c:v>3.1214142857142853</c:v>
                </c:pt>
                <c:pt idx="475">
                  <c:v>2.9642714285714287</c:v>
                </c:pt>
                <c:pt idx="476">
                  <c:v>2.9714142857142858</c:v>
                </c:pt>
                <c:pt idx="477">
                  <c:v>3.0442714285714283</c:v>
                </c:pt>
                <c:pt idx="478">
                  <c:v>2.801428571428572</c:v>
                </c:pt>
                <c:pt idx="479">
                  <c:v>2.6585714285714284</c:v>
                </c:pt>
                <c:pt idx="480">
                  <c:v>2.294285714285714</c:v>
                </c:pt>
                <c:pt idx="481">
                  <c:v>2.4371428571428568</c:v>
                </c:pt>
                <c:pt idx="482">
                  <c:v>2.4371571428571426</c:v>
                </c:pt>
                <c:pt idx="483">
                  <c:v>2.5014428571428575</c:v>
                </c:pt>
                <c:pt idx="484">
                  <c:v>2.7857285714285713</c:v>
                </c:pt>
                <c:pt idx="485">
                  <c:v>2.8142999999999998</c:v>
                </c:pt>
                <c:pt idx="486">
                  <c:v>2.857157142857143</c:v>
                </c:pt>
                <c:pt idx="487">
                  <c:v>3.0143</c:v>
                </c:pt>
                <c:pt idx="488">
                  <c:v>2.6571571428571432</c:v>
                </c:pt>
                <c:pt idx="489">
                  <c:v>2.6214285714285714</c:v>
                </c:pt>
                <c:pt idx="490">
                  <c:v>2.5500000000000003</c:v>
                </c:pt>
                <c:pt idx="491">
                  <c:v>2.4071428571428575</c:v>
                </c:pt>
                <c:pt idx="492">
                  <c:v>2.3357142857142859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B-4798-A371-639CCF3B7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9562182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Көлем, млн. тг.</a:t>
                </a:r>
              </a:p>
            </c:rich>
          </c:tx>
          <c:layout>
            <c:manualLayout>
              <c:xMode val="edge"/>
              <c:yMode val="edge"/>
              <c:x val="1.9559918023945636E-2"/>
              <c:y val="0.212195264209859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1824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Пайыз мөлшерлемесі, %</a:t>
                </a:r>
              </a:p>
            </c:rich>
          </c:tx>
          <c:layout>
            <c:manualLayout>
              <c:xMode val="edge"/>
              <c:yMode val="edge"/>
              <c:x val="0.94794578075000901"/>
              <c:y val="0.257453143560306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9726027397260277E-2"/>
          <c:y val="0.81842818428184283"/>
          <c:w val="0.93150684931506844"/>
          <c:h val="0.173441734417344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24460859669398"/>
          <c:y val="7.4184083746875795E-2"/>
          <c:w val="0.83166414045291803"/>
          <c:h val="0.60237476002463142"/>
        </c:manualLayout>
      </c:layout>
      <c:lineChart>
        <c:grouping val="standard"/>
        <c:varyColors val="0"/>
        <c:ser>
          <c:idx val="0"/>
          <c:order val="0"/>
          <c:tx>
            <c:strRef>
              <c:f>'3.1.12-график'!$C$4:$C$5</c:f>
              <c:strCache>
                <c:ptCount val="2"/>
                <c:pt idx="0">
                  <c:v>KazPrime
индикаторы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'3.1.12-график'!$C$6:$C$464</c:f>
              <c:numCache>
                <c:formatCode>#,##0.00</c:formatCode>
                <c:ptCount val="459"/>
                <c:pt idx="0">
                  <c:v>5.53</c:v>
                </c:pt>
                <c:pt idx="1">
                  <c:v>5.55</c:v>
                </c:pt>
                <c:pt idx="2">
                  <c:v>5.53</c:v>
                </c:pt>
                <c:pt idx="3">
                  <c:v>5.44</c:v>
                </c:pt>
                <c:pt idx="4">
                  <c:v>5.52</c:v>
                </c:pt>
                <c:pt idx="5">
                  <c:v>5.5</c:v>
                </c:pt>
                <c:pt idx="6">
                  <c:v>5.44</c:v>
                </c:pt>
                <c:pt idx="7">
                  <c:v>5.47</c:v>
                </c:pt>
                <c:pt idx="8">
                  <c:v>5.41</c:v>
                </c:pt>
                <c:pt idx="9">
                  <c:v>5.44</c:v>
                </c:pt>
                <c:pt idx="10">
                  <c:v>5.44</c:v>
                </c:pt>
                <c:pt idx="11">
                  <c:v>5.44</c:v>
                </c:pt>
                <c:pt idx="12">
                  <c:v>5.44</c:v>
                </c:pt>
                <c:pt idx="13">
                  <c:v>5.42</c:v>
                </c:pt>
                <c:pt idx="14">
                  <c:v>5.42</c:v>
                </c:pt>
                <c:pt idx="15">
                  <c:v>5.42</c:v>
                </c:pt>
                <c:pt idx="16">
                  <c:v>5.44</c:v>
                </c:pt>
                <c:pt idx="17">
                  <c:v>5.47</c:v>
                </c:pt>
                <c:pt idx="18">
                  <c:v>5.38</c:v>
                </c:pt>
                <c:pt idx="19">
                  <c:v>5.41</c:v>
                </c:pt>
                <c:pt idx="20">
                  <c:v>5.47</c:v>
                </c:pt>
                <c:pt idx="21">
                  <c:v>5.42</c:v>
                </c:pt>
                <c:pt idx="22">
                  <c:v>5.42</c:v>
                </c:pt>
                <c:pt idx="23">
                  <c:v>5.45</c:v>
                </c:pt>
                <c:pt idx="24">
                  <c:v>5.47</c:v>
                </c:pt>
                <c:pt idx="25">
                  <c:v>5.44</c:v>
                </c:pt>
                <c:pt idx="26">
                  <c:v>5.44</c:v>
                </c:pt>
                <c:pt idx="27">
                  <c:v>5.44</c:v>
                </c:pt>
                <c:pt idx="28">
                  <c:v>5.44</c:v>
                </c:pt>
                <c:pt idx="29">
                  <c:v>5.42</c:v>
                </c:pt>
                <c:pt idx="30">
                  <c:v>5.42</c:v>
                </c:pt>
                <c:pt idx="31">
                  <c:v>5.43</c:v>
                </c:pt>
                <c:pt idx="32">
                  <c:v>5.45</c:v>
                </c:pt>
                <c:pt idx="33">
                  <c:v>5.47</c:v>
                </c:pt>
                <c:pt idx="34">
                  <c:v>5.47</c:v>
                </c:pt>
                <c:pt idx="35">
                  <c:v>5.48</c:v>
                </c:pt>
                <c:pt idx="36">
                  <c:v>5.48</c:v>
                </c:pt>
                <c:pt idx="37">
                  <c:v>5.48</c:v>
                </c:pt>
                <c:pt idx="38">
                  <c:v>5.48</c:v>
                </c:pt>
                <c:pt idx="39">
                  <c:v>5.47</c:v>
                </c:pt>
                <c:pt idx="40">
                  <c:v>5.48</c:v>
                </c:pt>
                <c:pt idx="41">
                  <c:v>5.48</c:v>
                </c:pt>
                <c:pt idx="42">
                  <c:v>5.48</c:v>
                </c:pt>
                <c:pt idx="43">
                  <c:v>5.53</c:v>
                </c:pt>
                <c:pt idx="44">
                  <c:v>5.53</c:v>
                </c:pt>
                <c:pt idx="45">
                  <c:v>5.6</c:v>
                </c:pt>
                <c:pt idx="46">
                  <c:v>5.63</c:v>
                </c:pt>
                <c:pt idx="47">
                  <c:v>5.6</c:v>
                </c:pt>
                <c:pt idx="48">
                  <c:v>5.63</c:v>
                </c:pt>
                <c:pt idx="49">
                  <c:v>5.6</c:v>
                </c:pt>
                <c:pt idx="50">
                  <c:v>5.6</c:v>
                </c:pt>
                <c:pt idx="51">
                  <c:v>5.7</c:v>
                </c:pt>
                <c:pt idx="52">
                  <c:v>5.7</c:v>
                </c:pt>
                <c:pt idx="53">
                  <c:v>5.65</c:v>
                </c:pt>
                <c:pt idx="54">
                  <c:v>5.65</c:v>
                </c:pt>
                <c:pt idx="55">
                  <c:v>5.6</c:v>
                </c:pt>
                <c:pt idx="56">
                  <c:v>5.73</c:v>
                </c:pt>
                <c:pt idx="57">
                  <c:v>5.63</c:v>
                </c:pt>
                <c:pt idx="58">
                  <c:v>5.73</c:v>
                </c:pt>
                <c:pt idx="59">
                  <c:v>5.7</c:v>
                </c:pt>
                <c:pt idx="60">
                  <c:v>5.63</c:v>
                </c:pt>
                <c:pt idx="61">
                  <c:v>5.6</c:v>
                </c:pt>
                <c:pt idx="62">
                  <c:v>5.7</c:v>
                </c:pt>
                <c:pt idx="63">
                  <c:v>5.7</c:v>
                </c:pt>
                <c:pt idx="64">
                  <c:v>5.61</c:v>
                </c:pt>
                <c:pt idx="65">
                  <c:v>5.69</c:v>
                </c:pt>
                <c:pt idx="66">
                  <c:v>5.69</c:v>
                </c:pt>
                <c:pt idx="67">
                  <c:v>5.69</c:v>
                </c:pt>
                <c:pt idx="68">
                  <c:v>5.68</c:v>
                </c:pt>
                <c:pt idx="69">
                  <c:v>5.68</c:v>
                </c:pt>
                <c:pt idx="70">
                  <c:v>5.67</c:v>
                </c:pt>
                <c:pt idx="71">
                  <c:v>5.7</c:v>
                </c:pt>
                <c:pt idx="72">
                  <c:v>5.71</c:v>
                </c:pt>
                <c:pt idx="73">
                  <c:v>5.7</c:v>
                </c:pt>
                <c:pt idx="74">
                  <c:v>5.81</c:v>
                </c:pt>
                <c:pt idx="75">
                  <c:v>5.98</c:v>
                </c:pt>
                <c:pt idx="76">
                  <c:v>6.2</c:v>
                </c:pt>
                <c:pt idx="77">
                  <c:v>6.29</c:v>
                </c:pt>
                <c:pt idx="78">
                  <c:v>6.17</c:v>
                </c:pt>
                <c:pt idx="79">
                  <c:v>6.18</c:v>
                </c:pt>
                <c:pt idx="80">
                  <c:v>6.18</c:v>
                </c:pt>
                <c:pt idx="81">
                  <c:v>6.18</c:v>
                </c:pt>
                <c:pt idx="82">
                  <c:v>6.16</c:v>
                </c:pt>
                <c:pt idx="83">
                  <c:v>6.14</c:v>
                </c:pt>
                <c:pt idx="84">
                  <c:v>6.04</c:v>
                </c:pt>
                <c:pt idx="85">
                  <c:v>6.1</c:v>
                </c:pt>
                <c:pt idx="86">
                  <c:v>6.11</c:v>
                </c:pt>
                <c:pt idx="87">
                  <c:v>6.1</c:v>
                </c:pt>
                <c:pt idx="88">
                  <c:v>6.1</c:v>
                </c:pt>
                <c:pt idx="89">
                  <c:v>6.13</c:v>
                </c:pt>
                <c:pt idx="90">
                  <c:v>6.14</c:v>
                </c:pt>
                <c:pt idx="91">
                  <c:v>6.14</c:v>
                </c:pt>
                <c:pt idx="92">
                  <c:v>6.14</c:v>
                </c:pt>
                <c:pt idx="93">
                  <c:v>6.2</c:v>
                </c:pt>
                <c:pt idx="94">
                  <c:v>6.21</c:v>
                </c:pt>
                <c:pt idx="95">
                  <c:v>6.21</c:v>
                </c:pt>
                <c:pt idx="96">
                  <c:v>6.24</c:v>
                </c:pt>
                <c:pt idx="97">
                  <c:v>6.3</c:v>
                </c:pt>
                <c:pt idx="98">
                  <c:v>6.3</c:v>
                </c:pt>
                <c:pt idx="99">
                  <c:v>6.3</c:v>
                </c:pt>
                <c:pt idx="100">
                  <c:v>6.3</c:v>
                </c:pt>
                <c:pt idx="101">
                  <c:v>6.3</c:v>
                </c:pt>
                <c:pt idx="102">
                  <c:v>6.3</c:v>
                </c:pt>
                <c:pt idx="103">
                  <c:v>6.3</c:v>
                </c:pt>
                <c:pt idx="104">
                  <c:v>6.3</c:v>
                </c:pt>
                <c:pt idx="105">
                  <c:v>6.3</c:v>
                </c:pt>
                <c:pt idx="106">
                  <c:v>6.3</c:v>
                </c:pt>
                <c:pt idx="107">
                  <c:v>6.34</c:v>
                </c:pt>
                <c:pt idx="108">
                  <c:v>6.33</c:v>
                </c:pt>
                <c:pt idx="109">
                  <c:v>6.36</c:v>
                </c:pt>
                <c:pt idx="110">
                  <c:v>6.36</c:v>
                </c:pt>
                <c:pt idx="111">
                  <c:v>6.37</c:v>
                </c:pt>
                <c:pt idx="112">
                  <c:v>6.39</c:v>
                </c:pt>
                <c:pt idx="113">
                  <c:v>6.41</c:v>
                </c:pt>
                <c:pt idx="114">
                  <c:v>6.43</c:v>
                </c:pt>
                <c:pt idx="115">
                  <c:v>6.47</c:v>
                </c:pt>
                <c:pt idx="116">
                  <c:v>6.44</c:v>
                </c:pt>
                <c:pt idx="117">
                  <c:v>6.44</c:v>
                </c:pt>
                <c:pt idx="118">
                  <c:v>6.5</c:v>
                </c:pt>
                <c:pt idx="119">
                  <c:v>6.5</c:v>
                </c:pt>
                <c:pt idx="120">
                  <c:v>6.5</c:v>
                </c:pt>
                <c:pt idx="121">
                  <c:v>6.5</c:v>
                </c:pt>
                <c:pt idx="122">
                  <c:v>6.5</c:v>
                </c:pt>
                <c:pt idx="123">
                  <c:v>6.51</c:v>
                </c:pt>
                <c:pt idx="124">
                  <c:v>6.51</c:v>
                </c:pt>
                <c:pt idx="125">
                  <c:v>6.51</c:v>
                </c:pt>
                <c:pt idx="126">
                  <c:v>6.51</c:v>
                </c:pt>
                <c:pt idx="127">
                  <c:v>6.5</c:v>
                </c:pt>
                <c:pt idx="128">
                  <c:v>6.53</c:v>
                </c:pt>
                <c:pt idx="129">
                  <c:v>6.53</c:v>
                </c:pt>
                <c:pt idx="130">
                  <c:v>6.55</c:v>
                </c:pt>
                <c:pt idx="131">
                  <c:v>6.55</c:v>
                </c:pt>
                <c:pt idx="132">
                  <c:v>6.55</c:v>
                </c:pt>
                <c:pt idx="133">
                  <c:v>6.55</c:v>
                </c:pt>
                <c:pt idx="134">
                  <c:v>6.55</c:v>
                </c:pt>
                <c:pt idx="135">
                  <c:v>6.53</c:v>
                </c:pt>
                <c:pt idx="136">
                  <c:v>6.51</c:v>
                </c:pt>
                <c:pt idx="137">
                  <c:v>6.51</c:v>
                </c:pt>
                <c:pt idx="138">
                  <c:v>6.54</c:v>
                </c:pt>
                <c:pt idx="139">
                  <c:v>6.52</c:v>
                </c:pt>
                <c:pt idx="140">
                  <c:v>6.54</c:v>
                </c:pt>
                <c:pt idx="141">
                  <c:v>6.54</c:v>
                </c:pt>
                <c:pt idx="142">
                  <c:v>6.55</c:v>
                </c:pt>
                <c:pt idx="143">
                  <c:v>6.54</c:v>
                </c:pt>
                <c:pt idx="144">
                  <c:v>6.52</c:v>
                </c:pt>
                <c:pt idx="145">
                  <c:v>6.54</c:v>
                </c:pt>
                <c:pt idx="146">
                  <c:v>6.54</c:v>
                </c:pt>
                <c:pt idx="147">
                  <c:v>6.65</c:v>
                </c:pt>
                <c:pt idx="148">
                  <c:v>7.68</c:v>
                </c:pt>
                <c:pt idx="149">
                  <c:v>8.07</c:v>
                </c:pt>
                <c:pt idx="150">
                  <c:v>8.1</c:v>
                </c:pt>
                <c:pt idx="151">
                  <c:v>8.08</c:v>
                </c:pt>
                <c:pt idx="152">
                  <c:v>8.1199999999999992</c:v>
                </c:pt>
                <c:pt idx="153">
                  <c:v>8.08</c:v>
                </c:pt>
                <c:pt idx="154">
                  <c:v>8.1999999999999993</c:v>
                </c:pt>
                <c:pt idx="155">
                  <c:v>8.1999999999999993</c:v>
                </c:pt>
                <c:pt idx="156">
                  <c:v>8.1999999999999993</c:v>
                </c:pt>
                <c:pt idx="157">
                  <c:v>8.2799999999999994</c:v>
                </c:pt>
                <c:pt idx="158">
                  <c:v>8.5</c:v>
                </c:pt>
                <c:pt idx="159">
                  <c:v>8.5</c:v>
                </c:pt>
                <c:pt idx="160">
                  <c:v>8.5</c:v>
                </c:pt>
                <c:pt idx="161">
                  <c:v>8.75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9.08</c:v>
                </c:pt>
                <c:pt idx="169">
                  <c:v>9.1</c:v>
                </c:pt>
                <c:pt idx="170">
                  <c:v>9.08</c:v>
                </c:pt>
                <c:pt idx="171">
                  <c:v>9.1300000000000008</c:v>
                </c:pt>
                <c:pt idx="172">
                  <c:v>9.1300000000000008</c:v>
                </c:pt>
                <c:pt idx="173">
                  <c:v>9.14</c:v>
                </c:pt>
                <c:pt idx="174">
                  <c:v>9.17</c:v>
                </c:pt>
                <c:pt idx="175">
                  <c:v>9.17</c:v>
                </c:pt>
                <c:pt idx="176">
                  <c:v>9.15</c:v>
                </c:pt>
                <c:pt idx="177">
                  <c:v>9.1999999999999993</c:v>
                </c:pt>
                <c:pt idx="178">
                  <c:v>9.23</c:v>
                </c:pt>
                <c:pt idx="179">
                  <c:v>9.23</c:v>
                </c:pt>
                <c:pt idx="180">
                  <c:v>9.1999999999999993</c:v>
                </c:pt>
                <c:pt idx="181">
                  <c:v>9.25</c:v>
                </c:pt>
                <c:pt idx="182">
                  <c:v>9.25</c:v>
                </c:pt>
                <c:pt idx="183">
                  <c:v>9.2899999999999991</c:v>
                </c:pt>
                <c:pt idx="184">
                  <c:v>9.2899999999999991</c:v>
                </c:pt>
                <c:pt idx="185">
                  <c:v>9.26</c:v>
                </c:pt>
                <c:pt idx="186">
                  <c:v>9.26</c:v>
                </c:pt>
                <c:pt idx="187">
                  <c:v>9.2899999999999991</c:v>
                </c:pt>
                <c:pt idx="188">
                  <c:v>9.2899999999999991</c:v>
                </c:pt>
                <c:pt idx="189">
                  <c:v>9.2899999999999991</c:v>
                </c:pt>
                <c:pt idx="190">
                  <c:v>9.2899999999999991</c:v>
                </c:pt>
                <c:pt idx="191">
                  <c:v>9.2899999999999991</c:v>
                </c:pt>
                <c:pt idx="192">
                  <c:v>9.2899999999999991</c:v>
                </c:pt>
                <c:pt idx="193">
                  <c:v>9.27</c:v>
                </c:pt>
                <c:pt idx="194">
                  <c:v>9.26</c:v>
                </c:pt>
                <c:pt idx="195">
                  <c:v>9.25</c:v>
                </c:pt>
                <c:pt idx="196">
                  <c:v>9.25</c:v>
                </c:pt>
                <c:pt idx="197">
                  <c:v>9.25</c:v>
                </c:pt>
                <c:pt idx="198">
                  <c:v>9.17</c:v>
                </c:pt>
                <c:pt idx="199">
                  <c:v>9.02</c:v>
                </c:pt>
                <c:pt idx="200">
                  <c:v>8.9600000000000009</c:v>
                </c:pt>
                <c:pt idx="201">
                  <c:v>8.93</c:v>
                </c:pt>
                <c:pt idx="202">
                  <c:v>8.93</c:v>
                </c:pt>
                <c:pt idx="203">
                  <c:v>9.1300000000000008</c:v>
                </c:pt>
                <c:pt idx="204">
                  <c:v>9.15</c:v>
                </c:pt>
                <c:pt idx="205">
                  <c:v>9.2200000000000006</c:v>
                </c:pt>
                <c:pt idx="206">
                  <c:v>9.18</c:v>
                </c:pt>
                <c:pt idx="207">
                  <c:v>9.1300000000000008</c:v>
                </c:pt>
                <c:pt idx="208">
                  <c:v>9</c:v>
                </c:pt>
                <c:pt idx="209">
                  <c:v>8.7899999999999991</c:v>
                </c:pt>
                <c:pt idx="210">
                  <c:v>8.81</c:v>
                </c:pt>
                <c:pt idx="211">
                  <c:v>9.39</c:v>
                </c:pt>
                <c:pt idx="212">
                  <c:v>9.4499999999999993</c:v>
                </c:pt>
                <c:pt idx="213">
                  <c:v>9.48</c:v>
                </c:pt>
                <c:pt idx="214">
                  <c:v>9.5500000000000007</c:v>
                </c:pt>
                <c:pt idx="215">
                  <c:v>9.5</c:v>
                </c:pt>
                <c:pt idx="216">
                  <c:v>9.5299999999999994</c:v>
                </c:pt>
                <c:pt idx="217">
                  <c:v>9.59</c:v>
                </c:pt>
                <c:pt idx="218">
                  <c:v>9.59</c:v>
                </c:pt>
                <c:pt idx="219">
                  <c:v>9.6</c:v>
                </c:pt>
                <c:pt idx="220">
                  <c:v>9.61</c:v>
                </c:pt>
                <c:pt idx="221">
                  <c:v>9.7100000000000009</c:v>
                </c:pt>
                <c:pt idx="222">
                  <c:v>9.75</c:v>
                </c:pt>
                <c:pt idx="223">
                  <c:v>9.76</c:v>
                </c:pt>
                <c:pt idx="224">
                  <c:v>9.9600000000000009</c:v>
                </c:pt>
                <c:pt idx="225">
                  <c:v>10.050000000000001</c:v>
                </c:pt>
                <c:pt idx="226">
                  <c:v>10.18</c:v>
                </c:pt>
                <c:pt idx="227">
                  <c:v>10.57</c:v>
                </c:pt>
                <c:pt idx="228">
                  <c:v>10.81</c:v>
                </c:pt>
                <c:pt idx="229">
                  <c:v>10.96</c:v>
                </c:pt>
                <c:pt idx="230">
                  <c:v>11.03</c:v>
                </c:pt>
                <c:pt idx="231">
                  <c:v>11.08</c:v>
                </c:pt>
                <c:pt idx="232">
                  <c:v>11.98</c:v>
                </c:pt>
                <c:pt idx="233">
                  <c:v>12.23</c:v>
                </c:pt>
                <c:pt idx="234">
                  <c:v>12.29</c:v>
                </c:pt>
                <c:pt idx="235">
                  <c:v>12.25</c:v>
                </c:pt>
                <c:pt idx="236">
                  <c:v>12.23</c:v>
                </c:pt>
                <c:pt idx="237">
                  <c:v>12.21</c:v>
                </c:pt>
                <c:pt idx="238">
                  <c:v>12.24</c:v>
                </c:pt>
                <c:pt idx="239">
                  <c:v>12.3</c:v>
                </c:pt>
                <c:pt idx="240">
                  <c:v>12.18</c:v>
                </c:pt>
                <c:pt idx="241">
                  <c:v>12.18</c:v>
                </c:pt>
                <c:pt idx="242">
                  <c:v>12.27</c:v>
                </c:pt>
                <c:pt idx="243">
                  <c:v>12.32</c:v>
                </c:pt>
                <c:pt idx="244">
                  <c:v>12.31</c:v>
                </c:pt>
                <c:pt idx="245">
                  <c:v>12.36</c:v>
                </c:pt>
                <c:pt idx="246">
                  <c:v>12.38</c:v>
                </c:pt>
                <c:pt idx="247">
                  <c:v>12.37</c:v>
                </c:pt>
                <c:pt idx="248">
                  <c:v>12.41</c:v>
                </c:pt>
                <c:pt idx="249">
                  <c:v>12.43</c:v>
                </c:pt>
                <c:pt idx="250">
                  <c:v>12.43</c:v>
                </c:pt>
                <c:pt idx="251">
                  <c:v>12.4</c:v>
                </c:pt>
                <c:pt idx="252">
                  <c:v>12.46</c:v>
                </c:pt>
                <c:pt idx="253">
                  <c:v>12.46</c:v>
                </c:pt>
                <c:pt idx="254">
                  <c:v>12.44</c:v>
                </c:pt>
                <c:pt idx="255">
                  <c:v>12.43</c:v>
                </c:pt>
                <c:pt idx="256">
                  <c:v>12.43</c:v>
                </c:pt>
                <c:pt idx="257">
                  <c:v>12.43</c:v>
                </c:pt>
                <c:pt idx="258">
                  <c:v>12.42</c:v>
                </c:pt>
                <c:pt idx="259">
                  <c:v>12.13</c:v>
                </c:pt>
                <c:pt idx="260">
                  <c:v>11.97</c:v>
                </c:pt>
                <c:pt idx="261">
                  <c:v>12.22</c:v>
                </c:pt>
                <c:pt idx="262">
                  <c:v>12.14</c:v>
                </c:pt>
                <c:pt idx="263">
                  <c:v>12.03</c:v>
                </c:pt>
                <c:pt idx="264">
                  <c:v>12.03</c:v>
                </c:pt>
                <c:pt idx="265">
                  <c:v>12.03</c:v>
                </c:pt>
                <c:pt idx="266">
                  <c:v>12.03</c:v>
                </c:pt>
                <c:pt idx="267">
                  <c:v>11.9</c:v>
                </c:pt>
                <c:pt idx="268">
                  <c:v>11.49</c:v>
                </c:pt>
                <c:pt idx="269">
                  <c:v>11.33</c:v>
                </c:pt>
                <c:pt idx="270">
                  <c:v>11.23</c:v>
                </c:pt>
                <c:pt idx="271">
                  <c:v>11.37</c:v>
                </c:pt>
                <c:pt idx="272">
                  <c:v>11.36</c:v>
                </c:pt>
                <c:pt idx="273">
                  <c:v>11.4</c:v>
                </c:pt>
                <c:pt idx="274">
                  <c:v>11.4</c:v>
                </c:pt>
                <c:pt idx="275">
                  <c:v>11.28</c:v>
                </c:pt>
                <c:pt idx="276">
                  <c:v>11.2</c:v>
                </c:pt>
                <c:pt idx="277">
                  <c:v>11.21</c:v>
                </c:pt>
                <c:pt idx="278">
                  <c:v>11.21</c:v>
                </c:pt>
                <c:pt idx="279">
                  <c:v>11.18</c:v>
                </c:pt>
                <c:pt idx="280">
                  <c:v>11.16</c:v>
                </c:pt>
                <c:pt idx="281">
                  <c:v>11.08</c:v>
                </c:pt>
                <c:pt idx="282">
                  <c:v>11.04</c:v>
                </c:pt>
                <c:pt idx="283">
                  <c:v>11.04</c:v>
                </c:pt>
                <c:pt idx="284">
                  <c:v>11.05</c:v>
                </c:pt>
                <c:pt idx="285">
                  <c:v>11.06</c:v>
                </c:pt>
                <c:pt idx="286">
                  <c:v>11.06</c:v>
                </c:pt>
                <c:pt idx="287">
                  <c:v>11.11</c:v>
                </c:pt>
                <c:pt idx="288">
                  <c:v>11.11</c:v>
                </c:pt>
                <c:pt idx="289">
                  <c:v>11.09</c:v>
                </c:pt>
                <c:pt idx="290">
                  <c:v>11.1</c:v>
                </c:pt>
                <c:pt idx="291">
                  <c:v>11.09</c:v>
                </c:pt>
                <c:pt idx="292">
                  <c:v>11.08</c:v>
                </c:pt>
                <c:pt idx="293">
                  <c:v>11.05</c:v>
                </c:pt>
                <c:pt idx="294">
                  <c:v>10.85</c:v>
                </c:pt>
                <c:pt idx="295">
                  <c:v>10.97</c:v>
                </c:pt>
                <c:pt idx="296">
                  <c:v>10.63</c:v>
                </c:pt>
                <c:pt idx="297">
                  <c:v>10.51</c:v>
                </c:pt>
                <c:pt idx="298">
                  <c:v>10.51</c:v>
                </c:pt>
                <c:pt idx="299">
                  <c:v>10.43</c:v>
                </c:pt>
                <c:pt idx="300">
                  <c:v>10.38</c:v>
                </c:pt>
                <c:pt idx="301">
                  <c:v>10.41</c:v>
                </c:pt>
                <c:pt idx="302">
                  <c:v>10.32</c:v>
                </c:pt>
                <c:pt idx="303">
                  <c:v>9.74</c:v>
                </c:pt>
                <c:pt idx="304">
                  <c:v>9.58</c:v>
                </c:pt>
                <c:pt idx="305">
                  <c:v>9.48</c:v>
                </c:pt>
                <c:pt idx="306">
                  <c:v>9.4700000000000006</c:v>
                </c:pt>
                <c:pt idx="307">
                  <c:v>9.48</c:v>
                </c:pt>
                <c:pt idx="308">
                  <c:v>9.2799999999999994</c:v>
                </c:pt>
                <c:pt idx="309">
                  <c:v>9.16</c:v>
                </c:pt>
                <c:pt idx="310">
                  <c:v>9</c:v>
                </c:pt>
                <c:pt idx="311">
                  <c:v>8.9499999999999993</c:v>
                </c:pt>
                <c:pt idx="312">
                  <c:v>8.64</c:v>
                </c:pt>
                <c:pt idx="313">
                  <c:v>8.64</c:v>
                </c:pt>
                <c:pt idx="314">
                  <c:v>8.35</c:v>
                </c:pt>
                <c:pt idx="315">
                  <c:v>8.2899999999999991</c:v>
                </c:pt>
                <c:pt idx="316">
                  <c:v>8.34</c:v>
                </c:pt>
                <c:pt idx="317">
                  <c:v>8.36</c:v>
                </c:pt>
                <c:pt idx="318">
                  <c:v>8.34</c:v>
                </c:pt>
                <c:pt idx="319">
                  <c:v>8.34</c:v>
                </c:pt>
                <c:pt idx="320">
                  <c:v>8.43</c:v>
                </c:pt>
                <c:pt idx="321">
                  <c:v>8.6999999999999993</c:v>
                </c:pt>
                <c:pt idx="322">
                  <c:v>8.8800000000000008</c:v>
                </c:pt>
                <c:pt idx="323">
                  <c:v>8.98</c:v>
                </c:pt>
                <c:pt idx="324">
                  <c:v>9.01</c:v>
                </c:pt>
                <c:pt idx="325">
                  <c:v>9</c:v>
                </c:pt>
                <c:pt idx="326">
                  <c:v>8.9600000000000009</c:v>
                </c:pt>
                <c:pt idx="327">
                  <c:v>8.9600000000000009</c:v>
                </c:pt>
                <c:pt idx="328">
                  <c:v>8.91</c:v>
                </c:pt>
                <c:pt idx="329">
                  <c:v>8.8800000000000008</c:v>
                </c:pt>
                <c:pt idx="330">
                  <c:v>9</c:v>
                </c:pt>
                <c:pt idx="331">
                  <c:v>8.9600000000000009</c:v>
                </c:pt>
                <c:pt idx="332">
                  <c:v>9.01</c:v>
                </c:pt>
                <c:pt idx="333">
                  <c:v>8.89</c:v>
                </c:pt>
                <c:pt idx="334">
                  <c:v>8.9</c:v>
                </c:pt>
                <c:pt idx="335">
                  <c:v>8.9</c:v>
                </c:pt>
                <c:pt idx="336">
                  <c:v>8.73</c:v>
                </c:pt>
                <c:pt idx="337">
                  <c:v>8.94</c:v>
                </c:pt>
                <c:pt idx="338">
                  <c:v>9.0299999999999994</c:v>
                </c:pt>
                <c:pt idx="339">
                  <c:v>8.9700000000000006</c:v>
                </c:pt>
                <c:pt idx="340">
                  <c:v>8.92</c:v>
                </c:pt>
                <c:pt idx="341">
                  <c:v>8.92</c:v>
                </c:pt>
                <c:pt idx="342">
                  <c:v>8.8000000000000007</c:v>
                </c:pt>
                <c:pt idx="343">
                  <c:v>8.7799999999999994</c:v>
                </c:pt>
                <c:pt idx="344">
                  <c:v>8.85</c:v>
                </c:pt>
                <c:pt idx="345">
                  <c:v>8.7899999999999991</c:v>
                </c:pt>
                <c:pt idx="346">
                  <c:v>8.85</c:v>
                </c:pt>
                <c:pt idx="347">
                  <c:v>8.7899999999999991</c:v>
                </c:pt>
                <c:pt idx="348">
                  <c:v>8.7799999999999994</c:v>
                </c:pt>
                <c:pt idx="349">
                  <c:v>8.7799999999999994</c:v>
                </c:pt>
                <c:pt idx="350">
                  <c:v>8.7899999999999991</c:v>
                </c:pt>
                <c:pt idx="351">
                  <c:v>8.51</c:v>
                </c:pt>
                <c:pt idx="352">
                  <c:v>8.14</c:v>
                </c:pt>
                <c:pt idx="353">
                  <c:v>8.09</c:v>
                </c:pt>
                <c:pt idx="354">
                  <c:v>7.73</c:v>
                </c:pt>
                <c:pt idx="355">
                  <c:v>7.78</c:v>
                </c:pt>
                <c:pt idx="356">
                  <c:v>7.73</c:v>
                </c:pt>
                <c:pt idx="357">
                  <c:v>7.7</c:v>
                </c:pt>
                <c:pt idx="358">
                  <c:v>7.57</c:v>
                </c:pt>
                <c:pt idx="359">
                  <c:v>7.53</c:v>
                </c:pt>
                <c:pt idx="360">
                  <c:v>7.53</c:v>
                </c:pt>
                <c:pt idx="361">
                  <c:v>7.48</c:v>
                </c:pt>
                <c:pt idx="362">
                  <c:v>7.44</c:v>
                </c:pt>
                <c:pt idx="363">
                  <c:v>7.46</c:v>
                </c:pt>
                <c:pt idx="364">
                  <c:v>7.49</c:v>
                </c:pt>
                <c:pt idx="365">
                  <c:v>7.48</c:v>
                </c:pt>
                <c:pt idx="366">
                  <c:v>7.55</c:v>
                </c:pt>
                <c:pt idx="367">
                  <c:v>7.43</c:v>
                </c:pt>
                <c:pt idx="368">
                  <c:v>7.48</c:v>
                </c:pt>
                <c:pt idx="369">
                  <c:v>7.35</c:v>
                </c:pt>
                <c:pt idx="370">
                  <c:v>7.3</c:v>
                </c:pt>
                <c:pt idx="371">
                  <c:v>7.1</c:v>
                </c:pt>
                <c:pt idx="372">
                  <c:v>7.1</c:v>
                </c:pt>
                <c:pt idx="373">
                  <c:v>7.08</c:v>
                </c:pt>
                <c:pt idx="374">
                  <c:v>7.1</c:v>
                </c:pt>
                <c:pt idx="375">
                  <c:v>7</c:v>
                </c:pt>
                <c:pt idx="376">
                  <c:v>7</c:v>
                </c:pt>
                <c:pt idx="377">
                  <c:v>6.9</c:v>
                </c:pt>
                <c:pt idx="378">
                  <c:v>6.93</c:v>
                </c:pt>
                <c:pt idx="379">
                  <c:v>6.81</c:v>
                </c:pt>
                <c:pt idx="380">
                  <c:v>6.86</c:v>
                </c:pt>
                <c:pt idx="381">
                  <c:v>6.86</c:v>
                </c:pt>
                <c:pt idx="382">
                  <c:v>6.82</c:v>
                </c:pt>
                <c:pt idx="383">
                  <c:v>6.8</c:v>
                </c:pt>
                <c:pt idx="384">
                  <c:v>6.82</c:v>
                </c:pt>
                <c:pt idx="385">
                  <c:v>6.84</c:v>
                </c:pt>
                <c:pt idx="386">
                  <c:v>6.86</c:v>
                </c:pt>
                <c:pt idx="387">
                  <c:v>6.84</c:v>
                </c:pt>
                <c:pt idx="388">
                  <c:v>6.85</c:v>
                </c:pt>
                <c:pt idx="389">
                  <c:v>6.83</c:v>
                </c:pt>
                <c:pt idx="390">
                  <c:v>6.85</c:v>
                </c:pt>
                <c:pt idx="391">
                  <c:v>6.85</c:v>
                </c:pt>
                <c:pt idx="392">
                  <c:v>6.84</c:v>
                </c:pt>
                <c:pt idx="393">
                  <c:v>6.85</c:v>
                </c:pt>
                <c:pt idx="394">
                  <c:v>6.88</c:v>
                </c:pt>
                <c:pt idx="395">
                  <c:v>6.84</c:v>
                </c:pt>
                <c:pt idx="396">
                  <c:v>6.8</c:v>
                </c:pt>
                <c:pt idx="397">
                  <c:v>6.75</c:v>
                </c:pt>
                <c:pt idx="398">
                  <c:v>6.78</c:v>
                </c:pt>
                <c:pt idx="399">
                  <c:v>6.78</c:v>
                </c:pt>
                <c:pt idx="400">
                  <c:v>6.77</c:v>
                </c:pt>
                <c:pt idx="401">
                  <c:v>6.77</c:v>
                </c:pt>
                <c:pt idx="402">
                  <c:v>6.78</c:v>
                </c:pt>
                <c:pt idx="403">
                  <c:v>6.78</c:v>
                </c:pt>
                <c:pt idx="404">
                  <c:v>6.78</c:v>
                </c:pt>
                <c:pt idx="405">
                  <c:v>6.78</c:v>
                </c:pt>
                <c:pt idx="406">
                  <c:v>6.78</c:v>
                </c:pt>
                <c:pt idx="407">
                  <c:v>6.78</c:v>
                </c:pt>
                <c:pt idx="408">
                  <c:v>6.77</c:v>
                </c:pt>
                <c:pt idx="409">
                  <c:v>6.76</c:v>
                </c:pt>
                <c:pt idx="410">
                  <c:v>6.76</c:v>
                </c:pt>
                <c:pt idx="411">
                  <c:v>6.77</c:v>
                </c:pt>
                <c:pt idx="412">
                  <c:v>6.77</c:v>
                </c:pt>
                <c:pt idx="413">
                  <c:v>6.78</c:v>
                </c:pt>
                <c:pt idx="414">
                  <c:v>6.78</c:v>
                </c:pt>
                <c:pt idx="415">
                  <c:v>6.72</c:v>
                </c:pt>
                <c:pt idx="416">
                  <c:v>6.75</c:v>
                </c:pt>
                <c:pt idx="417">
                  <c:v>6.76</c:v>
                </c:pt>
                <c:pt idx="418">
                  <c:v>6.75</c:v>
                </c:pt>
                <c:pt idx="419">
                  <c:v>6.76</c:v>
                </c:pt>
                <c:pt idx="420">
                  <c:v>6.9</c:v>
                </c:pt>
                <c:pt idx="421">
                  <c:v>6.9</c:v>
                </c:pt>
                <c:pt idx="422">
                  <c:v>6.88</c:v>
                </c:pt>
                <c:pt idx="423">
                  <c:v>6.89</c:v>
                </c:pt>
                <c:pt idx="424">
                  <c:v>6.9</c:v>
                </c:pt>
                <c:pt idx="425">
                  <c:v>6.89</c:v>
                </c:pt>
                <c:pt idx="426">
                  <c:v>6.9</c:v>
                </c:pt>
                <c:pt idx="427">
                  <c:v>7.19</c:v>
                </c:pt>
                <c:pt idx="428">
                  <c:v>7.18</c:v>
                </c:pt>
                <c:pt idx="429">
                  <c:v>7.05</c:v>
                </c:pt>
                <c:pt idx="430">
                  <c:v>6.99</c:v>
                </c:pt>
                <c:pt idx="431">
                  <c:v>7</c:v>
                </c:pt>
                <c:pt idx="432">
                  <c:v>6.95</c:v>
                </c:pt>
                <c:pt idx="433">
                  <c:v>6.97</c:v>
                </c:pt>
                <c:pt idx="434">
                  <c:v>7</c:v>
                </c:pt>
                <c:pt idx="435">
                  <c:v>7</c:v>
                </c:pt>
                <c:pt idx="436">
                  <c:v>6.97</c:v>
                </c:pt>
                <c:pt idx="437">
                  <c:v>6.99</c:v>
                </c:pt>
                <c:pt idx="438">
                  <c:v>7</c:v>
                </c:pt>
                <c:pt idx="439">
                  <c:v>6.99</c:v>
                </c:pt>
                <c:pt idx="440">
                  <c:v>6.99</c:v>
                </c:pt>
                <c:pt idx="441">
                  <c:v>6.98</c:v>
                </c:pt>
                <c:pt idx="442">
                  <c:v>6.99</c:v>
                </c:pt>
                <c:pt idx="443">
                  <c:v>6.98</c:v>
                </c:pt>
                <c:pt idx="444">
                  <c:v>6.98</c:v>
                </c:pt>
                <c:pt idx="445">
                  <c:v>6.98</c:v>
                </c:pt>
                <c:pt idx="446">
                  <c:v>6.98</c:v>
                </c:pt>
                <c:pt idx="447">
                  <c:v>6.98</c:v>
                </c:pt>
                <c:pt idx="448">
                  <c:v>6.99</c:v>
                </c:pt>
                <c:pt idx="449">
                  <c:v>7</c:v>
                </c:pt>
                <c:pt idx="450">
                  <c:v>7</c:v>
                </c:pt>
                <c:pt idx="451">
                  <c:v>7.48</c:v>
                </c:pt>
                <c:pt idx="452">
                  <c:v>7.7</c:v>
                </c:pt>
                <c:pt idx="453">
                  <c:v>8.01</c:v>
                </c:pt>
                <c:pt idx="454">
                  <c:v>8.84</c:v>
                </c:pt>
                <c:pt idx="455">
                  <c:v>8.92</c:v>
                </c:pt>
                <c:pt idx="456">
                  <c:v>8.9700000000000006</c:v>
                </c:pt>
                <c:pt idx="457">
                  <c:v>8.73</c:v>
                </c:pt>
                <c:pt idx="458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FCD-918B-0DC65AE940D4}"/>
            </c:ext>
          </c:extLst>
        </c:ser>
        <c:ser>
          <c:idx val="1"/>
          <c:order val="1"/>
          <c:tx>
            <c:strRef>
              <c:f>'3.1.12-график'!$D$4:$D$5</c:f>
              <c:strCache>
                <c:ptCount val="2"/>
                <c:pt idx="0">
                  <c:v>KIBOR3M
индикаторы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'3.1.12-график'!$D$6:$D$464</c:f>
              <c:numCache>
                <c:formatCode>#,##0.00</c:formatCode>
                <c:ptCount val="459"/>
                <c:pt idx="0">
                  <c:v>8</c:v>
                </c:pt>
                <c:pt idx="1">
                  <c:v>8</c:v>
                </c:pt>
                <c:pt idx="2">
                  <c:v>6.9</c:v>
                </c:pt>
                <c:pt idx="3">
                  <c:v>7.68</c:v>
                </c:pt>
                <c:pt idx="4">
                  <c:v>7.83</c:v>
                </c:pt>
                <c:pt idx="5">
                  <c:v>7.5</c:v>
                </c:pt>
                <c:pt idx="6">
                  <c:v>8.1300000000000008</c:v>
                </c:pt>
                <c:pt idx="7">
                  <c:v>7.9</c:v>
                </c:pt>
                <c:pt idx="8">
                  <c:v>7.83</c:v>
                </c:pt>
                <c:pt idx="9">
                  <c:v>8</c:v>
                </c:pt>
                <c:pt idx="10">
                  <c:v>7.75</c:v>
                </c:pt>
                <c:pt idx="11">
                  <c:v>6.5</c:v>
                </c:pt>
                <c:pt idx="12">
                  <c:v>7.83</c:v>
                </c:pt>
                <c:pt idx="14">
                  <c:v>7.75</c:v>
                </c:pt>
                <c:pt idx="15">
                  <c:v>7.25</c:v>
                </c:pt>
                <c:pt idx="16">
                  <c:v>7.75</c:v>
                </c:pt>
                <c:pt idx="17">
                  <c:v>7.63</c:v>
                </c:pt>
                <c:pt idx="18">
                  <c:v>8</c:v>
                </c:pt>
                <c:pt idx="19">
                  <c:v>7.33</c:v>
                </c:pt>
                <c:pt idx="20">
                  <c:v>6.5</c:v>
                </c:pt>
                <c:pt idx="21">
                  <c:v>8.25</c:v>
                </c:pt>
                <c:pt idx="22">
                  <c:v>7</c:v>
                </c:pt>
                <c:pt idx="23">
                  <c:v>7</c:v>
                </c:pt>
                <c:pt idx="24">
                  <c:v>8.25</c:v>
                </c:pt>
                <c:pt idx="25">
                  <c:v>8</c:v>
                </c:pt>
                <c:pt idx="26">
                  <c:v>7</c:v>
                </c:pt>
                <c:pt idx="27">
                  <c:v>8.33</c:v>
                </c:pt>
                <c:pt idx="28">
                  <c:v>8</c:v>
                </c:pt>
                <c:pt idx="29">
                  <c:v>7</c:v>
                </c:pt>
                <c:pt idx="30">
                  <c:v>8</c:v>
                </c:pt>
                <c:pt idx="31">
                  <c:v>8.5</c:v>
                </c:pt>
                <c:pt idx="32">
                  <c:v>7.5</c:v>
                </c:pt>
                <c:pt idx="33">
                  <c:v>8.25</c:v>
                </c:pt>
                <c:pt idx="34">
                  <c:v>8.25</c:v>
                </c:pt>
                <c:pt idx="35">
                  <c:v>8</c:v>
                </c:pt>
                <c:pt idx="36">
                  <c:v>9</c:v>
                </c:pt>
                <c:pt idx="37">
                  <c:v>9</c:v>
                </c:pt>
                <c:pt idx="38">
                  <c:v>7.38</c:v>
                </c:pt>
                <c:pt idx="39">
                  <c:v>7.33</c:v>
                </c:pt>
                <c:pt idx="40">
                  <c:v>6.5</c:v>
                </c:pt>
                <c:pt idx="41">
                  <c:v>6.67</c:v>
                </c:pt>
                <c:pt idx="42">
                  <c:v>7.33</c:v>
                </c:pt>
                <c:pt idx="43">
                  <c:v>7.33</c:v>
                </c:pt>
                <c:pt idx="44">
                  <c:v>7.33</c:v>
                </c:pt>
                <c:pt idx="45">
                  <c:v>7.43</c:v>
                </c:pt>
                <c:pt idx="46">
                  <c:v>8</c:v>
                </c:pt>
                <c:pt idx="47">
                  <c:v>6.65</c:v>
                </c:pt>
                <c:pt idx="48">
                  <c:v>6.65</c:v>
                </c:pt>
                <c:pt idx="49">
                  <c:v>6.65</c:v>
                </c:pt>
                <c:pt idx="50">
                  <c:v>7.1</c:v>
                </c:pt>
                <c:pt idx="51">
                  <c:v>6.3</c:v>
                </c:pt>
                <c:pt idx="52">
                  <c:v>6.65</c:v>
                </c:pt>
                <c:pt idx="53">
                  <c:v>6.65</c:v>
                </c:pt>
                <c:pt idx="54">
                  <c:v>6.3</c:v>
                </c:pt>
                <c:pt idx="55">
                  <c:v>6.65</c:v>
                </c:pt>
                <c:pt idx="56">
                  <c:v>7.27</c:v>
                </c:pt>
                <c:pt idx="57">
                  <c:v>7.1</c:v>
                </c:pt>
                <c:pt idx="58">
                  <c:v>7.27</c:v>
                </c:pt>
                <c:pt idx="59">
                  <c:v>6.65</c:v>
                </c:pt>
                <c:pt idx="60">
                  <c:v>7.75</c:v>
                </c:pt>
                <c:pt idx="61">
                  <c:v>6.65</c:v>
                </c:pt>
                <c:pt idx="62">
                  <c:v>7.27</c:v>
                </c:pt>
                <c:pt idx="63">
                  <c:v>6.3</c:v>
                </c:pt>
                <c:pt idx="64">
                  <c:v>6.65</c:v>
                </c:pt>
                <c:pt idx="65">
                  <c:v>6.65</c:v>
                </c:pt>
                <c:pt idx="66">
                  <c:v>6.65</c:v>
                </c:pt>
                <c:pt idx="67">
                  <c:v>6.65</c:v>
                </c:pt>
                <c:pt idx="68">
                  <c:v>7.27</c:v>
                </c:pt>
                <c:pt idx="69">
                  <c:v>6.3</c:v>
                </c:pt>
                <c:pt idx="70">
                  <c:v>6.65</c:v>
                </c:pt>
                <c:pt idx="71">
                  <c:v>6.75</c:v>
                </c:pt>
                <c:pt idx="72">
                  <c:v>7.17</c:v>
                </c:pt>
                <c:pt idx="73">
                  <c:v>7.5</c:v>
                </c:pt>
                <c:pt idx="74">
                  <c:v>6.75</c:v>
                </c:pt>
                <c:pt idx="75">
                  <c:v>6.75</c:v>
                </c:pt>
                <c:pt idx="76">
                  <c:v>6.75</c:v>
                </c:pt>
                <c:pt idx="77">
                  <c:v>6.75</c:v>
                </c:pt>
                <c:pt idx="78">
                  <c:v>6.75</c:v>
                </c:pt>
                <c:pt idx="79">
                  <c:v>6.75</c:v>
                </c:pt>
                <c:pt idx="80">
                  <c:v>6.75</c:v>
                </c:pt>
                <c:pt idx="81">
                  <c:v>6.75</c:v>
                </c:pt>
                <c:pt idx="82">
                  <c:v>6.75</c:v>
                </c:pt>
                <c:pt idx="83">
                  <c:v>6.75</c:v>
                </c:pt>
                <c:pt idx="84">
                  <c:v>6.75</c:v>
                </c:pt>
                <c:pt idx="85">
                  <c:v>6.75</c:v>
                </c:pt>
                <c:pt idx="86">
                  <c:v>6.75</c:v>
                </c:pt>
                <c:pt idx="87">
                  <c:v>6.75</c:v>
                </c:pt>
                <c:pt idx="88">
                  <c:v>6.5</c:v>
                </c:pt>
                <c:pt idx="89">
                  <c:v>6.75</c:v>
                </c:pt>
                <c:pt idx="90">
                  <c:v>6.75</c:v>
                </c:pt>
                <c:pt idx="91">
                  <c:v>6.5</c:v>
                </c:pt>
                <c:pt idx="92">
                  <c:v>6.75</c:v>
                </c:pt>
                <c:pt idx="93">
                  <c:v>6.5</c:v>
                </c:pt>
                <c:pt idx="94">
                  <c:v>6.75</c:v>
                </c:pt>
                <c:pt idx="95">
                  <c:v>6.75</c:v>
                </c:pt>
                <c:pt idx="96">
                  <c:v>6.5</c:v>
                </c:pt>
                <c:pt idx="97">
                  <c:v>7.75</c:v>
                </c:pt>
                <c:pt idx="98">
                  <c:v>6.75</c:v>
                </c:pt>
                <c:pt idx="99">
                  <c:v>6.75</c:v>
                </c:pt>
                <c:pt idx="100">
                  <c:v>6.75</c:v>
                </c:pt>
                <c:pt idx="101">
                  <c:v>6.5</c:v>
                </c:pt>
                <c:pt idx="102">
                  <c:v>6.75</c:v>
                </c:pt>
                <c:pt idx="103">
                  <c:v>6.75</c:v>
                </c:pt>
                <c:pt idx="104">
                  <c:v>6.75</c:v>
                </c:pt>
                <c:pt idx="105">
                  <c:v>6.5</c:v>
                </c:pt>
                <c:pt idx="107">
                  <c:v>6.9</c:v>
                </c:pt>
                <c:pt idx="108">
                  <c:v>6.9</c:v>
                </c:pt>
                <c:pt idx="109">
                  <c:v>6.9</c:v>
                </c:pt>
                <c:pt idx="110">
                  <c:v>6.95</c:v>
                </c:pt>
                <c:pt idx="111">
                  <c:v>6.47</c:v>
                </c:pt>
                <c:pt idx="112">
                  <c:v>6.9</c:v>
                </c:pt>
                <c:pt idx="113">
                  <c:v>6.88</c:v>
                </c:pt>
                <c:pt idx="114">
                  <c:v>6.88</c:v>
                </c:pt>
                <c:pt idx="116">
                  <c:v>6.88</c:v>
                </c:pt>
                <c:pt idx="117">
                  <c:v>6.88</c:v>
                </c:pt>
                <c:pt idx="118">
                  <c:v>6.75</c:v>
                </c:pt>
                <c:pt idx="119">
                  <c:v>6.88</c:v>
                </c:pt>
                <c:pt idx="120">
                  <c:v>6.88</c:v>
                </c:pt>
                <c:pt idx="121">
                  <c:v>6.88</c:v>
                </c:pt>
                <c:pt idx="122">
                  <c:v>6.75</c:v>
                </c:pt>
                <c:pt idx="123">
                  <c:v>6.75</c:v>
                </c:pt>
                <c:pt idx="124">
                  <c:v>6.88</c:v>
                </c:pt>
                <c:pt idx="125">
                  <c:v>6.88</c:v>
                </c:pt>
                <c:pt idx="126">
                  <c:v>6.75</c:v>
                </c:pt>
                <c:pt idx="127">
                  <c:v>7.38</c:v>
                </c:pt>
                <c:pt idx="128">
                  <c:v>6.75</c:v>
                </c:pt>
                <c:pt idx="129">
                  <c:v>9</c:v>
                </c:pt>
                <c:pt idx="130">
                  <c:v>7.88</c:v>
                </c:pt>
                <c:pt idx="131">
                  <c:v>7.88</c:v>
                </c:pt>
                <c:pt idx="132">
                  <c:v>7.38</c:v>
                </c:pt>
                <c:pt idx="133">
                  <c:v>6.75</c:v>
                </c:pt>
                <c:pt idx="134">
                  <c:v>6.75</c:v>
                </c:pt>
                <c:pt idx="137">
                  <c:v>6.75</c:v>
                </c:pt>
                <c:pt idx="138">
                  <c:v>6.75</c:v>
                </c:pt>
                <c:pt idx="140">
                  <c:v>6.75</c:v>
                </c:pt>
                <c:pt idx="141">
                  <c:v>6.75</c:v>
                </c:pt>
                <c:pt idx="144">
                  <c:v>7.38</c:v>
                </c:pt>
                <c:pt idx="145">
                  <c:v>7.38</c:v>
                </c:pt>
                <c:pt idx="146">
                  <c:v>7.38</c:v>
                </c:pt>
                <c:pt idx="147">
                  <c:v>8</c:v>
                </c:pt>
                <c:pt idx="148">
                  <c:v>8.6300000000000008</c:v>
                </c:pt>
                <c:pt idx="149">
                  <c:v>8.25</c:v>
                </c:pt>
                <c:pt idx="150">
                  <c:v>8.25</c:v>
                </c:pt>
                <c:pt idx="151">
                  <c:v>8.5</c:v>
                </c:pt>
                <c:pt idx="153">
                  <c:v>8.75</c:v>
                </c:pt>
                <c:pt idx="154">
                  <c:v>8.75</c:v>
                </c:pt>
                <c:pt idx="155">
                  <c:v>8.75</c:v>
                </c:pt>
                <c:pt idx="156">
                  <c:v>8.75</c:v>
                </c:pt>
                <c:pt idx="157">
                  <c:v>8.75</c:v>
                </c:pt>
                <c:pt idx="158">
                  <c:v>8.75</c:v>
                </c:pt>
                <c:pt idx="159">
                  <c:v>8.5</c:v>
                </c:pt>
                <c:pt idx="160">
                  <c:v>8.75</c:v>
                </c:pt>
                <c:pt idx="161">
                  <c:v>8.75</c:v>
                </c:pt>
                <c:pt idx="162">
                  <c:v>8.5</c:v>
                </c:pt>
                <c:pt idx="163">
                  <c:v>8.75</c:v>
                </c:pt>
                <c:pt idx="164">
                  <c:v>9</c:v>
                </c:pt>
                <c:pt idx="165">
                  <c:v>10</c:v>
                </c:pt>
                <c:pt idx="166">
                  <c:v>10</c:v>
                </c:pt>
                <c:pt idx="168">
                  <c:v>11</c:v>
                </c:pt>
                <c:pt idx="169">
                  <c:v>11</c:v>
                </c:pt>
                <c:pt idx="170">
                  <c:v>10</c:v>
                </c:pt>
                <c:pt idx="171">
                  <c:v>11.5</c:v>
                </c:pt>
                <c:pt idx="172">
                  <c:v>11</c:v>
                </c:pt>
                <c:pt idx="173">
                  <c:v>11.5</c:v>
                </c:pt>
                <c:pt idx="174">
                  <c:v>11.75</c:v>
                </c:pt>
                <c:pt idx="175">
                  <c:v>11.75</c:v>
                </c:pt>
                <c:pt idx="176">
                  <c:v>11.75</c:v>
                </c:pt>
                <c:pt idx="177">
                  <c:v>12</c:v>
                </c:pt>
                <c:pt idx="178">
                  <c:v>11.75</c:v>
                </c:pt>
                <c:pt idx="179">
                  <c:v>12.25</c:v>
                </c:pt>
                <c:pt idx="180">
                  <c:v>12.25</c:v>
                </c:pt>
                <c:pt idx="181">
                  <c:v>12.25</c:v>
                </c:pt>
                <c:pt idx="182">
                  <c:v>12.25</c:v>
                </c:pt>
                <c:pt idx="183">
                  <c:v>12.25</c:v>
                </c:pt>
                <c:pt idx="184">
                  <c:v>12.25</c:v>
                </c:pt>
                <c:pt idx="185">
                  <c:v>12.25</c:v>
                </c:pt>
                <c:pt idx="186">
                  <c:v>12.25</c:v>
                </c:pt>
                <c:pt idx="187">
                  <c:v>11.75</c:v>
                </c:pt>
                <c:pt idx="188">
                  <c:v>11.25</c:v>
                </c:pt>
                <c:pt idx="189">
                  <c:v>12.25</c:v>
                </c:pt>
                <c:pt idx="190">
                  <c:v>11.5</c:v>
                </c:pt>
                <c:pt idx="191">
                  <c:v>11.75</c:v>
                </c:pt>
                <c:pt idx="192">
                  <c:v>13</c:v>
                </c:pt>
                <c:pt idx="193">
                  <c:v>13</c:v>
                </c:pt>
                <c:pt idx="194">
                  <c:v>11.25</c:v>
                </c:pt>
                <c:pt idx="195">
                  <c:v>11.25</c:v>
                </c:pt>
                <c:pt idx="196">
                  <c:v>11</c:v>
                </c:pt>
                <c:pt idx="197">
                  <c:v>11</c:v>
                </c:pt>
                <c:pt idx="198">
                  <c:v>10.75</c:v>
                </c:pt>
                <c:pt idx="199">
                  <c:v>10</c:v>
                </c:pt>
                <c:pt idx="200">
                  <c:v>10</c:v>
                </c:pt>
                <c:pt idx="201" formatCode="#\ ##0.000">
                  <c:v>9.5</c:v>
                </c:pt>
                <c:pt idx="202" formatCode="#\ ##0.000">
                  <c:v>9.5</c:v>
                </c:pt>
                <c:pt idx="203">
                  <c:v>10</c:v>
                </c:pt>
                <c:pt idx="204">
                  <c:v>10</c:v>
                </c:pt>
                <c:pt idx="205">
                  <c:v>10.88</c:v>
                </c:pt>
                <c:pt idx="206">
                  <c:v>10.88</c:v>
                </c:pt>
                <c:pt idx="207">
                  <c:v>10.63</c:v>
                </c:pt>
                <c:pt idx="208">
                  <c:v>10.63</c:v>
                </c:pt>
                <c:pt idx="209">
                  <c:v>10.38</c:v>
                </c:pt>
                <c:pt idx="210">
                  <c:v>10</c:v>
                </c:pt>
                <c:pt idx="211">
                  <c:v>10.38</c:v>
                </c:pt>
                <c:pt idx="212">
                  <c:v>10.38</c:v>
                </c:pt>
                <c:pt idx="213">
                  <c:v>10.38</c:v>
                </c:pt>
                <c:pt idx="214">
                  <c:v>10.38</c:v>
                </c:pt>
                <c:pt idx="215">
                  <c:v>10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10.38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12</c:v>
                </c:pt>
                <c:pt idx="225">
                  <c:v>11</c:v>
                </c:pt>
                <c:pt idx="226">
                  <c:v>12</c:v>
                </c:pt>
                <c:pt idx="227">
                  <c:v>11.38</c:v>
                </c:pt>
                <c:pt idx="228">
                  <c:v>10.88</c:v>
                </c:pt>
                <c:pt idx="229">
                  <c:v>11.88</c:v>
                </c:pt>
                <c:pt idx="230">
                  <c:v>10.88</c:v>
                </c:pt>
                <c:pt idx="231">
                  <c:v>10.75</c:v>
                </c:pt>
                <c:pt idx="232">
                  <c:v>11.38</c:v>
                </c:pt>
                <c:pt idx="233">
                  <c:v>10.75</c:v>
                </c:pt>
                <c:pt idx="234">
                  <c:v>11.88</c:v>
                </c:pt>
                <c:pt idx="235">
                  <c:v>11.58</c:v>
                </c:pt>
                <c:pt idx="236">
                  <c:v>12.15</c:v>
                </c:pt>
                <c:pt idx="237">
                  <c:v>12.15</c:v>
                </c:pt>
                <c:pt idx="238">
                  <c:v>12.15</c:v>
                </c:pt>
                <c:pt idx="239">
                  <c:v>11.67</c:v>
                </c:pt>
                <c:pt idx="240">
                  <c:v>12.4</c:v>
                </c:pt>
                <c:pt idx="241">
                  <c:v>12.3</c:v>
                </c:pt>
                <c:pt idx="242">
                  <c:v>12.15</c:v>
                </c:pt>
                <c:pt idx="243">
                  <c:v>13</c:v>
                </c:pt>
                <c:pt idx="244">
                  <c:v>12.15</c:v>
                </c:pt>
                <c:pt idx="245">
                  <c:v>12.35</c:v>
                </c:pt>
                <c:pt idx="246">
                  <c:v>11.95</c:v>
                </c:pt>
                <c:pt idx="247">
                  <c:v>12.7</c:v>
                </c:pt>
                <c:pt idx="248">
                  <c:v>12.4</c:v>
                </c:pt>
                <c:pt idx="249">
                  <c:v>12.4</c:v>
                </c:pt>
                <c:pt idx="250">
                  <c:v>13</c:v>
                </c:pt>
                <c:pt idx="251">
                  <c:v>12.7</c:v>
                </c:pt>
                <c:pt idx="252">
                  <c:v>13.2</c:v>
                </c:pt>
                <c:pt idx="253">
                  <c:v>14</c:v>
                </c:pt>
                <c:pt idx="254">
                  <c:v>14</c:v>
                </c:pt>
                <c:pt idx="255">
                  <c:v>13.2</c:v>
                </c:pt>
                <c:pt idx="256">
                  <c:v>13.2</c:v>
                </c:pt>
                <c:pt idx="257">
                  <c:v>13.2</c:v>
                </c:pt>
                <c:pt idx="258">
                  <c:v>12.95</c:v>
                </c:pt>
                <c:pt idx="259">
                  <c:v>12.63</c:v>
                </c:pt>
                <c:pt idx="260">
                  <c:v>13.5</c:v>
                </c:pt>
                <c:pt idx="261">
                  <c:v>12.93</c:v>
                </c:pt>
                <c:pt idx="262">
                  <c:v>12.93</c:v>
                </c:pt>
                <c:pt idx="263">
                  <c:v>12.8</c:v>
                </c:pt>
                <c:pt idx="264">
                  <c:v>12.53</c:v>
                </c:pt>
                <c:pt idx="265">
                  <c:v>12.8</c:v>
                </c:pt>
                <c:pt idx="266">
                  <c:v>12.53</c:v>
                </c:pt>
                <c:pt idx="267">
                  <c:v>12.75</c:v>
                </c:pt>
                <c:pt idx="268">
                  <c:v>12.53</c:v>
                </c:pt>
                <c:pt idx="269">
                  <c:v>11.75</c:v>
                </c:pt>
                <c:pt idx="270">
                  <c:v>12.5</c:v>
                </c:pt>
                <c:pt idx="271">
                  <c:v>12.5</c:v>
                </c:pt>
                <c:pt idx="272">
                  <c:v>12.17</c:v>
                </c:pt>
                <c:pt idx="273">
                  <c:v>12.5</c:v>
                </c:pt>
                <c:pt idx="274">
                  <c:v>12.5</c:v>
                </c:pt>
                <c:pt idx="275">
                  <c:v>12.17</c:v>
                </c:pt>
                <c:pt idx="276">
                  <c:v>13.5</c:v>
                </c:pt>
                <c:pt idx="277">
                  <c:v>12.5</c:v>
                </c:pt>
                <c:pt idx="278">
                  <c:v>12.33</c:v>
                </c:pt>
                <c:pt idx="279">
                  <c:v>12.5</c:v>
                </c:pt>
                <c:pt idx="280">
                  <c:v>12.17</c:v>
                </c:pt>
                <c:pt idx="281">
                  <c:v>12.17</c:v>
                </c:pt>
                <c:pt idx="282">
                  <c:v>12.33</c:v>
                </c:pt>
                <c:pt idx="283">
                  <c:v>12</c:v>
                </c:pt>
                <c:pt idx="284">
                  <c:v>12.5</c:v>
                </c:pt>
                <c:pt idx="285">
                  <c:v>13.5</c:v>
                </c:pt>
                <c:pt idx="286">
                  <c:v>12.75</c:v>
                </c:pt>
                <c:pt idx="287">
                  <c:v>12.75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</c:v>
                </c:pt>
                <c:pt idx="294">
                  <c:v>11.83</c:v>
                </c:pt>
                <c:pt idx="295">
                  <c:v>12.17</c:v>
                </c:pt>
                <c:pt idx="296">
                  <c:v>12.5</c:v>
                </c:pt>
                <c:pt idx="297">
                  <c:v>12</c:v>
                </c:pt>
                <c:pt idx="298">
                  <c:v>12</c:v>
                </c:pt>
                <c:pt idx="299">
                  <c:v>12</c:v>
                </c:pt>
                <c:pt idx="300">
                  <c:v>12</c:v>
                </c:pt>
                <c:pt idx="301">
                  <c:v>11</c:v>
                </c:pt>
                <c:pt idx="302">
                  <c:v>12</c:v>
                </c:pt>
                <c:pt idx="303">
                  <c:v>10</c:v>
                </c:pt>
                <c:pt idx="304">
                  <c:v>11</c:v>
                </c:pt>
                <c:pt idx="305">
                  <c:v>11</c:v>
                </c:pt>
                <c:pt idx="306">
                  <c:v>11</c:v>
                </c:pt>
                <c:pt idx="307">
                  <c:v>10</c:v>
                </c:pt>
                <c:pt idx="308">
                  <c:v>11</c:v>
                </c:pt>
                <c:pt idx="309">
                  <c:v>11</c:v>
                </c:pt>
                <c:pt idx="310">
                  <c:v>11</c:v>
                </c:pt>
                <c:pt idx="311">
                  <c:v>11</c:v>
                </c:pt>
                <c:pt idx="312">
                  <c:v>11</c:v>
                </c:pt>
                <c:pt idx="313">
                  <c:v>11.5</c:v>
                </c:pt>
                <c:pt idx="314">
                  <c:v>11</c:v>
                </c:pt>
                <c:pt idx="315">
                  <c:v>11.5</c:v>
                </c:pt>
                <c:pt idx="316">
                  <c:v>11</c:v>
                </c:pt>
                <c:pt idx="317">
                  <c:v>11</c:v>
                </c:pt>
                <c:pt idx="318">
                  <c:v>11</c:v>
                </c:pt>
                <c:pt idx="319">
                  <c:v>11</c:v>
                </c:pt>
                <c:pt idx="320">
                  <c:v>11</c:v>
                </c:pt>
                <c:pt idx="321">
                  <c:v>11</c:v>
                </c:pt>
                <c:pt idx="322">
                  <c:v>11</c:v>
                </c:pt>
                <c:pt idx="323">
                  <c:v>11</c:v>
                </c:pt>
                <c:pt idx="324">
                  <c:v>11</c:v>
                </c:pt>
                <c:pt idx="325">
                  <c:v>11</c:v>
                </c:pt>
                <c:pt idx="326">
                  <c:v>11</c:v>
                </c:pt>
                <c:pt idx="327">
                  <c:v>11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11</c:v>
                </c:pt>
                <c:pt idx="332">
                  <c:v>11</c:v>
                </c:pt>
                <c:pt idx="333">
                  <c:v>11</c:v>
                </c:pt>
                <c:pt idx="334">
                  <c:v>11</c:v>
                </c:pt>
                <c:pt idx="335">
                  <c:v>11</c:v>
                </c:pt>
                <c:pt idx="336">
                  <c:v>11</c:v>
                </c:pt>
                <c:pt idx="337">
                  <c:v>11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11</c:v>
                </c:pt>
                <c:pt idx="343">
                  <c:v>11</c:v>
                </c:pt>
                <c:pt idx="344">
                  <c:v>10.67</c:v>
                </c:pt>
                <c:pt idx="345">
                  <c:v>10.67</c:v>
                </c:pt>
                <c:pt idx="346">
                  <c:v>10.67</c:v>
                </c:pt>
                <c:pt idx="347">
                  <c:v>10.67</c:v>
                </c:pt>
                <c:pt idx="348">
                  <c:v>10.67</c:v>
                </c:pt>
                <c:pt idx="349">
                  <c:v>10.5</c:v>
                </c:pt>
                <c:pt idx="350">
                  <c:v>10</c:v>
                </c:pt>
                <c:pt idx="351">
                  <c:v>10.5</c:v>
                </c:pt>
                <c:pt idx="352">
                  <c:v>10.5</c:v>
                </c:pt>
                <c:pt idx="353">
                  <c:v>10.5</c:v>
                </c:pt>
                <c:pt idx="354">
                  <c:v>10</c:v>
                </c:pt>
                <c:pt idx="355">
                  <c:v>10.5</c:v>
                </c:pt>
                <c:pt idx="356">
                  <c:v>8.8800000000000008</c:v>
                </c:pt>
                <c:pt idx="357">
                  <c:v>10.5</c:v>
                </c:pt>
                <c:pt idx="358">
                  <c:v>10.5</c:v>
                </c:pt>
                <c:pt idx="359">
                  <c:v>10.5</c:v>
                </c:pt>
                <c:pt idx="360">
                  <c:v>9.5500000000000007</c:v>
                </c:pt>
                <c:pt idx="361">
                  <c:v>10.5</c:v>
                </c:pt>
                <c:pt idx="362">
                  <c:v>10.5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8.5</c:v>
                </c:pt>
                <c:pt idx="374">
                  <c:v>9</c:v>
                </c:pt>
                <c:pt idx="375">
                  <c:v>8.75</c:v>
                </c:pt>
                <c:pt idx="376">
                  <c:v>8</c:v>
                </c:pt>
                <c:pt idx="377">
                  <c:v>8.25</c:v>
                </c:pt>
                <c:pt idx="378">
                  <c:v>8.25</c:v>
                </c:pt>
                <c:pt idx="379">
                  <c:v>8.25</c:v>
                </c:pt>
                <c:pt idx="380">
                  <c:v>8.25</c:v>
                </c:pt>
                <c:pt idx="381">
                  <c:v>8.0500000000000007</c:v>
                </c:pt>
                <c:pt idx="382">
                  <c:v>8.25</c:v>
                </c:pt>
                <c:pt idx="383">
                  <c:v>8</c:v>
                </c:pt>
                <c:pt idx="384">
                  <c:v>8.25</c:v>
                </c:pt>
                <c:pt idx="385">
                  <c:v>8.25</c:v>
                </c:pt>
                <c:pt idx="386">
                  <c:v>8.5</c:v>
                </c:pt>
                <c:pt idx="387">
                  <c:v>8.5</c:v>
                </c:pt>
                <c:pt idx="388">
                  <c:v>8.5</c:v>
                </c:pt>
                <c:pt idx="389">
                  <c:v>8.5</c:v>
                </c:pt>
                <c:pt idx="390">
                  <c:v>8.5</c:v>
                </c:pt>
                <c:pt idx="391">
                  <c:v>9.15</c:v>
                </c:pt>
                <c:pt idx="392">
                  <c:v>8.5</c:v>
                </c:pt>
                <c:pt idx="394">
                  <c:v>8.5</c:v>
                </c:pt>
                <c:pt idx="395">
                  <c:v>8.5</c:v>
                </c:pt>
                <c:pt idx="396">
                  <c:v>8.5</c:v>
                </c:pt>
                <c:pt idx="397">
                  <c:v>8.5</c:v>
                </c:pt>
                <c:pt idx="398">
                  <c:v>8.5</c:v>
                </c:pt>
                <c:pt idx="399">
                  <c:v>8.5</c:v>
                </c:pt>
                <c:pt idx="400">
                  <c:v>8.5</c:v>
                </c:pt>
                <c:pt idx="401">
                  <c:v>8.5</c:v>
                </c:pt>
                <c:pt idx="402">
                  <c:v>8.5</c:v>
                </c:pt>
                <c:pt idx="403">
                  <c:v>8.5</c:v>
                </c:pt>
                <c:pt idx="404">
                  <c:v>8.5</c:v>
                </c:pt>
                <c:pt idx="405">
                  <c:v>8.5</c:v>
                </c:pt>
                <c:pt idx="406">
                  <c:v>8.5</c:v>
                </c:pt>
                <c:pt idx="407">
                  <c:v>8.5</c:v>
                </c:pt>
                <c:pt idx="408">
                  <c:v>8.5</c:v>
                </c:pt>
                <c:pt idx="409">
                  <c:v>8.5</c:v>
                </c:pt>
                <c:pt idx="410">
                  <c:v>8.5</c:v>
                </c:pt>
                <c:pt idx="411">
                  <c:v>8.5</c:v>
                </c:pt>
                <c:pt idx="412">
                  <c:v>8.5</c:v>
                </c:pt>
                <c:pt idx="413">
                  <c:v>8.5</c:v>
                </c:pt>
                <c:pt idx="414">
                  <c:v>8.5</c:v>
                </c:pt>
                <c:pt idx="415">
                  <c:v>8.5</c:v>
                </c:pt>
                <c:pt idx="416">
                  <c:v>8.5</c:v>
                </c:pt>
                <c:pt idx="417">
                  <c:v>7.65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5">
                  <c:v>9.3800000000000008</c:v>
                </c:pt>
                <c:pt idx="426">
                  <c:v>9.5</c:v>
                </c:pt>
                <c:pt idx="427">
                  <c:v>9</c:v>
                </c:pt>
                <c:pt idx="429">
                  <c:v>9.5</c:v>
                </c:pt>
                <c:pt idx="430">
                  <c:v>9</c:v>
                </c:pt>
                <c:pt idx="431">
                  <c:v>9</c:v>
                </c:pt>
                <c:pt idx="432">
                  <c:v>8.5</c:v>
                </c:pt>
                <c:pt idx="433">
                  <c:v>9</c:v>
                </c:pt>
                <c:pt idx="434">
                  <c:v>9.5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2">
                  <c:v>9</c:v>
                </c:pt>
                <c:pt idx="443">
                  <c:v>8.5</c:v>
                </c:pt>
                <c:pt idx="444">
                  <c:v>8.5</c:v>
                </c:pt>
                <c:pt idx="445">
                  <c:v>9</c:v>
                </c:pt>
                <c:pt idx="446">
                  <c:v>9.5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9.25</c:v>
                </c:pt>
                <c:pt idx="454">
                  <c:v>9.3800000000000008</c:v>
                </c:pt>
                <c:pt idx="455">
                  <c:v>9.3800000000000008</c:v>
                </c:pt>
                <c:pt idx="456">
                  <c:v>9.3800000000000008</c:v>
                </c:pt>
                <c:pt idx="457">
                  <c:v>9.3800000000000008</c:v>
                </c:pt>
                <c:pt idx="458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FCD-918B-0DC65AE940D4}"/>
            </c:ext>
          </c:extLst>
        </c:ser>
        <c:ser>
          <c:idx val="2"/>
          <c:order val="2"/>
          <c:tx>
            <c:strRef>
              <c:f>'3.1.12-график'!$E$4:$E$5</c:f>
              <c:strCache>
                <c:ptCount val="2"/>
                <c:pt idx="0">
                  <c:v>KIBID3M
индикаторы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'3.1.12-график'!$B$6:$B$464</c:f>
              <c:numCache>
                <c:formatCode>dd/mm/yy;@</c:formatCode>
                <c:ptCount val="459"/>
                <c:pt idx="0">
                  <c:v>39085</c:v>
                </c:pt>
                <c:pt idx="1">
                  <c:v>39086</c:v>
                </c:pt>
                <c:pt idx="2">
                  <c:v>39087</c:v>
                </c:pt>
                <c:pt idx="3">
                  <c:v>39090</c:v>
                </c:pt>
                <c:pt idx="4">
                  <c:v>39091</c:v>
                </c:pt>
                <c:pt idx="5">
                  <c:v>39092</c:v>
                </c:pt>
                <c:pt idx="6">
                  <c:v>39093</c:v>
                </c:pt>
                <c:pt idx="7">
                  <c:v>39094</c:v>
                </c:pt>
                <c:pt idx="8">
                  <c:v>39097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39132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39152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39166</c:v>
                </c:pt>
                <c:pt idx="56">
                  <c:v>39167</c:v>
                </c:pt>
                <c:pt idx="57">
                  <c:v>39168</c:v>
                </c:pt>
                <c:pt idx="58">
                  <c:v>39169</c:v>
                </c:pt>
                <c:pt idx="59">
                  <c:v>39170</c:v>
                </c:pt>
                <c:pt idx="60">
                  <c:v>39171</c:v>
                </c:pt>
                <c:pt idx="61">
                  <c:v>39174</c:v>
                </c:pt>
                <c:pt idx="62">
                  <c:v>39175</c:v>
                </c:pt>
                <c:pt idx="63">
                  <c:v>39176</c:v>
                </c:pt>
                <c:pt idx="64">
                  <c:v>39177</c:v>
                </c:pt>
                <c:pt idx="65">
                  <c:v>39178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39204</c:v>
                </c:pt>
                <c:pt idx="83">
                  <c:v>39205</c:v>
                </c:pt>
                <c:pt idx="84">
                  <c:v>39206</c:v>
                </c:pt>
                <c:pt idx="85">
                  <c:v>39209</c:v>
                </c:pt>
                <c:pt idx="86">
                  <c:v>39210</c:v>
                </c:pt>
                <c:pt idx="87">
                  <c:v>39212</c:v>
                </c:pt>
                <c:pt idx="88">
                  <c:v>39213</c:v>
                </c:pt>
                <c:pt idx="89">
                  <c:v>39216</c:v>
                </c:pt>
                <c:pt idx="90">
                  <c:v>39217</c:v>
                </c:pt>
                <c:pt idx="91">
                  <c:v>39218</c:v>
                </c:pt>
                <c:pt idx="92">
                  <c:v>39219</c:v>
                </c:pt>
                <c:pt idx="93">
                  <c:v>39220</c:v>
                </c:pt>
                <c:pt idx="94">
                  <c:v>39223</c:v>
                </c:pt>
                <c:pt idx="95">
                  <c:v>39224</c:v>
                </c:pt>
                <c:pt idx="96">
                  <c:v>39225</c:v>
                </c:pt>
                <c:pt idx="97">
                  <c:v>39226</c:v>
                </c:pt>
                <c:pt idx="98">
                  <c:v>39227</c:v>
                </c:pt>
                <c:pt idx="99">
                  <c:v>39230</c:v>
                </c:pt>
                <c:pt idx="100">
                  <c:v>39231</c:v>
                </c:pt>
                <c:pt idx="101">
                  <c:v>39232</c:v>
                </c:pt>
                <c:pt idx="102">
                  <c:v>39233</c:v>
                </c:pt>
                <c:pt idx="103">
                  <c:v>39234</c:v>
                </c:pt>
                <c:pt idx="104">
                  <c:v>39237</c:v>
                </c:pt>
                <c:pt idx="105">
                  <c:v>39238</c:v>
                </c:pt>
                <c:pt idx="106">
                  <c:v>39239</c:v>
                </c:pt>
                <c:pt idx="107">
                  <c:v>39240</c:v>
                </c:pt>
                <c:pt idx="108">
                  <c:v>39241</c:v>
                </c:pt>
                <c:pt idx="109">
                  <c:v>39244</c:v>
                </c:pt>
                <c:pt idx="110">
                  <c:v>39245</c:v>
                </c:pt>
                <c:pt idx="111">
                  <c:v>39246</c:v>
                </c:pt>
                <c:pt idx="112">
                  <c:v>39247</c:v>
                </c:pt>
                <c:pt idx="113">
                  <c:v>39248</c:v>
                </c:pt>
                <c:pt idx="114">
                  <c:v>39251</c:v>
                </c:pt>
                <c:pt idx="115">
                  <c:v>39252</c:v>
                </c:pt>
                <c:pt idx="116">
                  <c:v>39253</c:v>
                </c:pt>
                <c:pt idx="117">
                  <c:v>39254</c:v>
                </c:pt>
                <c:pt idx="118">
                  <c:v>39255</c:v>
                </c:pt>
                <c:pt idx="119">
                  <c:v>39258</c:v>
                </c:pt>
                <c:pt idx="120">
                  <c:v>39259</c:v>
                </c:pt>
                <c:pt idx="121">
                  <c:v>39260</c:v>
                </c:pt>
                <c:pt idx="122">
                  <c:v>39261</c:v>
                </c:pt>
                <c:pt idx="123">
                  <c:v>39262</c:v>
                </c:pt>
                <c:pt idx="124">
                  <c:v>39265</c:v>
                </c:pt>
                <c:pt idx="125">
                  <c:v>39266</c:v>
                </c:pt>
                <c:pt idx="126">
                  <c:v>39267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39327</c:v>
                </c:pt>
                <c:pt idx="168">
                  <c:v>39328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39363</c:v>
                </c:pt>
                <c:pt idx="194">
                  <c:v>39364</c:v>
                </c:pt>
                <c:pt idx="195">
                  <c:v>39365</c:v>
                </c:pt>
                <c:pt idx="196">
                  <c:v>39366</c:v>
                </c:pt>
                <c:pt idx="197">
                  <c:v>39367</c:v>
                </c:pt>
                <c:pt idx="198">
                  <c:v>39370</c:v>
                </c:pt>
                <c:pt idx="199">
                  <c:v>39371</c:v>
                </c:pt>
                <c:pt idx="200">
                  <c:v>39372</c:v>
                </c:pt>
                <c:pt idx="201">
                  <c:v>39373</c:v>
                </c:pt>
                <c:pt idx="202">
                  <c:v>39374</c:v>
                </c:pt>
                <c:pt idx="203">
                  <c:v>39377</c:v>
                </c:pt>
                <c:pt idx="204">
                  <c:v>39378</c:v>
                </c:pt>
                <c:pt idx="205">
                  <c:v>39379</c:v>
                </c:pt>
                <c:pt idx="206">
                  <c:v>39383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39398</c:v>
                </c:pt>
                <c:pt idx="218">
                  <c:v>39399</c:v>
                </c:pt>
                <c:pt idx="219">
                  <c:v>39400</c:v>
                </c:pt>
                <c:pt idx="220">
                  <c:v>39401</c:v>
                </c:pt>
                <c:pt idx="221">
                  <c:v>39402</c:v>
                </c:pt>
                <c:pt idx="222">
                  <c:v>39405</c:v>
                </c:pt>
                <c:pt idx="223">
                  <c:v>39406</c:v>
                </c:pt>
                <c:pt idx="224">
                  <c:v>39407</c:v>
                </c:pt>
                <c:pt idx="225">
                  <c:v>39408</c:v>
                </c:pt>
                <c:pt idx="226">
                  <c:v>39409</c:v>
                </c:pt>
                <c:pt idx="227">
                  <c:v>39412</c:v>
                </c:pt>
                <c:pt idx="228">
                  <c:v>39413</c:v>
                </c:pt>
                <c:pt idx="229">
                  <c:v>39414</c:v>
                </c:pt>
                <c:pt idx="230">
                  <c:v>39415</c:v>
                </c:pt>
                <c:pt idx="231">
                  <c:v>39416</c:v>
                </c:pt>
                <c:pt idx="232">
                  <c:v>39419</c:v>
                </c:pt>
                <c:pt idx="233">
                  <c:v>39420</c:v>
                </c:pt>
                <c:pt idx="234">
                  <c:v>39421</c:v>
                </c:pt>
                <c:pt idx="235">
                  <c:v>39422</c:v>
                </c:pt>
                <c:pt idx="236">
                  <c:v>39423</c:v>
                </c:pt>
                <c:pt idx="237">
                  <c:v>39426</c:v>
                </c:pt>
                <c:pt idx="238">
                  <c:v>39427</c:v>
                </c:pt>
                <c:pt idx="239">
                  <c:v>39428</c:v>
                </c:pt>
                <c:pt idx="240">
                  <c:v>39429</c:v>
                </c:pt>
                <c:pt idx="241">
                  <c:v>39430</c:v>
                </c:pt>
                <c:pt idx="242">
                  <c:v>39435</c:v>
                </c:pt>
                <c:pt idx="243">
                  <c:v>39437</c:v>
                </c:pt>
                <c:pt idx="244">
                  <c:v>39440</c:v>
                </c:pt>
                <c:pt idx="245">
                  <c:v>39441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39445</c:v>
                </c:pt>
                <c:pt idx="250">
                  <c:v>39450</c:v>
                </c:pt>
                <c:pt idx="251">
                  <c:v>39451</c:v>
                </c:pt>
                <c:pt idx="252">
                  <c:v>39455</c:v>
                </c:pt>
                <c:pt idx="253">
                  <c:v>39456</c:v>
                </c:pt>
                <c:pt idx="254">
                  <c:v>39457</c:v>
                </c:pt>
                <c:pt idx="255">
                  <c:v>39458</c:v>
                </c:pt>
                <c:pt idx="256">
                  <c:v>39461</c:v>
                </c:pt>
                <c:pt idx="257">
                  <c:v>39462</c:v>
                </c:pt>
                <c:pt idx="258">
                  <c:v>39463</c:v>
                </c:pt>
                <c:pt idx="259">
                  <c:v>39464</c:v>
                </c:pt>
                <c:pt idx="260">
                  <c:v>39465</c:v>
                </c:pt>
                <c:pt idx="261">
                  <c:v>39468</c:v>
                </c:pt>
                <c:pt idx="262">
                  <c:v>39469</c:v>
                </c:pt>
                <c:pt idx="263">
                  <c:v>39470</c:v>
                </c:pt>
                <c:pt idx="264">
                  <c:v>39471</c:v>
                </c:pt>
                <c:pt idx="265">
                  <c:v>39472</c:v>
                </c:pt>
                <c:pt idx="266">
                  <c:v>39475</c:v>
                </c:pt>
                <c:pt idx="267">
                  <c:v>39476</c:v>
                </c:pt>
                <c:pt idx="268">
                  <c:v>39477</c:v>
                </c:pt>
                <c:pt idx="269">
                  <c:v>39478</c:v>
                </c:pt>
                <c:pt idx="270">
                  <c:v>39479</c:v>
                </c:pt>
                <c:pt idx="271">
                  <c:v>39482</c:v>
                </c:pt>
                <c:pt idx="272">
                  <c:v>39483</c:v>
                </c:pt>
                <c:pt idx="273">
                  <c:v>39484</c:v>
                </c:pt>
                <c:pt idx="274">
                  <c:v>39485</c:v>
                </c:pt>
                <c:pt idx="275">
                  <c:v>39486</c:v>
                </c:pt>
                <c:pt idx="276">
                  <c:v>39489</c:v>
                </c:pt>
                <c:pt idx="277">
                  <c:v>39490</c:v>
                </c:pt>
                <c:pt idx="278">
                  <c:v>39491</c:v>
                </c:pt>
                <c:pt idx="279">
                  <c:v>39492</c:v>
                </c:pt>
                <c:pt idx="280">
                  <c:v>39493</c:v>
                </c:pt>
                <c:pt idx="281">
                  <c:v>39496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39518</c:v>
                </c:pt>
                <c:pt idx="297">
                  <c:v>39519</c:v>
                </c:pt>
                <c:pt idx="298">
                  <c:v>39520</c:v>
                </c:pt>
                <c:pt idx="299">
                  <c:v>39521</c:v>
                </c:pt>
                <c:pt idx="300">
                  <c:v>39524</c:v>
                </c:pt>
                <c:pt idx="301">
                  <c:v>39525</c:v>
                </c:pt>
                <c:pt idx="302">
                  <c:v>39526</c:v>
                </c:pt>
                <c:pt idx="303">
                  <c:v>39527</c:v>
                </c:pt>
                <c:pt idx="304">
                  <c:v>39528</c:v>
                </c:pt>
                <c:pt idx="305">
                  <c:v>39532</c:v>
                </c:pt>
                <c:pt idx="306">
                  <c:v>39533</c:v>
                </c:pt>
                <c:pt idx="307">
                  <c:v>39534</c:v>
                </c:pt>
                <c:pt idx="308">
                  <c:v>39535</c:v>
                </c:pt>
                <c:pt idx="309">
                  <c:v>39538</c:v>
                </c:pt>
                <c:pt idx="310">
                  <c:v>39539</c:v>
                </c:pt>
                <c:pt idx="311">
                  <c:v>39540</c:v>
                </c:pt>
                <c:pt idx="312">
                  <c:v>39541</c:v>
                </c:pt>
                <c:pt idx="313">
                  <c:v>39542</c:v>
                </c:pt>
                <c:pt idx="314">
                  <c:v>39545</c:v>
                </c:pt>
                <c:pt idx="315">
                  <c:v>39546</c:v>
                </c:pt>
                <c:pt idx="316">
                  <c:v>39547</c:v>
                </c:pt>
                <c:pt idx="317">
                  <c:v>39548</c:v>
                </c:pt>
                <c:pt idx="318">
                  <c:v>39549</c:v>
                </c:pt>
                <c:pt idx="319">
                  <c:v>39552</c:v>
                </c:pt>
                <c:pt idx="320">
                  <c:v>39553</c:v>
                </c:pt>
                <c:pt idx="321">
                  <c:v>39554</c:v>
                </c:pt>
                <c:pt idx="322">
                  <c:v>39555</c:v>
                </c:pt>
                <c:pt idx="323">
                  <c:v>39556</c:v>
                </c:pt>
                <c:pt idx="324">
                  <c:v>39559</c:v>
                </c:pt>
                <c:pt idx="325">
                  <c:v>39560</c:v>
                </c:pt>
                <c:pt idx="326">
                  <c:v>39561</c:v>
                </c:pt>
                <c:pt idx="327">
                  <c:v>39562</c:v>
                </c:pt>
                <c:pt idx="328">
                  <c:v>39563</c:v>
                </c:pt>
                <c:pt idx="329">
                  <c:v>39566</c:v>
                </c:pt>
                <c:pt idx="330">
                  <c:v>39567</c:v>
                </c:pt>
                <c:pt idx="331">
                  <c:v>39568</c:v>
                </c:pt>
                <c:pt idx="332">
                  <c:v>39572</c:v>
                </c:pt>
                <c:pt idx="333">
                  <c:v>39573</c:v>
                </c:pt>
                <c:pt idx="334">
                  <c:v>39574</c:v>
                </c:pt>
                <c:pt idx="335">
                  <c:v>39575</c:v>
                </c:pt>
                <c:pt idx="336">
                  <c:v>39576</c:v>
                </c:pt>
                <c:pt idx="337">
                  <c:v>39580</c:v>
                </c:pt>
                <c:pt idx="338">
                  <c:v>39581</c:v>
                </c:pt>
                <c:pt idx="339">
                  <c:v>39582</c:v>
                </c:pt>
                <c:pt idx="340">
                  <c:v>39583</c:v>
                </c:pt>
                <c:pt idx="341">
                  <c:v>39584</c:v>
                </c:pt>
                <c:pt idx="342">
                  <c:v>39587</c:v>
                </c:pt>
                <c:pt idx="343">
                  <c:v>39588</c:v>
                </c:pt>
                <c:pt idx="344">
                  <c:v>39589</c:v>
                </c:pt>
                <c:pt idx="345">
                  <c:v>39590</c:v>
                </c:pt>
                <c:pt idx="346">
                  <c:v>39591</c:v>
                </c:pt>
                <c:pt idx="347">
                  <c:v>39594</c:v>
                </c:pt>
                <c:pt idx="348">
                  <c:v>39595</c:v>
                </c:pt>
                <c:pt idx="349">
                  <c:v>39596</c:v>
                </c:pt>
                <c:pt idx="350">
                  <c:v>39597</c:v>
                </c:pt>
                <c:pt idx="351">
                  <c:v>39598</c:v>
                </c:pt>
                <c:pt idx="352">
                  <c:v>39601</c:v>
                </c:pt>
                <c:pt idx="353">
                  <c:v>39602</c:v>
                </c:pt>
                <c:pt idx="354">
                  <c:v>39603</c:v>
                </c:pt>
                <c:pt idx="355">
                  <c:v>39604</c:v>
                </c:pt>
                <c:pt idx="356">
                  <c:v>39605</c:v>
                </c:pt>
                <c:pt idx="357">
                  <c:v>39608</c:v>
                </c:pt>
                <c:pt idx="358">
                  <c:v>39609</c:v>
                </c:pt>
                <c:pt idx="359">
                  <c:v>39610</c:v>
                </c:pt>
                <c:pt idx="360">
                  <c:v>39611</c:v>
                </c:pt>
                <c:pt idx="361">
                  <c:v>39612</c:v>
                </c:pt>
                <c:pt idx="362">
                  <c:v>39615</c:v>
                </c:pt>
                <c:pt idx="363">
                  <c:v>39616</c:v>
                </c:pt>
                <c:pt idx="364">
                  <c:v>39617</c:v>
                </c:pt>
                <c:pt idx="365">
                  <c:v>39618</c:v>
                </c:pt>
                <c:pt idx="366">
                  <c:v>39619</c:v>
                </c:pt>
                <c:pt idx="367">
                  <c:v>39622</c:v>
                </c:pt>
                <c:pt idx="368">
                  <c:v>39623</c:v>
                </c:pt>
                <c:pt idx="369">
                  <c:v>39624</c:v>
                </c:pt>
                <c:pt idx="370">
                  <c:v>39625</c:v>
                </c:pt>
                <c:pt idx="371">
                  <c:v>39626</c:v>
                </c:pt>
                <c:pt idx="372">
                  <c:v>39629</c:v>
                </c:pt>
                <c:pt idx="373">
                  <c:v>39630</c:v>
                </c:pt>
                <c:pt idx="374">
                  <c:v>39631</c:v>
                </c:pt>
                <c:pt idx="375">
                  <c:v>39632</c:v>
                </c:pt>
                <c:pt idx="376">
                  <c:v>39633</c:v>
                </c:pt>
                <c:pt idx="377">
                  <c:v>39637</c:v>
                </c:pt>
                <c:pt idx="378">
                  <c:v>39638</c:v>
                </c:pt>
                <c:pt idx="379">
                  <c:v>39639</c:v>
                </c:pt>
                <c:pt idx="380">
                  <c:v>39640</c:v>
                </c:pt>
                <c:pt idx="381">
                  <c:v>39643</c:v>
                </c:pt>
                <c:pt idx="382">
                  <c:v>39644</c:v>
                </c:pt>
                <c:pt idx="383">
                  <c:v>39645</c:v>
                </c:pt>
                <c:pt idx="384">
                  <c:v>39646</c:v>
                </c:pt>
                <c:pt idx="385">
                  <c:v>39647</c:v>
                </c:pt>
                <c:pt idx="386">
                  <c:v>39650</c:v>
                </c:pt>
                <c:pt idx="387">
                  <c:v>39651</c:v>
                </c:pt>
                <c:pt idx="388">
                  <c:v>39652</c:v>
                </c:pt>
                <c:pt idx="389">
                  <c:v>39653</c:v>
                </c:pt>
                <c:pt idx="390">
                  <c:v>39654</c:v>
                </c:pt>
                <c:pt idx="391">
                  <c:v>39657</c:v>
                </c:pt>
                <c:pt idx="392">
                  <c:v>39658</c:v>
                </c:pt>
                <c:pt idx="393">
                  <c:v>39659</c:v>
                </c:pt>
                <c:pt idx="394">
                  <c:v>39660</c:v>
                </c:pt>
                <c:pt idx="395">
                  <c:v>39661</c:v>
                </c:pt>
                <c:pt idx="396">
                  <c:v>39664</c:v>
                </c:pt>
                <c:pt idx="397">
                  <c:v>39665</c:v>
                </c:pt>
                <c:pt idx="398">
                  <c:v>39666</c:v>
                </c:pt>
                <c:pt idx="399">
                  <c:v>39667</c:v>
                </c:pt>
                <c:pt idx="400">
                  <c:v>39668</c:v>
                </c:pt>
                <c:pt idx="401">
                  <c:v>39671</c:v>
                </c:pt>
                <c:pt idx="402">
                  <c:v>39672</c:v>
                </c:pt>
                <c:pt idx="403">
                  <c:v>39673</c:v>
                </c:pt>
                <c:pt idx="404">
                  <c:v>39674</c:v>
                </c:pt>
                <c:pt idx="405">
                  <c:v>39675</c:v>
                </c:pt>
                <c:pt idx="406">
                  <c:v>39678</c:v>
                </c:pt>
                <c:pt idx="407">
                  <c:v>39679</c:v>
                </c:pt>
                <c:pt idx="408">
                  <c:v>39680</c:v>
                </c:pt>
                <c:pt idx="409">
                  <c:v>39681</c:v>
                </c:pt>
                <c:pt idx="410">
                  <c:v>39682</c:v>
                </c:pt>
                <c:pt idx="411">
                  <c:v>39685</c:v>
                </c:pt>
                <c:pt idx="412">
                  <c:v>39686</c:v>
                </c:pt>
                <c:pt idx="413">
                  <c:v>39687</c:v>
                </c:pt>
                <c:pt idx="414">
                  <c:v>39688</c:v>
                </c:pt>
                <c:pt idx="415">
                  <c:v>39689</c:v>
                </c:pt>
                <c:pt idx="416">
                  <c:v>39693</c:v>
                </c:pt>
                <c:pt idx="417">
                  <c:v>39694</c:v>
                </c:pt>
                <c:pt idx="418">
                  <c:v>39695</c:v>
                </c:pt>
                <c:pt idx="419">
                  <c:v>39696</c:v>
                </c:pt>
                <c:pt idx="420">
                  <c:v>39699</c:v>
                </c:pt>
                <c:pt idx="421">
                  <c:v>39700</c:v>
                </c:pt>
                <c:pt idx="422">
                  <c:v>39701</c:v>
                </c:pt>
                <c:pt idx="423">
                  <c:v>39702</c:v>
                </c:pt>
                <c:pt idx="424">
                  <c:v>39703</c:v>
                </c:pt>
                <c:pt idx="425">
                  <c:v>39706</c:v>
                </c:pt>
                <c:pt idx="426">
                  <c:v>39707</c:v>
                </c:pt>
                <c:pt idx="427">
                  <c:v>39708</c:v>
                </c:pt>
                <c:pt idx="428">
                  <c:v>39709</c:v>
                </c:pt>
                <c:pt idx="429">
                  <c:v>39710</c:v>
                </c:pt>
                <c:pt idx="430">
                  <c:v>39713</c:v>
                </c:pt>
                <c:pt idx="431">
                  <c:v>39714</c:v>
                </c:pt>
                <c:pt idx="432">
                  <c:v>39715</c:v>
                </c:pt>
                <c:pt idx="433">
                  <c:v>39716</c:v>
                </c:pt>
                <c:pt idx="434">
                  <c:v>39717</c:v>
                </c:pt>
                <c:pt idx="435">
                  <c:v>39720</c:v>
                </c:pt>
                <c:pt idx="436">
                  <c:v>39721</c:v>
                </c:pt>
                <c:pt idx="437">
                  <c:v>39722</c:v>
                </c:pt>
                <c:pt idx="438">
                  <c:v>39723</c:v>
                </c:pt>
                <c:pt idx="439">
                  <c:v>39724</c:v>
                </c:pt>
                <c:pt idx="440">
                  <c:v>39727</c:v>
                </c:pt>
                <c:pt idx="441">
                  <c:v>39728</c:v>
                </c:pt>
                <c:pt idx="442">
                  <c:v>39729</c:v>
                </c:pt>
                <c:pt idx="443">
                  <c:v>39730</c:v>
                </c:pt>
                <c:pt idx="444">
                  <c:v>39731</c:v>
                </c:pt>
                <c:pt idx="445">
                  <c:v>39734</c:v>
                </c:pt>
                <c:pt idx="446">
                  <c:v>39735</c:v>
                </c:pt>
                <c:pt idx="447">
                  <c:v>39736</c:v>
                </c:pt>
                <c:pt idx="448">
                  <c:v>39737</c:v>
                </c:pt>
                <c:pt idx="449">
                  <c:v>39738</c:v>
                </c:pt>
                <c:pt idx="450">
                  <c:v>39741</c:v>
                </c:pt>
                <c:pt idx="451">
                  <c:v>39742</c:v>
                </c:pt>
                <c:pt idx="452">
                  <c:v>39743</c:v>
                </c:pt>
                <c:pt idx="453">
                  <c:v>39744</c:v>
                </c:pt>
                <c:pt idx="454">
                  <c:v>39745</c:v>
                </c:pt>
                <c:pt idx="455">
                  <c:v>39749</c:v>
                </c:pt>
                <c:pt idx="456">
                  <c:v>39750</c:v>
                </c:pt>
                <c:pt idx="457">
                  <c:v>39751</c:v>
                </c:pt>
                <c:pt idx="458">
                  <c:v>39752</c:v>
                </c:pt>
              </c:numCache>
            </c:numRef>
          </c:cat>
          <c:val>
            <c:numRef>
              <c:f>'3.1.12-график'!$E$6:$E$464</c:f>
              <c:numCache>
                <c:formatCode>#,##0.00</c:formatCode>
                <c:ptCount val="459"/>
                <c:pt idx="0">
                  <c:v>4.87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4.8499999999999996</c:v>
                </c:pt>
                <c:pt idx="4">
                  <c:v>5</c:v>
                </c:pt>
                <c:pt idx="5">
                  <c:v>4.87</c:v>
                </c:pt>
                <c:pt idx="6">
                  <c:v>4.9000000000000004</c:v>
                </c:pt>
                <c:pt idx="7">
                  <c:v>5.12</c:v>
                </c:pt>
                <c:pt idx="8">
                  <c:v>4.87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4.5999999999999996</c:v>
                </c:pt>
                <c:pt idx="12">
                  <c:v>4.83</c:v>
                </c:pt>
                <c:pt idx="14">
                  <c:v>4.88</c:v>
                </c:pt>
                <c:pt idx="15">
                  <c:v>5</c:v>
                </c:pt>
                <c:pt idx="16">
                  <c:v>4.88</c:v>
                </c:pt>
                <c:pt idx="17">
                  <c:v>4.8099999999999996</c:v>
                </c:pt>
                <c:pt idx="18">
                  <c:v>4.75</c:v>
                </c:pt>
                <c:pt idx="19">
                  <c:v>4.75</c:v>
                </c:pt>
                <c:pt idx="20">
                  <c:v>4.63</c:v>
                </c:pt>
                <c:pt idx="21">
                  <c:v>4.88</c:v>
                </c:pt>
                <c:pt idx="22">
                  <c:v>4.75</c:v>
                </c:pt>
                <c:pt idx="23">
                  <c:v>5</c:v>
                </c:pt>
                <c:pt idx="24">
                  <c:v>4.88</c:v>
                </c:pt>
                <c:pt idx="25">
                  <c:v>4.88</c:v>
                </c:pt>
                <c:pt idx="26">
                  <c:v>4.75</c:v>
                </c:pt>
                <c:pt idx="27">
                  <c:v>4.92</c:v>
                </c:pt>
                <c:pt idx="28">
                  <c:v>4.88</c:v>
                </c:pt>
                <c:pt idx="29">
                  <c:v>5</c:v>
                </c:pt>
                <c:pt idx="30">
                  <c:v>4.88</c:v>
                </c:pt>
                <c:pt idx="31">
                  <c:v>4.88</c:v>
                </c:pt>
                <c:pt idx="32">
                  <c:v>4.5</c:v>
                </c:pt>
                <c:pt idx="33">
                  <c:v>4.63</c:v>
                </c:pt>
                <c:pt idx="34">
                  <c:v>4.63</c:v>
                </c:pt>
                <c:pt idx="35">
                  <c:v>4.75</c:v>
                </c:pt>
                <c:pt idx="36">
                  <c:v>4.75</c:v>
                </c:pt>
                <c:pt idx="37">
                  <c:v>4.92</c:v>
                </c:pt>
                <c:pt idx="38">
                  <c:v>4.75</c:v>
                </c:pt>
                <c:pt idx="39">
                  <c:v>4.75</c:v>
                </c:pt>
                <c:pt idx="40">
                  <c:v>4.63</c:v>
                </c:pt>
                <c:pt idx="41">
                  <c:v>4.75</c:v>
                </c:pt>
                <c:pt idx="42">
                  <c:v>4.75</c:v>
                </c:pt>
                <c:pt idx="43">
                  <c:v>4.75</c:v>
                </c:pt>
                <c:pt idx="44">
                  <c:v>4.75</c:v>
                </c:pt>
                <c:pt idx="45">
                  <c:v>4.7699999999999996</c:v>
                </c:pt>
                <c:pt idx="46">
                  <c:v>4.9000000000000004</c:v>
                </c:pt>
                <c:pt idx="47">
                  <c:v>4.6500000000000004</c:v>
                </c:pt>
                <c:pt idx="48">
                  <c:v>4.6500000000000004</c:v>
                </c:pt>
                <c:pt idx="49">
                  <c:v>4.6500000000000004</c:v>
                </c:pt>
                <c:pt idx="50">
                  <c:v>4.7699999999999996</c:v>
                </c:pt>
                <c:pt idx="51">
                  <c:v>4.8</c:v>
                </c:pt>
                <c:pt idx="52">
                  <c:v>4.6500000000000004</c:v>
                </c:pt>
                <c:pt idx="53">
                  <c:v>4.6500000000000004</c:v>
                </c:pt>
                <c:pt idx="54">
                  <c:v>4.8</c:v>
                </c:pt>
                <c:pt idx="55">
                  <c:v>4.6500000000000004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4.6500000000000004</c:v>
                </c:pt>
                <c:pt idx="60">
                  <c:v>5.15</c:v>
                </c:pt>
                <c:pt idx="61">
                  <c:v>4.6500000000000004</c:v>
                </c:pt>
                <c:pt idx="62">
                  <c:v>4.93</c:v>
                </c:pt>
                <c:pt idx="63">
                  <c:v>4.5</c:v>
                </c:pt>
                <c:pt idx="64">
                  <c:v>4.6500000000000004</c:v>
                </c:pt>
                <c:pt idx="65">
                  <c:v>4.6500000000000004</c:v>
                </c:pt>
                <c:pt idx="66">
                  <c:v>4.6500000000000004</c:v>
                </c:pt>
                <c:pt idx="67">
                  <c:v>4.6500000000000004</c:v>
                </c:pt>
                <c:pt idx="68">
                  <c:v>4.93</c:v>
                </c:pt>
                <c:pt idx="69">
                  <c:v>4.5</c:v>
                </c:pt>
                <c:pt idx="70">
                  <c:v>4.6500000000000004</c:v>
                </c:pt>
                <c:pt idx="71">
                  <c:v>4.75</c:v>
                </c:pt>
                <c:pt idx="72">
                  <c:v>5</c:v>
                </c:pt>
                <c:pt idx="73">
                  <c:v>5.23</c:v>
                </c:pt>
                <c:pt idx="74">
                  <c:v>4.75</c:v>
                </c:pt>
                <c:pt idx="75">
                  <c:v>4.75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5</c:v>
                </c:pt>
                <c:pt idx="89">
                  <c:v>4.75</c:v>
                </c:pt>
                <c:pt idx="90">
                  <c:v>5.5</c:v>
                </c:pt>
                <c:pt idx="91">
                  <c:v>4.5</c:v>
                </c:pt>
                <c:pt idx="92">
                  <c:v>4.75</c:v>
                </c:pt>
                <c:pt idx="93">
                  <c:v>5</c:v>
                </c:pt>
                <c:pt idx="94">
                  <c:v>4.75</c:v>
                </c:pt>
                <c:pt idx="95">
                  <c:v>4.75</c:v>
                </c:pt>
                <c:pt idx="96">
                  <c:v>4.5</c:v>
                </c:pt>
                <c:pt idx="97">
                  <c:v>5.5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4.95</c:v>
                </c:pt>
                <c:pt idx="111">
                  <c:v>4.17</c:v>
                </c:pt>
                <c:pt idx="112">
                  <c:v>5.4</c:v>
                </c:pt>
                <c:pt idx="113">
                  <c:v>4.88</c:v>
                </c:pt>
                <c:pt idx="114">
                  <c:v>4.88</c:v>
                </c:pt>
                <c:pt idx="116">
                  <c:v>4.88</c:v>
                </c:pt>
                <c:pt idx="117">
                  <c:v>4.88</c:v>
                </c:pt>
                <c:pt idx="118">
                  <c:v>5.25</c:v>
                </c:pt>
                <c:pt idx="119">
                  <c:v>4.75</c:v>
                </c:pt>
                <c:pt idx="120">
                  <c:v>4.88</c:v>
                </c:pt>
                <c:pt idx="121">
                  <c:v>4.75</c:v>
                </c:pt>
                <c:pt idx="122">
                  <c:v>5.25</c:v>
                </c:pt>
                <c:pt idx="123">
                  <c:v>4.5</c:v>
                </c:pt>
                <c:pt idx="124">
                  <c:v>4.88</c:v>
                </c:pt>
                <c:pt idx="125">
                  <c:v>4.88</c:v>
                </c:pt>
                <c:pt idx="126">
                  <c:v>4.5</c:v>
                </c:pt>
                <c:pt idx="127">
                  <c:v>4.88</c:v>
                </c:pt>
                <c:pt idx="128">
                  <c:v>5.25</c:v>
                </c:pt>
                <c:pt idx="129">
                  <c:v>6</c:v>
                </c:pt>
                <c:pt idx="130">
                  <c:v>4.88</c:v>
                </c:pt>
                <c:pt idx="131">
                  <c:v>4.88</c:v>
                </c:pt>
                <c:pt idx="132">
                  <c:v>4.88</c:v>
                </c:pt>
                <c:pt idx="133">
                  <c:v>5.25</c:v>
                </c:pt>
                <c:pt idx="134">
                  <c:v>5.25</c:v>
                </c:pt>
                <c:pt idx="137">
                  <c:v>5.25</c:v>
                </c:pt>
                <c:pt idx="138">
                  <c:v>5.25</c:v>
                </c:pt>
                <c:pt idx="140">
                  <c:v>5.25</c:v>
                </c:pt>
                <c:pt idx="141">
                  <c:v>5.25</c:v>
                </c:pt>
                <c:pt idx="144">
                  <c:v>5.38</c:v>
                </c:pt>
                <c:pt idx="145">
                  <c:v>5.38</c:v>
                </c:pt>
                <c:pt idx="146">
                  <c:v>5.38</c:v>
                </c:pt>
                <c:pt idx="147">
                  <c:v>5.5</c:v>
                </c:pt>
                <c:pt idx="148">
                  <c:v>6.25</c:v>
                </c:pt>
                <c:pt idx="149">
                  <c:v>6.5</c:v>
                </c:pt>
                <c:pt idx="150">
                  <c:v>6.5</c:v>
                </c:pt>
                <c:pt idx="151">
                  <c:v>6.5</c:v>
                </c:pt>
                <c:pt idx="153">
                  <c:v>6.5</c:v>
                </c:pt>
                <c:pt idx="154">
                  <c:v>6.5</c:v>
                </c:pt>
                <c:pt idx="155">
                  <c:v>6.5</c:v>
                </c:pt>
                <c:pt idx="156">
                  <c:v>6.5</c:v>
                </c:pt>
                <c:pt idx="157">
                  <c:v>6.5</c:v>
                </c:pt>
                <c:pt idx="158">
                  <c:v>6.25</c:v>
                </c:pt>
                <c:pt idx="159">
                  <c:v>6.5</c:v>
                </c:pt>
                <c:pt idx="160">
                  <c:v>6.5</c:v>
                </c:pt>
                <c:pt idx="161">
                  <c:v>6.5</c:v>
                </c:pt>
                <c:pt idx="162">
                  <c:v>6.5</c:v>
                </c:pt>
                <c:pt idx="163">
                  <c:v>6.5</c:v>
                </c:pt>
                <c:pt idx="164">
                  <c:v>6.75</c:v>
                </c:pt>
                <c:pt idx="165">
                  <c:v>7.5</c:v>
                </c:pt>
                <c:pt idx="166">
                  <c:v>7.5</c:v>
                </c:pt>
                <c:pt idx="168">
                  <c:v>7</c:v>
                </c:pt>
                <c:pt idx="169">
                  <c:v>7.5</c:v>
                </c:pt>
                <c:pt idx="170">
                  <c:v>7</c:v>
                </c:pt>
                <c:pt idx="171">
                  <c:v>7.5</c:v>
                </c:pt>
                <c:pt idx="172">
                  <c:v>7.5</c:v>
                </c:pt>
                <c:pt idx="173">
                  <c:v>7</c:v>
                </c:pt>
                <c:pt idx="174">
                  <c:v>7</c:v>
                </c:pt>
                <c:pt idx="175">
                  <c:v>7</c:v>
                </c:pt>
                <c:pt idx="176">
                  <c:v>7</c:v>
                </c:pt>
                <c:pt idx="177">
                  <c:v>7</c:v>
                </c:pt>
                <c:pt idx="178">
                  <c:v>7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</c:v>
                </c:pt>
                <c:pt idx="191">
                  <c:v>7.5</c:v>
                </c:pt>
                <c:pt idx="192">
                  <c:v>8</c:v>
                </c:pt>
                <c:pt idx="193">
                  <c:v>8</c:v>
                </c:pt>
                <c:pt idx="194">
                  <c:v>6.75</c:v>
                </c:pt>
                <c:pt idx="195">
                  <c:v>6.75</c:v>
                </c:pt>
                <c:pt idx="196">
                  <c:v>6.5</c:v>
                </c:pt>
                <c:pt idx="197">
                  <c:v>6.5</c:v>
                </c:pt>
                <c:pt idx="198">
                  <c:v>6.75</c:v>
                </c:pt>
                <c:pt idx="199">
                  <c:v>6.75</c:v>
                </c:pt>
                <c:pt idx="200">
                  <c:v>6.5</c:v>
                </c:pt>
                <c:pt idx="201">
                  <c:v>6.75</c:v>
                </c:pt>
                <c:pt idx="202">
                  <c:v>6.25</c:v>
                </c:pt>
                <c:pt idx="203">
                  <c:v>6.5</c:v>
                </c:pt>
                <c:pt idx="204">
                  <c:v>6.5</c:v>
                </c:pt>
                <c:pt idx="205">
                  <c:v>7</c:v>
                </c:pt>
                <c:pt idx="206">
                  <c:v>7</c:v>
                </c:pt>
                <c:pt idx="207">
                  <c:v>7</c:v>
                </c:pt>
                <c:pt idx="208">
                  <c:v>7</c:v>
                </c:pt>
                <c:pt idx="209">
                  <c:v>7</c:v>
                </c:pt>
                <c:pt idx="210">
                  <c:v>6.5</c:v>
                </c:pt>
                <c:pt idx="211">
                  <c:v>7</c:v>
                </c:pt>
                <c:pt idx="212">
                  <c:v>7</c:v>
                </c:pt>
                <c:pt idx="213">
                  <c:v>7</c:v>
                </c:pt>
                <c:pt idx="214">
                  <c:v>7</c:v>
                </c:pt>
                <c:pt idx="215">
                  <c:v>7</c:v>
                </c:pt>
                <c:pt idx="216">
                  <c:v>7</c:v>
                </c:pt>
                <c:pt idx="217">
                  <c:v>7</c:v>
                </c:pt>
                <c:pt idx="218">
                  <c:v>7</c:v>
                </c:pt>
                <c:pt idx="219">
                  <c:v>7</c:v>
                </c:pt>
                <c:pt idx="220">
                  <c:v>7</c:v>
                </c:pt>
                <c:pt idx="221">
                  <c:v>7</c:v>
                </c:pt>
                <c:pt idx="222">
                  <c:v>7</c:v>
                </c:pt>
                <c:pt idx="223">
                  <c:v>7</c:v>
                </c:pt>
                <c:pt idx="224">
                  <c:v>7</c:v>
                </c:pt>
                <c:pt idx="225">
                  <c:v>7</c:v>
                </c:pt>
                <c:pt idx="226">
                  <c:v>7</c:v>
                </c:pt>
                <c:pt idx="227">
                  <c:v>7</c:v>
                </c:pt>
                <c:pt idx="228">
                  <c:v>7.5</c:v>
                </c:pt>
                <c:pt idx="229">
                  <c:v>7.5</c:v>
                </c:pt>
                <c:pt idx="230">
                  <c:v>8</c:v>
                </c:pt>
                <c:pt idx="231">
                  <c:v>7</c:v>
                </c:pt>
                <c:pt idx="232">
                  <c:v>8</c:v>
                </c:pt>
                <c:pt idx="233">
                  <c:v>7</c:v>
                </c:pt>
                <c:pt idx="234">
                  <c:v>8</c:v>
                </c:pt>
                <c:pt idx="235">
                  <c:v>7.75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7.67</c:v>
                </c:pt>
                <c:pt idx="240">
                  <c:v>11.25</c:v>
                </c:pt>
                <c:pt idx="241">
                  <c:v>9</c:v>
                </c:pt>
                <c:pt idx="242">
                  <c:v>8</c:v>
                </c:pt>
                <c:pt idx="243">
                  <c:v>9</c:v>
                </c:pt>
                <c:pt idx="244">
                  <c:v>8</c:v>
                </c:pt>
                <c:pt idx="245">
                  <c:v>10</c:v>
                </c:pt>
                <c:pt idx="246">
                  <c:v>9.5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9.5</c:v>
                </c:pt>
                <c:pt idx="253">
                  <c:v>10</c:v>
                </c:pt>
                <c:pt idx="254">
                  <c:v>10</c:v>
                </c:pt>
                <c:pt idx="255">
                  <c:v>9.5</c:v>
                </c:pt>
                <c:pt idx="256">
                  <c:v>9.5</c:v>
                </c:pt>
                <c:pt idx="257">
                  <c:v>9.5</c:v>
                </c:pt>
                <c:pt idx="258">
                  <c:v>9</c:v>
                </c:pt>
                <c:pt idx="259">
                  <c:v>9.33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9.5</c:v>
                </c:pt>
                <c:pt idx="264">
                  <c:v>9.33</c:v>
                </c:pt>
                <c:pt idx="265">
                  <c:v>9</c:v>
                </c:pt>
                <c:pt idx="266">
                  <c:v>9.33</c:v>
                </c:pt>
                <c:pt idx="267">
                  <c:v>9</c:v>
                </c:pt>
                <c:pt idx="268">
                  <c:v>9.5</c:v>
                </c:pt>
                <c:pt idx="269">
                  <c:v>9.5</c:v>
                </c:pt>
                <c:pt idx="270">
                  <c:v>9</c:v>
                </c:pt>
                <c:pt idx="271">
                  <c:v>9</c:v>
                </c:pt>
                <c:pt idx="272">
                  <c:v>9.33</c:v>
                </c:pt>
                <c:pt idx="273">
                  <c:v>8.5</c:v>
                </c:pt>
                <c:pt idx="274">
                  <c:v>8.5</c:v>
                </c:pt>
                <c:pt idx="275">
                  <c:v>9</c:v>
                </c:pt>
                <c:pt idx="276">
                  <c:v>8</c:v>
                </c:pt>
                <c:pt idx="277">
                  <c:v>8.5</c:v>
                </c:pt>
                <c:pt idx="278">
                  <c:v>9</c:v>
                </c:pt>
                <c:pt idx="279">
                  <c:v>8.5</c:v>
                </c:pt>
                <c:pt idx="280">
                  <c:v>9</c:v>
                </c:pt>
                <c:pt idx="281">
                  <c:v>9.33</c:v>
                </c:pt>
                <c:pt idx="282">
                  <c:v>9.33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9.5</c:v>
                </c:pt>
                <c:pt idx="287">
                  <c:v>9</c:v>
                </c:pt>
                <c:pt idx="288">
                  <c:v>9</c:v>
                </c:pt>
                <c:pt idx="289">
                  <c:v>8.5</c:v>
                </c:pt>
                <c:pt idx="290">
                  <c:v>8.5</c:v>
                </c:pt>
                <c:pt idx="291">
                  <c:v>8.5</c:v>
                </c:pt>
                <c:pt idx="292">
                  <c:v>9</c:v>
                </c:pt>
                <c:pt idx="293">
                  <c:v>8</c:v>
                </c:pt>
                <c:pt idx="294">
                  <c:v>9</c:v>
                </c:pt>
                <c:pt idx="295">
                  <c:v>9.33</c:v>
                </c:pt>
                <c:pt idx="296">
                  <c:v>8.5</c:v>
                </c:pt>
                <c:pt idx="297">
                  <c:v>8.7799999999999994</c:v>
                </c:pt>
                <c:pt idx="298">
                  <c:v>9</c:v>
                </c:pt>
                <c:pt idx="299">
                  <c:v>8.5</c:v>
                </c:pt>
                <c:pt idx="300">
                  <c:v>9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8.5</c:v>
                </c:pt>
                <c:pt idx="305">
                  <c:v>7.5</c:v>
                </c:pt>
                <c:pt idx="306">
                  <c:v>8.4</c:v>
                </c:pt>
                <c:pt idx="307">
                  <c:v>7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7.5</c:v>
                </c:pt>
                <c:pt idx="313">
                  <c:v>7.25</c:v>
                </c:pt>
                <c:pt idx="314">
                  <c:v>7.5</c:v>
                </c:pt>
                <c:pt idx="315">
                  <c:v>7.08</c:v>
                </c:pt>
                <c:pt idx="316">
                  <c:v>7.08</c:v>
                </c:pt>
                <c:pt idx="317">
                  <c:v>7.13</c:v>
                </c:pt>
                <c:pt idx="318">
                  <c:v>7.13</c:v>
                </c:pt>
                <c:pt idx="319">
                  <c:v>7.25</c:v>
                </c:pt>
                <c:pt idx="320">
                  <c:v>6.25</c:v>
                </c:pt>
                <c:pt idx="321">
                  <c:v>7.4</c:v>
                </c:pt>
                <c:pt idx="322">
                  <c:v>7.4</c:v>
                </c:pt>
                <c:pt idx="323">
                  <c:v>7.4</c:v>
                </c:pt>
                <c:pt idx="324">
                  <c:v>7</c:v>
                </c:pt>
                <c:pt idx="325">
                  <c:v>7.45</c:v>
                </c:pt>
                <c:pt idx="326">
                  <c:v>7.4</c:v>
                </c:pt>
                <c:pt idx="327">
                  <c:v>7.8</c:v>
                </c:pt>
                <c:pt idx="328">
                  <c:v>7</c:v>
                </c:pt>
                <c:pt idx="329">
                  <c:v>7.4</c:v>
                </c:pt>
                <c:pt idx="330">
                  <c:v>7.8</c:v>
                </c:pt>
                <c:pt idx="331">
                  <c:v>7.4</c:v>
                </c:pt>
                <c:pt idx="332">
                  <c:v>7.4</c:v>
                </c:pt>
                <c:pt idx="333">
                  <c:v>7.4</c:v>
                </c:pt>
                <c:pt idx="334">
                  <c:v>7.4</c:v>
                </c:pt>
                <c:pt idx="335">
                  <c:v>7</c:v>
                </c:pt>
                <c:pt idx="336">
                  <c:v>7.8</c:v>
                </c:pt>
                <c:pt idx="337">
                  <c:v>7.8</c:v>
                </c:pt>
                <c:pt idx="338">
                  <c:v>7.9</c:v>
                </c:pt>
                <c:pt idx="339">
                  <c:v>7.45</c:v>
                </c:pt>
                <c:pt idx="340">
                  <c:v>7.8</c:v>
                </c:pt>
                <c:pt idx="341">
                  <c:v>7.4</c:v>
                </c:pt>
                <c:pt idx="342">
                  <c:v>7.4</c:v>
                </c:pt>
                <c:pt idx="343">
                  <c:v>7.4</c:v>
                </c:pt>
                <c:pt idx="344">
                  <c:v>7.27</c:v>
                </c:pt>
                <c:pt idx="345">
                  <c:v>7.27</c:v>
                </c:pt>
                <c:pt idx="346">
                  <c:v>7.27</c:v>
                </c:pt>
                <c:pt idx="347">
                  <c:v>7.27</c:v>
                </c:pt>
                <c:pt idx="348">
                  <c:v>7.27</c:v>
                </c:pt>
                <c:pt idx="349">
                  <c:v>7</c:v>
                </c:pt>
                <c:pt idx="350">
                  <c:v>7</c:v>
                </c:pt>
                <c:pt idx="351">
                  <c:v>7.28</c:v>
                </c:pt>
                <c:pt idx="352">
                  <c:v>7.18</c:v>
                </c:pt>
                <c:pt idx="353">
                  <c:v>7.08</c:v>
                </c:pt>
                <c:pt idx="354">
                  <c:v>7</c:v>
                </c:pt>
                <c:pt idx="355">
                  <c:v>7</c:v>
                </c:pt>
                <c:pt idx="356">
                  <c:v>6.88</c:v>
                </c:pt>
                <c:pt idx="357">
                  <c:v>7</c:v>
                </c:pt>
                <c:pt idx="358">
                  <c:v>7</c:v>
                </c:pt>
                <c:pt idx="359">
                  <c:v>7</c:v>
                </c:pt>
                <c:pt idx="360">
                  <c:v>6.92</c:v>
                </c:pt>
                <c:pt idx="361">
                  <c:v>7</c:v>
                </c:pt>
                <c:pt idx="362">
                  <c:v>7</c:v>
                </c:pt>
                <c:pt idx="363">
                  <c:v>6.75</c:v>
                </c:pt>
                <c:pt idx="364">
                  <c:v>7</c:v>
                </c:pt>
                <c:pt idx="365">
                  <c:v>6.5</c:v>
                </c:pt>
                <c:pt idx="366">
                  <c:v>6.75</c:v>
                </c:pt>
                <c:pt idx="367">
                  <c:v>6.75</c:v>
                </c:pt>
                <c:pt idx="368">
                  <c:v>6.25</c:v>
                </c:pt>
                <c:pt idx="369">
                  <c:v>6.5</c:v>
                </c:pt>
                <c:pt idx="370">
                  <c:v>6.25</c:v>
                </c:pt>
                <c:pt idx="371">
                  <c:v>6.25</c:v>
                </c:pt>
                <c:pt idx="372">
                  <c:v>6.25</c:v>
                </c:pt>
                <c:pt idx="373">
                  <c:v>5.5</c:v>
                </c:pt>
                <c:pt idx="374">
                  <c:v>6.5</c:v>
                </c:pt>
                <c:pt idx="375">
                  <c:v>6</c:v>
                </c:pt>
                <c:pt idx="376">
                  <c:v>5.5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6.25</c:v>
                </c:pt>
                <c:pt idx="382">
                  <c:v>6</c:v>
                </c:pt>
                <c:pt idx="383">
                  <c:v>5.5</c:v>
                </c:pt>
                <c:pt idx="384">
                  <c:v>6</c:v>
                </c:pt>
                <c:pt idx="385">
                  <c:v>6</c:v>
                </c:pt>
                <c:pt idx="386">
                  <c:v>6.5</c:v>
                </c:pt>
                <c:pt idx="387">
                  <c:v>6.5</c:v>
                </c:pt>
                <c:pt idx="388">
                  <c:v>6.5</c:v>
                </c:pt>
                <c:pt idx="389">
                  <c:v>6.5</c:v>
                </c:pt>
                <c:pt idx="390">
                  <c:v>6.5</c:v>
                </c:pt>
                <c:pt idx="391">
                  <c:v>6</c:v>
                </c:pt>
                <c:pt idx="392">
                  <c:v>6</c:v>
                </c:pt>
                <c:pt idx="394">
                  <c:v>5.5</c:v>
                </c:pt>
                <c:pt idx="395">
                  <c:v>5.5</c:v>
                </c:pt>
                <c:pt idx="396">
                  <c:v>5.5</c:v>
                </c:pt>
                <c:pt idx="397">
                  <c:v>5.5</c:v>
                </c:pt>
                <c:pt idx="398">
                  <c:v>5.5</c:v>
                </c:pt>
                <c:pt idx="399">
                  <c:v>5.5</c:v>
                </c:pt>
                <c:pt idx="400">
                  <c:v>5.5</c:v>
                </c:pt>
                <c:pt idx="401">
                  <c:v>5.5</c:v>
                </c:pt>
                <c:pt idx="402">
                  <c:v>5.65</c:v>
                </c:pt>
                <c:pt idx="403">
                  <c:v>5.65</c:v>
                </c:pt>
                <c:pt idx="404">
                  <c:v>5.65</c:v>
                </c:pt>
                <c:pt idx="405">
                  <c:v>5.5</c:v>
                </c:pt>
                <c:pt idx="406">
                  <c:v>5.65</c:v>
                </c:pt>
                <c:pt idx="407">
                  <c:v>5.65</c:v>
                </c:pt>
                <c:pt idx="408">
                  <c:v>5.65</c:v>
                </c:pt>
                <c:pt idx="409">
                  <c:v>5.65</c:v>
                </c:pt>
                <c:pt idx="410">
                  <c:v>5.65</c:v>
                </c:pt>
                <c:pt idx="411">
                  <c:v>5.65</c:v>
                </c:pt>
                <c:pt idx="412">
                  <c:v>5.65</c:v>
                </c:pt>
                <c:pt idx="413">
                  <c:v>5.65</c:v>
                </c:pt>
                <c:pt idx="414">
                  <c:v>5.65</c:v>
                </c:pt>
                <c:pt idx="415">
                  <c:v>5.65</c:v>
                </c:pt>
                <c:pt idx="416">
                  <c:v>5.6</c:v>
                </c:pt>
                <c:pt idx="417">
                  <c:v>5.8</c:v>
                </c:pt>
                <c:pt idx="418">
                  <c:v>5.8</c:v>
                </c:pt>
                <c:pt idx="419">
                  <c:v>5.5</c:v>
                </c:pt>
                <c:pt idx="420">
                  <c:v>5.5</c:v>
                </c:pt>
                <c:pt idx="421">
                  <c:v>5.7</c:v>
                </c:pt>
                <c:pt idx="422">
                  <c:v>5.5</c:v>
                </c:pt>
                <c:pt idx="423">
                  <c:v>5.7</c:v>
                </c:pt>
                <c:pt idx="425">
                  <c:v>6.13</c:v>
                </c:pt>
                <c:pt idx="426">
                  <c:v>5.5</c:v>
                </c:pt>
                <c:pt idx="427">
                  <c:v>5.75</c:v>
                </c:pt>
                <c:pt idx="429">
                  <c:v>5.5</c:v>
                </c:pt>
                <c:pt idx="430">
                  <c:v>5.75</c:v>
                </c:pt>
                <c:pt idx="431">
                  <c:v>5.75</c:v>
                </c:pt>
                <c:pt idx="432">
                  <c:v>5.5</c:v>
                </c:pt>
                <c:pt idx="433">
                  <c:v>5.75</c:v>
                </c:pt>
                <c:pt idx="434">
                  <c:v>6</c:v>
                </c:pt>
                <c:pt idx="435">
                  <c:v>5.75</c:v>
                </c:pt>
                <c:pt idx="436">
                  <c:v>5.75</c:v>
                </c:pt>
                <c:pt idx="437">
                  <c:v>5.75</c:v>
                </c:pt>
                <c:pt idx="438">
                  <c:v>5.75</c:v>
                </c:pt>
                <c:pt idx="439">
                  <c:v>5.75</c:v>
                </c:pt>
                <c:pt idx="440">
                  <c:v>5.75</c:v>
                </c:pt>
                <c:pt idx="442">
                  <c:v>5.75</c:v>
                </c:pt>
                <c:pt idx="443">
                  <c:v>6</c:v>
                </c:pt>
                <c:pt idx="444">
                  <c:v>6</c:v>
                </c:pt>
                <c:pt idx="445">
                  <c:v>5.75</c:v>
                </c:pt>
                <c:pt idx="446">
                  <c:v>5.5</c:v>
                </c:pt>
                <c:pt idx="447">
                  <c:v>5.75</c:v>
                </c:pt>
                <c:pt idx="448">
                  <c:v>5.75</c:v>
                </c:pt>
                <c:pt idx="449">
                  <c:v>5.75</c:v>
                </c:pt>
                <c:pt idx="450">
                  <c:v>5.75</c:v>
                </c:pt>
                <c:pt idx="451">
                  <c:v>6</c:v>
                </c:pt>
                <c:pt idx="452">
                  <c:v>6</c:v>
                </c:pt>
                <c:pt idx="453">
                  <c:v>6.25</c:v>
                </c:pt>
                <c:pt idx="454">
                  <c:v>6.88</c:v>
                </c:pt>
                <c:pt idx="455">
                  <c:v>6.88</c:v>
                </c:pt>
                <c:pt idx="456">
                  <c:v>6.88</c:v>
                </c:pt>
                <c:pt idx="457">
                  <c:v>6.88</c:v>
                </c:pt>
                <c:pt idx="458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6-4FCD-918B-0DC65AE94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33888"/>
        <c:axId val="1"/>
      </c:lineChart>
      <c:dateAx>
        <c:axId val="59563388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Индикатордың мәні, %</a:t>
                </a:r>
              </a:p>
            </c:rich>
          </c:tx>
          <c:layout>
            <c:manualLayout>
              <c:xMode val="edge"/>
              <c:yMode val="edge"/>
              <c:x val="3.2653022580594257E-2"/>
              <c:y val="0.123563323130602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3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26452905811623"/>
          <c:y val="0.86943620178041547"/>
          <c:w val="0.76953907815631262"/>
          <c:h val="0.1127596439169139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6373937677053"/>
          <c:y val="5.8536585365853662E-2"/>
          <c:w val="0.85835694050991507"/>
          <c:h val="0.670731707317073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'3.1.13 - 3.1.14-графиктері'!$C$6</c:f>
              <c:strCache>
                <c:ptCount val="1"/>
                <c:pt idx="0">
                  <c:v>30 күннен кем теңгедегі салымдар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'3.1.13 - 3.1.14-графиктері'!$C$7:$C$30</c:f>
              <c:numCache>
                <c:formatCode>#,##0</c:formatCode>
                <c:ptCount val="24"/>
                <c:pt idx="0">
                  <c:v>301553.25</c:v>
                </c:pt>
                <c:pt idx="1">
                  <c:v>608612.5</c:v>
                </c:pt>
                <c:pt idx="2">
                  <c:v>507130</c:v>
                </c:pt>
                <c:pt idx="3">
                  <c:v>777044</c:v>
                </c:pt>
                <c:pt idx="4">
                  <c:v>868465</c:v>
                </c:pt>
                <c:pt idx="5">
                  <c:v>1407066</c:v>
                </c:pt>
                <c:pt idx="6">
                  <c:v>495255</c:v>
                </c:pt>
                <c:pt idx="7">
                  <c:v>693688</c:v>
                </c:pt>
                <c:pt idx="8">
                  <c:v>451346</c:v>
                </c:pt>
                <c:pt idx="9">
                  <c:v>255624</c:v>
                </c:pt>
                <c:pt idx="10">
                  <c:v>185329</c:v>
                </c:pt>
                <c:pt idx="11">
                  <c:v>174217.4</c:v>
                </c:pt>
                <c:pt idx="12">
                  <c:v>208805.00099999999</c:v>
                </c:pt>
                <c:pt idx="13">
                  <c:v>232070</c:v>
                </c:pt>
                <c:pt idx="14">
                  <c:v>200473</c:v>
                </c:pt>
                <c:pt idx="15" formatCode="#\ ##0.0">
                  <c:v>139090</c:v>
                </c:pt>
                <c:pt idx="16">
                  <c:v>274300</c:v>
                </c:pt>
                <c:pt idx="17">
                  <c:v>466510</c:v>
                </c:pt>
                <c:pt idx="18">
                  <c:v>370155</c:v>
                </c:pt>
                <c:pt idx="19">
                  <c:v>590337.85</c:v>
                </c:pt>
                <c:pt idx="20">
                  <c:v>1073116</c:v>
                </c:pt>
                <c:pt idx="21">
                  <c:v>859110</c:v>
                </c:pt>
                <c:pt idx="22">
                  <c:v>1066740</c:v>
                </c:pt>
                <c:pt idx="23">
                  <c:v>1025510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5-47E6-A825-4716A157F5A0}"/>
            </c:ext>
          </c:extLst>
        </c:ser>
        <c:ser>
          <c:idx val="1"/>
          <c:order val="1"/>
          <c:tx>
            <c:strRef>
              <c:f>'3.1.13 - 3.1.14-графиктері'!$D$6</c:f>
              <c:strCache>
                <c:ptCount val="1"/>
                <c:pt idx="0">
                  <c:v>30 күннен кем АҚШ долларындағы салымдар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'3.1.13 - 3.1.14-графиктері'!$D$7:$D$30</c:f>
              <c:numCache>
                <c:formatCode>#,##0</c:formatCode>
                <c:ptCount val="24"/>
                <c:pt idx="0">
                  <c:v>23149.803543750004</c:v>
                </c:pt>
                <c:pt idx="1">
                  <c:v>55661.777100000007</c:v>
                </c:pt>
                <c:pt idx="2">
                  <c:v>57957.585016666664</c:v>
                </c:pt>
                <c:pt idx="3">
                  <c:v>85862.240684999997</c:v>
                </c:pt>
                <c:pt idx="4">
                  <c:v>101854.02136</c:v>
                </c:pt>
                <c:pt idx="5">
                  <c:v>226799.03413049996</c:v>
                </c:pt>
                <c:pt idx="6">
                  <c:v>203209.30668499999</c:v>
                </c:pt>
                <c:pt idx="7">
                  <c:v>200474.61949440002</c:v>
                </c:pt>
                <c:pt idx="8">
                  <c:v>208623.24206250004</c:v>
                </c:pt>
                <c:pt idx="9">
                  <c:v>137892.60030000002</c:v>
                </c:pt>
                <c:pt idx="10">
                  <c:v>192242.8479168</c:v>
                </c:pt>
                <c:pt idx="11">
                  <c:v>92175.216060000006</c:v>
                </c:pt>
                <c:pt idx="12">
                  <c:v>79307.326368499998</c:v>
                </c:pt>
                <c:pt idx="13">
                  <c:v>110068.1538</c:v>
                </c:pt>
                <c:pt idx="14">
                  <c:v>112770.82134566667</c:v>
                </c:pt>
                <c:pt idx="15">
                  <c:v>193566.46401000003</c:v>
                </c:pt>
                <c:pt idx="16">
                  <c:v>117819.713</c:v>
                </c:pt>
                <c:pt idx="17">
                  <c:v>106064.79772</c:v>
                </c:pt>
                <c:pt idx="18">
                  <c:v>118819.314425</c:v>
                </c:pt>
                <c:pt idx="19">
                  <c:v>105013.32911799999</c:v>
                </c:pt>
                <c:pt idx="20">
                  <c:v>102766.71201250001</c:v>
                </c:pt>
                <c:pt idx="21">
                  <c:v>148477.12089600004</c:v>
                </c:pt>
                <c:pt idx="22">
                  <c:v>145049.52469999998</c:v>
                </c:pt>
                <c:pt idx="23">
                  <c:v>229745.75041000001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5-47E6-A825-4716A157F5A0}"/>
            </c:ext>
          </c:extLst>
        </c:ser>
        <c:ser>
          <c:idx val="2"/>
          <c:order val="2"/>
          <c:tx>
            <c:strRef>
              <c:f>'3.1.13 - 3.1.14-графиктері'!$E$6</c:f>
              <c:strCache>
                <c:ptCount val="1"/>
                <c:pt idx="0">
                  <c:v>30 күннен кем еуродағы салымдар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'3.1.13 - 3.1.14-графиктері'!$E$7:$E$30</c:f>
              <c:numCache>
                <c:formatCode>#,##0</c:formatCode>
                <c:ptCount val="24"/>
                <c:pt idx="0">
                  <c:v>563.27425000000005</c:v>
                </c:pt>
                <c:pt idx="1">
                  <c:v>2220.7986000000001</c:v>
                </c:pt>
                <c:pt idx="2">
                  <c:v>591.86749999999995</c:v>
                </c:pt>
                <c:pt idx="3">
                  <c:v>393.25200000000007</c:v>
                </c:pt>
                <c:pt idx="4">
                  <c:v>1467.3779999999999</c:v>
                </c:pt>
                <c:pt idx="5">
                  <c:v>213.10964999999999</c:v>
                </c:pt>
                <c:pt idx="6">
                  <c:v>1764.0127</c:v>
                </c:pt>
                <c:pt idx="7">
                  <c:v>3936.0767600000004</c:v>
                </c:pt>
                <c:pt idx="8">
                  <c:v>24657.006400000006</c:v>
                </c:pt>
                <c:pt idx="9">
                  <c:v>4245.4195</c:v>
                </c:pt>
                <c:pt idx="10">
                  <c:v>578.27324666666664</c:v>
                </c:pt>
                <c:pt idx="11">
                  <c:v>3712.1595000000002</c:v>
                </c:pt>
                <c:pt idx="12">
                  <c:v>4123.5528749999994</c:v>
                </c:pt>
                <c:pt idx="13">
                  <c:v>4314.8382000000001</c:v>
                </c:pt>
                <c:pt idx="14">
                  <c:v>879.98208333333321</c:v>
                </c:pt>
                <c:pt idx="15">
                  <c:v>8443.6536599999981</c:v>
                </c:pt>
                <c:pt idx="16">
                  <c:v>992.02319999999997</c:v>
                </c:pt>
                <c:pt idx="17">
                  <c:v>186.81549999999999</c:v>
                </c:pt>
                <c:pt idx="18">
                  <c:v>2545.9681750000004</c:v>
                </c:pt>
                <c:pt idx="19">
                  <c:v>3470.7734375</c:v>
                </c:pt>
                <c:pt idx="20">
                  <c:v>5247.1125000000011</c:v>
                </c:pt>
                <c:pt idx="21">
                  <c:v>7961.6880000000001</c:v>
                </c:pt>
                <c:pt idx="22">
                  <c:v>4984.0471499999985</c:v>
                </c:pt>
                <c:pt idx="23">
                  <c:v>3680.2649999999999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5-47E6-A825-4716A157F5A0}"/>
            </c:ext>
          </c:extLst>
        </c:ser>
        <c:ser>
          <c:idx val="3"/>
          <c:order val="3"/>
          <c:tx>
            <c:strRef>
              <c:f>'3.1.13 - 3.1.14-графиктері'!$F$6</c:f>
              <c:strCache>
                <c:ptCount val="1"/>
                <c:pt idx="0">
                  <c:v>30 күннен кем Ресей рубліндегі салымдар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'3.1.13 - 3.1.14-графиктері'!$B$7:$B$30</c:f>
              <c:strCache>
                <c:ptCount val="24"/>
                <c:pt idx="0">
                  <c:v>қаз.2006</c:v>
                </c:pt>
                <c:pt idx="1">
                  <c:v>қар.2006</c:v>
                </c:pt>
                <c:pt idx="2">
                  <c:v>жел.2006</c:v>
                </c:pt>
                <c:pt idx="3">
                  <c:v>қаң.2007</c:v>
                </c:pt>
                <c:pt idx="4">
                  <c:v>ақп.2007</c:v>
                </c:pt>
                <c:pt idx="5">
                  <c:v>нау.2007</c:v>
                </c:pt>
                <c:pt idx="6">
                  <c:v>сәу.2007</c:v>
                </c:pt>
                <c:pt idx="7">
                  <c:v>мам.2007</c:v>
                </c:pt>
                <c:pt idx="8">
                  <c:v>мау.2007</c:v>
                </c:pt>
                <c:pt idx="9">
                  <c:v>шіл.2007</c:v>
                </c:pt>
                <c:pt idx="10">
                  <c:v>там.2007</c:v>
                </c:pt>
                <c:pt idx="11">
                  <c:v>қыр.2007</c:v>
                </c:pt>
                <c:pt idx="12">
                  <c:v>қаз.2007</c:v>
                </c:pt>
                <c:pt idx="13">
                  <c:v>қар.2007</c:v>
                </c:pt>
                <c:pt idx="14">
                  <c:v>жел.2007</c:v>
                </c:pt>
                <c:pt idx="15">
                  <c:v>қаң.2008</c:v>
                </c:pt>
                <c:pt idx="16">
                  <c:v>ақп.2008</c:v>
                </c:pt>
                <c:pt idx="17">
                  <c:v>нау.2008</c:v>
                </c:pt>
                <c:pt idx="18">
                  <c:v>сәу.2008</c:v>
                </c:pt>
                <c:pt idx="19">
                  <c:v>мам.2008</c:v>
                </c:pt>
                <c:pt idx="20">
                  <c:v>мау.2008</c:v>
                </c:pt>
                <c:pt idx="21">
                  <c:v>шіл.2008</c:v>
                </c:pt>
                <c:pt idx="22">
                  <c:v>там.2008</c:v>
                </c:pt>
                <c:pt idx="23">
                  <c:v>қыр.2008</c:v>
                </c:pt>
              </c:strCache>
            </c:strRef>
          </c:cat>
          <c:val>
            <c:numRef>
              <c:f>'3.1.13 - 3.1.14-графиктері'!$F$7:$F$30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243.62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196.70666666666665</c:v>
                </c:pt>
                <c:pt idx="15">
                  <c:v>0</c:v>
                </c:pt>
                <c:pt idx="16">
                  <c:v>485.79300000000001</c:v>
                </c:pt>
                <c:pt idx="17">
                  <c:v>0</c:v>
                </c:pt>
                <c:pt idx="18">
                  <c:v>8634.9205000000002</c:v>
                </c:pt>
                <c:pt idx="19">
                  <c:v>0</c:v>
                </c:pt>
                <c:pt idx="20">
                  <c:v>101.995</c:v>
                </c:pt>
                <c:pt idx="21">
                  <c:v>3607.1</c:v>
                </c:pt>
                <c:pt idx="22">
                  <c:v>11434.8195</c:v>
                </c:pt>
                <c:pt idx="23">
                  <c:v>378.6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D5-47E6-A825-4716A157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5629312"/>
        <c:axId val="1"/>
      </c:barChart>
      <c:catAx>
        <c:axId val="5956293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Салымдар, млн. тг.бағам бойынша кезеңдегі</a:t>
                </a:r>
              </a:p>
            </c:rich>
          </c:tx>
          <c:layout>
            <c:manualLayout>
              <c:xMode val="edge"/>
              <c:yMode val="edge"/>
              <c:x val="2.9411790948227788E-2"/>
              <c:y val="0.153658536585365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95629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155807365439092E-2"/>
          <c:y val="0.8878048780487805"/>
          <c:w val="0.88810198300283283"/>
          <c:h val="9.75609756097561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5.xml"/><Relationship Id="rId1" Type="http://schemas.openxmlformats.org/officeDocument/2006/relationships/chart" Target="../charts/chart144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4.xml"/><Relationship Id="rId1" Type="http://schemas.openxmlformats.org/officeDocument/2006/relationships/chart" Target="../charts/chart153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1.xml"/><Relationship Id="rId1" Type="http://schemas.openxmlformats.org/officeDocument/2006/relationships/chart" Target="../charts/chart160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1.xml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3.xml"/><Relationship Id="rId1" Type="http://schemas.openxmlformats.org/officeDocument/2006/relationships/chart" Target="../charts/chart172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4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5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6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8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9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0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1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2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3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4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5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2" Type="http://schemas.openxmlformats.org/officeDocument/2006/relationships/image" Target="../media/image2.emf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7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8.xml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0.xml"/><Relationship Id="rId1" Type="http://schemas.openxmlformats.org/officeDocument/2006/relationships/chart" Target="../charts/chart199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1.xml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3.xml"/><Relationship Id="rId1" Type="http://schemas.openxmlformats.org/officeDocument/2006/relationships/chart" Target="../charts/chart202.xml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5.xml"/><Relationship Id="rId1" Type="http://schemas.openxmlformats.org/officeDocument/2006/relationships/chart" Target="../charts/chart204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7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8.xml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0.xml"/><Relationship Id="rId1" Type="http://schemas.openxmlformats.org/officeDocument/2006/relationships/chart" Target="../charts/chart209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4.xml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6.xml"/><Relationship Id="rId1" Type="http://schemas.openxmlformats.org/officeDocument/2006/relationships/chart" Target="../charts/chart215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9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image" Target="../media/image3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2.xml"/><Relationship Id="rId1" Type="http://schemas.openxmlformats.org/officeDocument/2006/relationships/chart" Target="../charts/chart101.xm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4</xdr:row>
      <xdr:rowOff>66675</xdr:rowOff>
    </xdr:from>
    <xdr:to>
      <xdr:col>11</xdr:col>
      <xdr:colOff>600075</xdr:colOff>
      <xdr:row>15</xdr:row>
      <xdr:rowOff>123825</xdr:rowOff>
    </xdr:to>
    <xdr:graphicFrame macro="">
      <xdr:nvGraphicFramePr>
        <xdr:cNvPr id="208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26</xdr:row>
      <xdr:rowOff>0</xdr:rowOff>
    </xdr:from>
    <xdr:to>
      <xdr:col>9</xdr:col>
      <xdr:colOff>314325</xdr:colOff>
      <xdr:row>42</xdr:row>
      <xdr:rowOff>47625</xdr:rowOff>
    </xdr:to>
    <xdr:graphicFrame macro="">
      <xdr:nvGraphicFramePr>
        <xdr:cNvPr id="61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85725</xdr:rowOff>
    </xdr:from>
    <xdr:to>
      <xdr:col>4</xdr:col>
      <xdr:colOff>180975</xdr:colOff>
      <xdr:row>20</xdr:row>
      <xdr:rowOff>123825</xdr:rowOff>
    </xdr:to>
    <xdr:graphicFrame macro="">
      <xdr:nvGraphicFramePr>
        <xdr:cNvPr id="39659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200025</xdr:colOff>
      <xdr:row>10</xdr:row>
      <xdr:rowOff>66675</xdr:rowOff>
    </xdr:from>
    <xdr:to>
      <xdr:col>6</xdr:col>
      <xdr:colOff>247650</xdr:colOff>
      <xdr:row>20</xdr:row>
      <xdr:rowOff>104775</xdr:rowOff>
    </xdr:to>
    <xdr:graphicFrame macro="">
      <xdr:nvGraphicFramePr>
        <xdr:cNvPr id="396598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7</xdr:col>
      <xdr:colOff>76200</xdr:colOff>
      <xdr:row>26</xdr:row>
      <xdr:rowOff>47625</xdr:rowOff>
    </xdr:to>
    <xdr:graphicFrame macro="">
      <xdr:nvGraphicFramePr>
        <xdr:cNvPr id="3969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6</xdr:col>
      <xdr:colOff>600075</xdr:colOff>
      <xdr:row>24</xdr:row>
      <xdr:rowOff>114300</xdr:rowOff>
    </xdr:to>
    <xdr:graphicFrame macro="">
      <xdr:nvGraphicFramePr>
        <xdr:cNvPr id="3971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17</xdr:row>
      <xdr:rowOff>0</xdr:rowOff>
    </xdr:from>
    <xdr:to>
      <xdr:col>4</xdr:col>
      <xdr:colOff>390525</xdr:colOff>
      <xdr:row>31</xdr:row>
      <xdr:rowOff>19050</xdr:rowOff>
    </xdr:to>
    <xdr:graphicFrame macro="">
      <xdr:nvGraphicFramePr>
        <xdr:cNvPr id="39731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66675</xdr:rowOff>
    </xdr:from>
    <xdr:to>
      <xdr:col>7</xdr:col>
      <xdr:colOff>342900</xdr:colOff>
      <xdr:row>19</xdr:row>
      <xdr:rowOff>9525</xdr:rowOff>
    </xdr:to>
    <xdr:graphicFrame macro="">
      <xdr:nvGraphicFramePr>
        <xdr:cNvPr id="39751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8</xdr:row>
      <xdr:rowOff>114300</xdr:rowOff>
    </xdr:from>
    <xdr:to>
      <xdr:col>6</xdr:col>
      <xdr:colOff>571500</xdr:colOff>
      <xdr:row>20</xdr:row>
      <xdr:rowOff>95250</xdr:rowOff>
    </xdr:to>
    <xdr:graphicFrame macro="">
      <xdr:nvGraphicFramePr>
        <xdr:cNvPr id="39772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28575</xdr:rowOff>
    </xdr:from>
    <xdr:to>
      <xdr:col>8</xdr:col>
      <xdr:colOff>447675</xdr:colOff>
      <xdr:row>25</xdr:row>
      <xdr:rowOff>9525</xdr:rowOff>
    </xdr:to>
    <xdr:graphicFrame macro="">
      <xdr:nvGraphicFramePr>
        <xdr:cNvPr id="39792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104775</xdr:rowOff>
    </xdr:from>
    <xdr:to>
      <xdr:col>8</xdr:col>
      <xdr:colOff>381000</xdr:colOff>
      <xdr:row>30</xdr:row>
      <xdr:rowOff>0</xdr:rowOff>
    </xdr:to>
    <xdr:graphicFrame macro="">
      <xdr:nvGraphicFramePr>
        <xdr:cNvPr id="39813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152400</xdr:rowOff>
    </xdr:from>
    <xdr:to>
      <xdr:col>3</xdr:col>
      <xdr:colOff>0</xdr:colOff>
      <xdr:row>23</xdr:row>
      <xdr:rowOff>76200</xdr:rowOff>
    </xdr:to>
    <xdr:graphicFrame macro="">
      <xdr:nvGraphicFramePr>
        <xdr:cNvPr id="39833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790575</xdr:colOff>
      <xdr:row>11</xdr:row>
      <xdr:rowOff>57150</xdr:rowOff>
    </xdr:from>
    <xdr:to>
      <xdr:col>7</xdr:col>
      <xdr:colOff>523875</xdr:colOff>
      <xdr:row>24</xdr:row>
      <xdr:rowOff>28575</xdr:rowOff>
    </xdr:to>
    <xdr:graphicFrame macro="">
      <xdr:nvGraphicFramePr>
        <xdr:cNvPr id="398339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66675</xdr:rowOff>
    </xdr:from>
    <xdr:to>
      <xdr:col>10</xdr:col>
      <xdr:colOff>352425</xdr:colOff>
      <xdr:row>23</xdr:row>
      <xdr:rowOff>76200</xdr:rowOff>
    </xdr:to>
    <xdr:graphicFrame macro="">
      <xdr:nvGraphicFramePr>
        <xdr:cNvPr id="39864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171450</xdr:colOff>
      <xdr:row>2</xdr:row>
      <xdr:rowOff>0</xdr:rowOff>
    </xdr:from>
    <xdr:to>
      <xdr:col>78</xdr:col>
      <xdr:colOff>257175</xdr:colOff>
      <xdr:row>2</xdr:row>
      <xdr:rowOff>0</xdr:rowOff>
    </xdr:to>
    <xdr:graphicFrame macro="">
      <xdr:nvGraphicFramePr>
        <xdr:cNvPr id="1235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16</xdr:row>
      <xdr:rowOff>66675</xdr:rowOff>
    </xdr:from>
    <xdr:to>
      <xdr:col>6</xdr:col>
      <xdr:colOff>561975</xdr:colOff>
      <xdr:row>31</xdr:row>
      <xdr:rowOff>47625</xdr:rowOff>
    </xdr:to>
    <xdr:graphicFrame macro="">
      <xdr:nvGraphicFramePr>
        <xdr:cNvPr id="1235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47625</xdr:rowOff>
    </xdr:from>
    <xdr:to>
      <xdr:col>11</xdr:col>
      <xdr:colOff>76200</xdr:colOff>
      <xdr:row>26</xdr:row>
      <xdr:rowOff>152400</xdr:rowOff>
    </xdr:to>
    <xdr:graphicFrame macro="">
      <xdr:nvGraphicFramePr>
        <xdr:cNvPr id="39884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05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25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38100</xdr:rowOff>
    </xdr:from>
    <xdr:to>
      <xdr:col>5</xdr:col>
      <xdr:colOff>66675</xdr:colOff>
      <xdr:row>24</xdr:row>
      <xdr:rowOff>123825</xdr:rowOff>
    </xdr:to>
    <xdr:graphicFrame macro="">
      <xdr:nvGraphicFramePr>
        <xdr:cNvPr id="39946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7</xdr:col>
      <xdr:colOff>9525</xdr:colOff>
      <xdr:row>0</xdr:row>
      <xdr:rowOff>0</xdr:rowOff>
    </xdr:to>
    <xdr:graphicFrame macro="">
      <xdr:nvGraphicFramePr>
        <xdr:cNvPr id="399670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18</xdr:row>
      <xdr:rowOff>76200</xdr:rowOff>
    </xdr:from>
    <xdr:to>
      <xdr:col>9</xdr:col>
      <xdr:colOff>38100</xdr:colOff>
      <xdr:row>33</xdr:row>
      <xdr:rowOff>76200</xdr:rowOff>
    </xdr:to>
    <xdr:graphicFrame macro="">
      <xdr:nvGraphicFramePr>
        <xdr:cNvPr id="399670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57150</xdr:rowOff>
    </xdr:from>
    <xdr:to>
      <xdr:col>7</xdr:col>
      <xdr:colOff>95250</xdr:colOff>
      <xdr:row>22</xdr:row>
      <xdr:rowOff>38100</xdr:rowOff>
    </xdr:to>
    <xdr:graphicFrame macro="">
      <xdr:nvGraphicFramePr>
        <xdr:cNvPr id="39997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38100</xdr:rowOff>
    </xdr:from>
    <xdr:to>
      <xdr:col>8</xdr:col>
      <xdr:colOff>190500</xdr:colOff>
      <xdr:row>29</xdr:row>
      <xdr:rowOff>152400</xdr:rowOff>
    </xdr:to>
    <xdr:graphicFrame macro="">
      <xdr:nvGraphicFramePr>
        <xdr:cNvPr id="40018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19050</xdr:rowOff>
    </xdr:from>
    <xdr:to>
      <xdr:col>6</xdr:col>
      <xdr:colOff>381000</xdr:colOff>
      <xdr:row>22</xdr:row>
      <xdr:rowOff>123825</xdr:rowOff>
    </xdr:to>
    <xdr:graphicFrame macro="">
      <xdr:nvGraphicFramePr>
        <xdr:cNvPr id="4003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8</xdr:col>
      <xdr:colOff>257175</xdr:colOff>
      <xdr:row>27</xdr:row>
      <xdr:rowOff>133350</xdr:rowOff>
    </xdr:to>
    <xdr:graphicFrame macro="">
      <xdr:nvGraphicFramePr>
        <xdr:cNvPr id="40059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28575</xdr:rowOff>
    </xdr:from>
    <xdr:to>
      <xdr:col>5</xdr:col>
      <xdr:colOff>447675</xdr:colOff>
      <xdr:row>27</xdr:row>
      <xdr:rowOff>85725</xdr:rowOff>
    </xdr:to>
    <xdr:graphicFrame macro="">
      <xdr:nvGraphicFramePr>
        <xdr:cNvPr id="40079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4</xdr:row>
      <xdr:rowOff>104775</xdr:rowOff>
    </xdr:from>
    <xdr:to>
      <xdr:col>14</xdr:col>
      <xdr:colOff>381000</xdr:colOff>
      <xdr:row>16</xdr:row>
      <xdr:rowOff>104775</xdr:rowOff>
    </xdr:to>
    <xdr:graphicFrame macro="">
      <xdr:nvGraphicFramePr>
        <xdr:cNvPr id="153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11</xdr:row>
      <xdr:rowOff>66675</xdr:rowOff>
    </xdr:from>
    <xdr:to>
      <xdr:col>7</xdr:col>
      <xdr:colOff>523875</xdr:colOff>
      <xdr:row>24</xdr:row>
      <xdr:rowOff>76200</xdr:rowOff>
    </xdr:to>
    <xdr:graphicFrame macro="">
      <xdr:nvGraphicFramePr>
        <xdr:cNvPr id="418305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8</xdr:col>
      <xdr:colOff>438150</xdr:colOff>
      <xdr:row>24</xdr:row>
      <xdr:rowOff>0</xdr:rowOff>
    </xdr:to>
    <xdr:graphicFrame macro="">
      <xdr:nvGraphicFramePr>
        <xdr:cNvPr id="41851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66675</xdr:rowOff>
    </xdr:from>
    <xdr:to>
      <xdr:col>9</xdr:col>
      <xdr:colOff>428625</xdr:colOff>
      <xdr:row>24</xdr:row>
      <xdr:rowOff>19050</xdr:rowOff>
    </xdr:to>
    <xdr:graphicFrame macro="">
      <xdr:nvGraphicFramePr>
        <xdr:cNvPr id="41871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12</xdr:row>
      <xdr:rowOff>57150</xdr:rowOff>
    </xdr:from>
    <xdr:to>
      <xdr:col>5</xdr:col>
      <xdr:colOff>361950</xdr:colOff>
      <xdr:row>24</xdr:row>
      <xdr:rowOff>76200</xdr:rowOff>
    </xdr:to>
    <xdr:graphicFrame macro="">
      <xdr:nvGraphicFramePr>
        <xdr:cNvPr id="418920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10</xdr:row>
      <xdr:rowOff>28575</xdr:rowOff>
    </xdr:from>
    <xdr:to>
      <xdr:col>6</xdr:col>
      <xdr:colOff>514350</xdr:colOff>
      <xdr:row>23</xdr:row>
      <xdr:rowOff>95250</xdr:rowOff>
    </xdr:to>
    <xdr:graphicFrame macro="">
      <xdr:nvGraphicFramePr>
        <xdr:cNvPr id="419124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13</xdr:row>
      <xdr:rowOff>28575</xdr:rowOff>
    </xdr:from>
    <xdr:to>
      <xdr:col>4</xdr:col>
      <xdr:colOff>57150</xdr:colOff>
      <xdr:row>25</xdr:row>
      <xdr:rowOff>66675</xdr:rowOff>
    </xdr:to>
    <xdr:graphicFrame macro="">
      <xdr:nvGraphicFramePr>
        <xdr:cNvPr id="41933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13</xdr:row>
      <xdr:rowOff>38100</xdr:rowOff>
    </xdr:from>
    <xdr:to>
      <xdr:col>7</xdr:col>
      <xdr:colOff>247650</xdr:colOff>
      <xdr:row>25</xdr:row>
      <xdr:rowOff>76200</xdr:rowOff>
    </xdr:to>
    <xdr:graphicFrame macro="">
      <xdr:nvGraphicFramePr>
        <xdr:cNvPr id="419331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76200</xdr:rowOff>
    </xdr:from>
    <xdr:to>
      <xdr:col>9</xdr:col>
      <xdr:colOff>133350</xdr:colOff>
      <xdr:row>20</xdr:row>
      <xdr:rowOff>152400</xdr:rowOff>
    </xdr:to>
    <xdr:graphicFrame macro="">
      <xdr:nvGraphicFramePr>
        <xdr:cNvPr id="73625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57150</xdr:rowOff>
    </xdr:from>
    <xdr:to>
      <xdr:col>7</xdr:col>
      <xdr:colOff>476250</xdr:colOff>
      <xdr:row>21</xdr:row>
      <xdr:rowOff>9525</xdr:rowOff>
    </xdr:to>
    <xdr:graphicFrame macro="">
      <xdr:nvGraphicFramePr>
        <xdr:cNvPr id="73646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66675</xdr:rowOff>
    </xdr:from>
    <xdr:to>
      <xdr:col>7</xdr:col>
      <xdr:colOff>428625</xdr:colOff>
      <xdr:row>25</xdr:row>
      <xdr:rowOff>142875</xdr:rowOff>
    </xdr:to>
    <xdr:graphicFrame macro="">
      <xdr:nvGraphicFramePr>
        <xdr:cNvPr id="419636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114300</xdr:rowOff>
    </xdr:from>
    <xdr:to>
      <xdr:col>8</xdr:col>
      <xdr:colOff>371475</xdr:colOff>
      <xdr:row>23</xdr:row>
      <xdr:rowOff>114300</xdr:rowOff>
    </xdr:to>
    <xdr:graphicFrame macro="">
      <xdr:nvGraphicFramePr>
        <xdr:cNvPr id="419841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228600</xdr:rowOff>
    </xdr:from>
    <xdr:to>
      <xdr:col>21</xdr:col>
      <xdr:colOff>514350</xdr:colOff>
      <xdr:row>18</xdr:row>
      <xdr:rowOff>0</xdr:rowOff>
    </xdr:to>
    <xdr:graphicFrame macro="">
      <xdr:nvGraphicFramePr>
        <xdr:cNvPr id="164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22</xdr:row>
      <xdr:rowOff>66675</xdr:rowOff>
    </xdr:from>
    <xdr:to>
      <xdr:col>11</xdr:col>
      <xdr:colOff>304800</xdr:colOff>
      <xdr:row>35</xdr:row>
      <xdr:rowOff>95250</xdr:rowOff>
    </xdr:to>
    <xdr:graphicFrame macro="">
      <xdr:nvGraphicFramePr>
        <xdr:cNvPr id="42004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11</xdr:row>
      <xdr:rowOff>152400</xdr:rowOff>
    </xdr:from>
    <xdr:to>
      <xdr:col>5</xdr:col>
      <xdr:colOff>447675</xdr:colOff>
      <xdr:row>27</xdr:row>
      <xdr:rowOff>0</xdr:rowOff>
    </xdr:to>
    <xdr:graphicFrame macro="">
      <xdr:nvGraphicFramePr>
        <xdr:cNvPr id="420251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19050</xdr:rowOff>
    </xdr:from>
    <xdr:to>
      <xdr:col>6</xdr:col>
      <xdr:colOff>390525</xdr:colOff>
      <xdr:row>21</xdr:row>
      <xdr:rowOff>133350</xdr:rowOff>
    </xdr:to>
    <xdr:graphicFrame macro="">
      <xdr:nvGraphicFramePr>
        <xdr:cNvPr id="420456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66675</xdr:rowOff>
    </xdr:from>
    <xdr:to>
      <xdr:col>4</xdr:col>
      <xdr:colOff>314325</xdr:colOff>
      <xdr:row>22</xdr:row>
      <xdr:rowOff>76200</xdr:rowOff>
    </xdr:to>
    <xdr:graphicFrame macro="">
      <xdr:nvGraphicFramePr>
        <xdr:cNvPr id="420660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5</xdr:col>
      <xdr:colOff>209550</xdr:colOff>
      <xdr:row>20</xdr:row>
      <xdr:rowOff>114300</xdr:rowOff>
    </xdr:to>
    <xdr:graphicFrame macro="">
      <xdr:nvGraphicFramePr>
        <xdr:cNvPr id="420865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57150</xdr:rowOff>
    </xdr:from>
    <xdr:to>
      <xdr:col>3</xdr:col>
      <xdr:colOff>533400</xdr:colOff>
      <xdr:row>21</xdr:row>
      <xdr:rowOff>95250</xdr:rowOff>
    </xdr:to>
    <xdr:graphicFrame macro="">
      <xdr:nvGraphicFramePr>
        <xdr:cNvPr id="42107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85725</xdr:rowOff>
    </xdr:from>
    <xdr:to>
      <xdr:col>5</xdr:col>
      <xdr:colOff>561975</xdr:colOff>
      <xdr:row>21</xdr:row>
      <xdr:rowOff>104775</xdr:rowOff>
    </xdr:to>
    <xdr:graphicFrame macro="">
      <xdr:nvGraphicFramePr>
        <xdr:cNvPr id="42127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38100</xdr:rowOff>
    </xdr:from>
    <xdr:to>
      <xdr:col>5</xdr:col>
      <xdr:colOff>0</xdr:colOff>
      <xdr:row>24</xdr:row>
      <xdr:rowOff>47625</xdr:rowOff>
    </xdr:to>
    <xdr:graphicFrame macro="">
      <xdr:nvGraphicFramePr>
        <xdr:cNvPr id="421480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28575</xdr:rowOff>
    </xdr:from>
    <xdr:to>
      <xdr:col>7</xdr:col>
      <xdr:colOff>276225</xdr:colOff>
      <xdr:row>30</xdr:row>
      <xdr:rowOff>28575</xdr:rowOff>
    </xdr:to>
    <xdr:graphicFrame macro="">
      <xdr:nvGraphicFramePr>
        <xdr:cNvPr id="421684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6</xdr:col>
      <xdr:colOff>514350</xdr:colOff>
      <xdr:row>30</xdr:row>
      <xdr:rowOff>38100</xdr:rowOff>
    </xdr:to>
    <xdr:graphicFrame macro="">
      <xdr:nvGraphicFramePr>
        <xdr:cNvPr id="42188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40</xdr:col>
      <xdr:colOff>133350</xdr:colOff>
      <xdr:row>0</xdr:row>
      <xdr:rowOff>0</xdr:rowOff>
    </xdr:to>
    <xdr:graphicFrame macro="">
      <xdr:nvGraphicFramePr>
        <xdr:cNvPr id="341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0</xdr:row>
      <xdr:rowOff>0</xdr:rowOff>
    </xdr:from>
    <xdr:to>
      <xdr:col>39</xdr:col>
      <xdr:colOff>133350</xdr:colOff>
      <xdr:row>0</xdr:row>
      <xdr:rowOff>0</xdr:rowOff>
    </xdr:to>
    <xdr:pic>
      <xdr:nvPicPr>
        <xdr:cNvPr id="34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0" y="0"/>
          <a:ext cx="440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6</xdr:col>
      <xdr:colOff>428625</xdr:colOff>
      <xdr:row>0</xdr:row>
      <xdr:rowOff>0</xdr:rowOff>
    </xdr:to>
    <xdr:graphicFrame macro="">
      <xdr:nvGraphicFramePr>
        <xdr:cNvPr id="3417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1076325</xdr:colOff>
      <xdr:row>1</xdr:row>
      <xdr:rowOff>0</xdr:rowOff>
    </xdr:from>
    <xdr:to>
      <xdr:col>9</xdr:col>
      <xdr:colOff>428625</xdr:colOff>
      <xdr:row>1</xdr:row>
      <xdr:rowOff>0</xdr:rowOff>
    </xdr:to>
    <xdr:graphicFrame macro="">
      <xdr:nvGraphicFramePr>
        <xdr:cNvPr id="3418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219075</xdr:colOff>
      <xdr:row>1</xdr:row>
      <xdr:rowOff>0</xdr:rowOff>
    </xdr:from>
    <xdr:to>
      <xdr:col>15</xdr:col>
      <xdr:colOff>47625</xdr:colOff>
      <xdr:row>1</xdr:row>
      <xdr:rowOff>0</xdr:rowOff>
    </xdr:to>
    <xdr:graphicFrame macro="">
      <xdr:nvGraphicFramePr>
        <xdr:cNvPr id="3418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247650</xdr:colOff>
      <xdr:row>1</xdr:row>
      <xdr:rowOff>0</xdr:rowOff>
    </xdr:from>
    <xdr:to>
      <xdr:col>15</xdr:col>
      <xdr:colOff>85725</xdr:colOff>
      <xdr:row>1</xdr:row>
      <xdr:rowOff>0</xdr:rowOff>
    </xdr:to>
    <xdr:graphicFrame macro="">
      <xdr:nvGraphicFramePr>
        <xdr:cNvPr id="3418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238125</xdr:colOff>
      <xdr:row>1</xdr:row>
      <xdr:rowOff>0</xdr:rowOff>
    </xdr:from>
    <xdr:to>
      <xdr:col>22</xdr:col>
      <xdr:colOff>85725</xdr:colOff>
      <xdr:row>1</xdr:row>
      <xdr:rowOff>0</xdr:rowOff>
    </xdr:to>
    <xdr:graphicFrame macro="">
      <xdr:nvGraphicFramePr>
        <xdr:cNvPr id="3418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209550</xdr:colOff>
      <xdr:row>1</xdr:row>
      <xdr:rowOff>0</xdr:rowOff>
    </xdr:from>
    <xdr:to>
      <xdr:col>22</xdr:col>
      <xdr:colOff>66675</xdr:colOff>
      <xdr:row>1</xdr:row>
      <xdr:rowOff>0</xdr:rowOff>
    </xdr:to>
    <xdr:graphicFrame macro="">
      <xdr:nvGraphicFramePr>
        <xdr:cNvPr id="3418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171450</xdr:colOff>
      <xdr:row>19</xdr:row>
      <xdr:rowOff>104775</xdr:rowOff>
    </xdr:from>
    <xdr:to>
      <xdr:col>9</xdr:col>
      <xdr:colOff>523875</xdr:colOff>
      <xdr:row>33</xdr:row>
      <xdr:rowOff>57150</xdr:rowOff>
    </xdr:to>
    <xdr:graphicFrame macro="">
      <xdr:nvGraphicFramePr>
        <xdr:cNvPr id="341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390525</xdr:colOff>
      <xdr:row>34</xdr:row>
      <xdr:rowOff>85725</xdr:rowOff>
    </xdr:from>
    <xdr:to>
      <xdr:col>9</xdr:col>
      <xdr:colOff>285750</xdr:colOff>
      <xdr:row>49</xdr:row>
      <xdr:rowOff>95250</xdr:rowOff>
    </xdr:to>
    <xdr:graphicFrame macro="">
      <xdr:nvGraphicFramePr>
        <xdr:cNvPr id="3418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457200</xdr:colOff>
      <xdr:row>19</xdr:row>
      <xdr:rowOff>38100</xdr:rowOff>
    </xdr:from>
    <xdr:to>
      <xdr:col>3</xdr:col>
      <xdr:colOff>190500</xdr:colOff>
      <xdr:row>33</xdr:row>
      <xdr:rowOff>66675</xdr:rowOff>
    </xdr:to>
    <xdr:graphicFrame macro="">
      <xdr:nvGraphicFramePr>
        <xdr:cNvPr id="3418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561975</xdr:colOff>
      <xdr:row>34</xdr:row>
      <xdr:rowOff>66675</xdr:rowOff>
    </xdr:from>
    <xdr:to>
      <xdr:col>3</xdr:col>
      <xdr:colOff>257175</xdr:colOff>
      <xdr:row>48</xdr:row>
      <xdr:rowOff>104775</xdr:rowOff>
    </xdr:to>
    <xdr:graphicFrame macro="">
      <xdr:nvGraphicFramePr>
        <xdr:cNvPr id="3418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123825</xdr:rowOff>
    </xdr:from>
    <xdr:to>
      <xdr:col>6</xdr:col>
      <xdr:colOff>304800</xdr:colOff>
      <xdr:row>23</xdr:row>
      <xdr:rowOff>133350</xdr:rowOff>
    </xdr:to>
    <xdr:graphicFrame macro="">
      <xdr:nvGraphicFramePr>
        <xdr:cNvPr id="422094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114300</xdr:rowOff>
    </xdr:from>
    <xdr:to>
      <xdr:col>7</xdr:col>
      <xdr:colOff>285750</xdr:colOff>
      <xdr:row>25</xdr:row>
      <xdr:rowOff>85725</xdr:rowOff>
    </xdr:to>
    <xdr:graphicFrame macro="">
      <xdr:nvGraphicFramePr>
        <xdr:cNvPr id="422299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9525</xdr:rowOff>
    </xdr:from>
    <xdr:to>
      <xdr:col>7</xdr:col>
      <xdr:colOff>304800</xdr:colOff>
      <xdr:row>22</xdr:row>
      <xdr:rowOff>19050</xdr:rowOff>
    </xdr:to>
    <xdr:graphicFrame macro="">
      <xdr:nvGraphicFramePr>
        <xdr:cNvPr id="4225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133350</xdr:rowOff>
    </xdr:from>
    <xdr:to>
      <xdr:col>6</xdr:col>
      <xdr:colOff>590550</xdr:colOff>
      <xdr:row>21</xdr:row>
      <xdr:rowOff>85725</xdr:rowOff>
    </xdr:to>
    <xdr:graphicFrame macro="">
      <xdr:nvGraphicFramePr>
        <xdr:cNvPr id="42270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0</xdr:rowOff>
    </xdr:from>
    <xdr:to>
      <xdr:col>4</xdr:col>
      <xdr:colOff>523875</xdr:colOff>
      <xdr:row>20</xdr:row>
      <xdr:rowOff>76200</xdr:rowOff>
    </xdr:to>
    <xdr:graphicFrame macro="">
      <xdr:nvGraphicFramePr>
        <xdr:cNvPr id="422913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12</xdr:row>
      <xdr:rowOff>0</xdr:rowOff>
    </xdr:from>
    <xdr:to>
      <xdr:col>7</xdr:col>
      <xdr:colOff>85725</xdr:colOff>
      <xdr:row>24</xdr:row>
      <xdr:rowOff>133350</xdr:rowOff>
    </xdr:to>
    <xdr:graphicFrame macro="">
      <xdr:nvGraphicFramePr>
        <xdr:cNvPr id="423118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57150</xdr:rowOff>
    </xdr:from>
    <xdr:to>
      <xdr:col>7</xdr:col>
      <xdr:colOff>161925</xdr:colOff>
      <xdr:row>22</xdr:row>
      <xdr:rowOff>114300</xdr:rowOff>
    </xdr:to>
    <xdr:graphicFrame macro="">
      <xdr:nvGraphicFramePr>
        <xdr:cNvPr id="42332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85725</xdr:rowOff>
    </xdr:from>
    <xdr:to>
      <xdr:col>5</xdr:col>
      <xdr:colOff>209550</xdr:colOff>
      <xdr:row>45</xdr:row>
      <xdr:rowOff>0</xdr:rowOff>
    </xdr:to>
    <xdr:graphicFrame macro="">
      <xdr:nvGraphicFramePr>
        <xdr:cNvPr id="423528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104775</xdr:rowOff>
    </xdr:from>
    <xdr:to>
      <xdr:col>9</xdr:col>
      <xdr:colOff>0</xdr:colOff>
      <xdr:row>23</xdr:row>
      <xdr:rowOff>76200</xdr:rowOff>
    </xdr:to>
    <xdr:graphicFrame macro="">
      <xdr:nvGraphicFramePr>
        <xdr:cNvPr id="423732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7</xdr:col>
      <xdr:colOff>590550</xdr:colOff>
      <xdr:row>24</xdr:row>
      <xdr:rowOff>123825</xdr:rowOff>
    </xdr:to>
    <xdr:graphicFrame macro="">
      <xdr:nvGraphicFramePr>
        <xdr:cNvPr id="423937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0.06453</cdr:x>
      <cdr:y>0.04276</cdr:y>
    </cdr:from>
    <cdr:to>
      <cdr:x>0.97957</cdr:x>
      <cdr:y>0.13382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552" y="107852"/>
          <a:ext cx="2841346" cy="222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Қысқа мерзімді борыштың сыртқы борыштағы үлесі</a:t>
          </a:r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0</xdr:rowOff>
    </xdr:from>
    <xdr:to>
      <xdr:col>8</xdr:col>
      <xdr:colOff>104775</xdr:colOff>
      <xdr:row>23</xdr:row>
      <xdr:rowOff>114300</xdr:rowOff>
    </xdr:to>
    <xdr:graphicFrame macro="">
      <xdr:nvGraphicFramePr>
        <xdr:cNvPr id="424142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13</xdr:row>
      <xdr:rowOff>9525</xdr:rowOff>
    </xdr:from>
    <xdr:to>
      <xdr:col>3</xdr:col>
      <xdr:colOff>152400</xdr:colOff>
      <xdr:row>26</xdr:row>
      <xdr:rowOff>142875</xdr:rowOff>
    </xdr:to>
    <xdr:graphicFrame macro="">
      <xdr:nvGraphicFramePr>
        <xdr:cNvPr id="42434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13</xdr:row>
      <xdr:rowOff>9525</xdr:rowOff>
    </xdr:from>
    <xdr:to>
      <xdr:col>7</xdr:col>
      <xdr:colOff>171450</xdr:colOff>
      <xdr:row>26</xdr:row>
      <xdr:rowOff>142875</xdr:rowOff>
    </xdr:to>
    <xdr:graphicFrame macro="">
      <xdr:nvGraphicFramePr>
        <xdr:cNvPr id="42434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133350</xdr:rowOff>
    </xdr:from>
    <xdr:to>
      <xdr:col>7</xdr:col>
      <xdr:colOff>85725</xdr:colOff>
      <xdr:row>16</xdr:row>
      <xdr:rowOff>133350</xdr:rowOff>
    </xdr:to>
    <xdr:graphicFrame macro="">
      <xdr:nvGraphicFramePr>
        <xdr:cNvPr id="424654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19050</xdr:rowOff>
    </xdr:from>
    <xdr:to>
      <xdr:col>2</xdr:col>
      <xdr:colOff>733425</xdr:colOff>
      <xdr:row>21</xdr:row>
      <xdr:rowOff>19050</xdr:rowOff>
    </xdr:to>
    <xdr:graphicFrame macro="">
      <xdr:nvGraphicFramePr>
        <xdr:cNvPr id="424860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1143000</xdr:colOff>
      <xdr:row>10</xdr:row>
      <xdr:rowOff>0</xdr:rowOff>
    </xdr:from>
    <xdr:to>
      <xdr:col>6</xdr:col>
      <xdr:colOff>28575</xdr:colOff>
      <xdr:row>21</xdr:row>
      <xdr:rowOff>0</xdr:rowOff>
    </xdr:to>
    <xdr:graphicFrame macro="">
      <xdr:nvGraphicFramePr>
        <xdr:cNvPr id="424860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425167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425168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28575</xdr:colOff>
      <xdr:row>18</xdr:row>
      <xdr:rowOff>28575</xdr:rowOff>
    </xdr:to>
    <xdr:graphicFrame macro="">
      <xdr:nvGraphicFramePr>
        <xdr:cNvPr id="425473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8</xdr:col>
      <xdr:colOff>228600</xdr:colOff>
      <xdr:row>21</xdr:row>
      <xdr:rowOff>0</xdr:rowOff>
    </xdr:to>
    <xdr:graphicFrame macro="">
      <xdr:nvGraphicFramePr>
        <xdr:cNvPr id="425678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228600</xdr:colOff>
      <xdr:row>15</xdr:row>
      <xdr:rowOff>66675</xdr:rowOff>
    </xdr:to>
    <xdr:graphicFrame macro="">
      <xdr:nvGraphicFramePr>
        <xdr:cNvPr id="42588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3</xdr:col>
      <xdr:colOff>1038225</xdr:colOff>
      <xdr:row>19</xdr:row>
      <xdr:rowOff>85725</xdr:rowOff>
    </xdr:to>
    <xdr:graphicFrame macro="">
      <xdr:nvGraphicFramePr>
        <xdr:cNvPr id="426089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9</xdr:row>
      <xdr:rowOff>19050</xdr:rowOff>
    </xdr:from>
    <xdr:to>
      <xdr:col>7</xdr:col>
      <xdr:colOff>352425</xdr:colOff>
      <xdr:row>19</xdr:row>
      <xdr:rowOff>95250</xdr:rowOff>
    </xdr:to>
    <xdr:graphicFrame macro="">
      <xdr:nvGraphicFramePr>
        <xdr:cNvPr id="426089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104775</xdr:rowOff>
    </xdr:from>
    <xdr:to>
      <xdr:col>8</xdr:col>
      <xdr:colOff>314325</xdr:colOff>
      <xdr:row>17</xdr:row>
      <xdr:rowOff>38100</xdr:rowOff>
    </xdr:to>
    <xdr:graphicFrame macro="">
      <xdr:nvGraphicFramePr>
        <xdr:cNvPr id="42639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933450</xdr:rowOff>
    </xdr:from>
    <xdr:to>
      <xdr:col>17</xdr:col>
      <xdr:colOff>266700</xdr:colOff>
      <xdr:row>17</xdr:row>
      <xdr:rowOff>114300</xdr:rowOff>
    </xdr:to>
    <xdr:graphicFrame macro="">
      <xdr:nvGraphicFramePr>
        <xdr:cNvPr id="205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9525</xdr:rowOff>
    </xdr:from>
    <xdr:to>
      <xdr:col>9</xdr:col>
      <xdr:colOff>47625</xdr:colOff>
      <xdr:row>19</xdr:row>
      <xdr:rowOff>142875</xdr:rowOff>
    </xdr:to>
    <xdr:graphicFrame macro="">
      <xdr:nvGraphicFramePr>
        <xdr:cNvPr id="426600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9</xdr:col>
      <xdr:colOff>514350</xdr:colOff>
      <xdr:row>18</xdr:row>
      <xdr:rowOff>152400</xdr:rowOff>
    </xdr:to>
    <xdr:graphicFrame macro="">
      <xdr:nvGraphicFramePr>
        <xdr:cNvPr id="426804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9</xdr:col>
      <xdr:colOff>514350</xdr:colOff>
      <xdr:row>18</xdr:row>
      <xdr:rowOff>485775</xdr:rowOff>
    </xdr:to>
    <xdr:graphicFrame macro="">
      <xdr:nvGraphicFramePr>
        <xdr:cNvPr id="42700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0</xdr:rowOff>
    </xdr:from>
    <xdr:to>
      <xdr:col>8</xdr:col>
      <xdr:colOff>9525</xdr:colOff>
      <xdr:row>12</xdr:row>
      <xdr:rowOff>0</xdr:rowOff>
    </xdr:to>
    <xdr:graphicFrame macro="">
      <xdr:nvGraphicFramePr>
        <xdr:cNvPr id="401001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12</xdr:row>
      <xdr:rowOff>0</xdr:rowOff>
    </xdr:from>
    <xdr:to>
      <xdr:col>11</xdr:col>
      <xdr:colOff>133350</xdr:colOff>
      <xdr:row>12</xdr:row>
      <xdr:rowOff>0</xdr:rowOff>
    </xdr:to>
    <xdr:graphicFrame macro="">
      <xdr:nvGraphicFramePr>
        <xdr:cNvPr id="401001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8</xdr:col>
          <xdr:colOff>123825</xdr:colOff>
          <xdr:row>30</xdr:row>
          <xdr:rowOff>38100</xdr:rowOff>
        </xdr:to>
        <xdr:sp macro="" textlink="">
          <xdr:nvSpPr>
            <xdr:cNvPr id="4009985" name="Object 1" hidden="1">
              <a:extLst>
                <a:ext uri="{63B3BB69-23CF-44E3-9099-C40C66FF867C}">
                  <a14:compatExt spid="_x0000_s4009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1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7</xdr:col>
          <xdr:colOff>447675</xdr:colOff>
          <xdr:row>24</xdr:row>
          <xdr:rowOff>38100</xdr:rowOff>
        </xdr:to>
        <xdr:sp macro="" textlink="">
          <xdr:nvSpPr>
            <xdr:cNvPr id="4011009" name="Object 1" hidden="1">
              <a:extLst>
                <a:ext uri="{63B3BB69-23CF-44E3-9099-C40C66FF867C}">
                  <a14:compatExt spid="_x0000_s401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23</xdr:row>
      <xdr:rowOff>114300</xdr:rowOff>
    </xdr:from>
    <xdr:to>
      <xdr:col>7</xdr:col>
      <xdr:colOff>1057275</xdr:colOff>
      <xdr:row>39</xdr:row>
      <xdr:rowOff>19050</xdr:rowOff>
    </xdr:to>
    <xdr:graphicFrame macro="">
      <xdr:nvGraphicFramePr>
        <xdr:cNvPr id="427419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76200</xdr:rowOff>
    </xdr:from>
    <xdr:to>
      <xdr:col>7</xdr:col>
      <xdr:colOff>9525</xdr:colOff>
      <xdr:row>24</xdr:row>
      <xdr:rowOff>66675</xdr:rowOff>
    </xdr:to>
    <xdr:graphicFrame macro="">
      <xdr:nvGraphicFramePr>
        <xdr:cNvPr id="42762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152400</xdr:rowOff>
    </xdr:from>
    <xdr:to>
      <xdr:col>6</xdr:col>
      <xdr:colOff>409575</xdr:colOff>
      <xdr:row>25</xdr:row>
      <xdr:rowOff>104775</xdr:rowOff>
    </xdr:to>
    <xdr:graphicFrame macro="">
      <xdr:nvGraphicFramePr>
        <xdr:cNvPr id="42782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0.13473</cdr:x>
      <cdr:y>0.01199</cdr:y>
    </cdr:from>
    <cdr:to>
      <cdr:x>0.37947</cdr:x>
      <cdr:y>0.14648</cdr:y>
    </cdr:to>
    <cdr:sp macro="" textlink="">
      <cdr:nvSpPr>
        <cdr:cNvPr id="4100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94124" y="50800"/>
          <a:ext cx="1238014" cy="542735"/>
        </a:xfrm>
        <a:prstGeom xmlns:a="http://schemas.openxmlformats.org/drawingml/2006/main" prst="accentCallout2">
          <a:avLst>
            <a:gd name="adj1" fmla="val 21051"/>
            <a:gd name="adj2" fmla="val 106153"/>
            <a:gd name="adj3" fmla="val 21051"/>
            <a:gd name="adj4" fmla="val 119227"/>
            <a:gd name="adj5" fmla="val 101412"/>
            <a:gd name="adj6" fmla="val 132301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ЕТРК туралы ережеге өзгерістердің күшіне енгізілуі</a:t>
          </a:r>
        </a:p>
      </cdr:txBody>
    </cdr:sp>
  </cdr:relSizeAnchor>
  <cdr:relSizeAnchor xmlns:cdr="http://schemas.openxmlformats.org/drawingml/2006/chartDrawing">
    <cdr:from>
      <cdr:x>0.54124</cdr:x>
      <cdr:y>0.0829</cdr:y>
    </cdr:from>
    <cdr:to>
      <cdr:x>0.72264</cdr:x>
      <cdr:y>0.15292</cdr:y>
    </cdr:to>
    <cdr:sp macro="" textlink="">
      <cdr:nvSpPr>
        <cdr:cNvPr id="4102" name="AutoShape 6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850181" y="212651"/>
          <a:ext cx="917238" cy="426434"/>
        </a:xfrm>
        <a:prstGeom xmlns:a="http://schemas.openxmlformats.org/drawingml/2006/main" prst="accentCallout1">
          <a:avLst>
            <a:gd name="adj1" fmla="val 26806"/>
            <a:gd name="adj2" fmla="val 108306"/>
            <a:gd name="adj3" fmla="val 186667"/>
            <a:gd name="adj4" fmla="val 139583"/>
          </a:avLst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ЕТРК нормативтерінің өзгерісі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8</xdr:col>
      <xdr:colOff>9525</xdr:colOff>
      <xdr:row>30</xdr:row>
      <xdr:rowOff>85725</xdr:rowOff>
    </xdr:to>
    <xdr:graphicFrame macro="">
      <xdr:nvGraphicFramePr>
        <xdr:cNvPr id="428033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</xdr:row>
      <xdr:rowOff>323850</xdr:rowOff>
    </xdr:from>
    <xdr:to>
      <xdr:col>17</xdr:col>
      <xdr:colOff>561975</xdr:colOff>
      <xdr:row>15</xdr:row>
      <xdr:rowOff>133350</xdr:rowOff>
    </xdr:to>
    <xdr:graphicFrame macro="">
      <xdr:nvGraphicFramePr>
        <xdr:cNvPr id="72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3</xdr:row>
      <xdr:rowOff>219075</xdr:rowOff>
    </xdr:from>
    <xdr:to>
      <xdr:col>15</xdr:col>
      <xdr:colOff>552450</xdr:colOff>
      <xdr:row>14</xdr:row>
      <xdr:rowOff>57150</xdr:rowOff>
    </xdr:to>
    <xdr:graphicFrame macro="">
      <xdr:nvGraphicFramePr>
        <xdr:cNvPr id="194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22</xdr:row>
      <xdr:rowOff>57150</xdr:rowOff>
    </xdr:to>
    <xdr:graphicFrame macro="">
      <xdr:nvGraphicFramePr>
        <xdr:cNvPr id="185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</xdr:row>
      <xdr:rowOff>47625</xdr:rowOff>
    </xdr:from>
    <xdr:to>
      <xdr:col>6</xdr:col>
      <xdr:colOff>0</xdr:colOff>
      <xdr:row>32</xdr:row>
      <xdr:rowOff>0</xdr:rowOff>
    </xdr:to>
    <xdr:graphicFrame macro="">
      <xdr:nvGraphicFramePr>
        <xdr:cNvPr id="1853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438150</xdr:colOff>
      <xdr:row>4</xdr:row>
      <xdr:rowOff>19050</xdr:rowOff>
    </xdr:from>
    <xdr:to>
      <xdr:col>17</xdr:col>
      <xdr:colOff>314325</xdr:colOff>
      <xdr:row>18</xdr:row>
      <xdr:rowOff>76200</xdr:rowOff>
    </xdr:to>
    <xdr:graphicFrame macro="">
      <xdr:nvGraphicFramePr>
        <xdr:cNvPr id="1853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95250</xdr:rowOff>
    </xdr:from>
    <xdr:to>
      <xdr:col>14</xdr:col>
      <xdr:colOff>190500</xdr:colOff>
      <xdr:row>9</xdr:row>
      <xdr:rowOff>0</xdr:rowOff>
    </xdr:to>
    <xdr:graphicFrame macro="">
      <xdr:nvGraphicFramePr>
        <xdr:cNvPr id="297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1267</xdr:row>
      <xdr:rowOff>28575</xdr:rowOff>
    </xdr:from>
    <xdr:to>
      <xdr:col>4</xdr:col>
      <xdr:colOff>0</xdr:colOff>
      <xdr:row>1286</xdr:row>
      <xdr:rowOff>28575</xdr:rowOff>
    </xdr:to>
    <xdr:graphicFrame macro="">
      <xdr:nvGraphicFramePr>
        <xdr:cNvPr id="2976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66675</xdr:rowOff>
    </xdr:from>
    <xdr:to>
      <xdr:col>10</xdr:col>
      <xdr:colOff>133350</xdr:colOff>
      <xdr:row>33</xdr:row>
      <xdr:rowOff>47625</xdr:rowOff>
    </xdr:to>
    <xdr:graphicFrame macro="">
      <xdr:nvGraphicFramePr>
        <xdr:cNvPr id="409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0.81816</cdr:x>
      <cdr:y>0.38184</cdr:y>
    </cdr:from>
    <cdr:to>
      <cdr:x>0.87619</cdr:x>
      <cdr:y>0.4988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5727" y="926986"/>
          <a:ext cx="334937" cy="282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3%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12</xdr:row>
      <xdr:rowOff>38100</xdr:rowOff>
    </xdr:from>
    <xdr:to>
      <xdr:col>4</xdr:col>
      <xdr:colOff>314325</xdr:colOff>
      <xdr:row>28</xdr:row>
      <xdr:rowOff>57150</xdr:rowOff>
    </xdr:to>
    <xdr:graphicFrame macro="">
      <xdr:nvGraphicFramePr>
        <xdr:cNvPr id="4304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24</xdr:row>
      <xdr:rowOff>85725</xdr:rowOff>
    </xdr:from>
    <xdr:to>
      <xdr:col>8</xdr:col>
      <xdr:colOff>257175</xdr:colOff>
      <xdr:row>40</xdr:row>
      <xdr:rowOff>142875</xdr:rowOff>
    </xdr:to>
    <xdr:graphicFrame macro="">
      <xdr:nvGraphicFramePr>
        <xdr:cNvPr id="2877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23</xdr:row>
      <xdr:rowOff>133350</xdr:rowOff>
    </xdr:from>
    <xdr:to>
      <xdr:col>8</xdr:col>
      <xdr:colOff>219075</xdr:colOff>
      <xdr:row>38</xdr:row>
      <xdr:rowOff>38100</xdr:rowOff>
    </xdr:to>
    <xdr:graphicFrame macro="">
      <xdr:nvGraphicFramePr>
        <xdr:cNvPr id="461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28575</xdr:rowOff>
    </xdr:from>
    <xdr:to>
      <xdr:col>6</xdr:col>
      <xdr:colOff>295275</xdr:colOff>
      <xdr:row>29</xdr:row>
      <xdr:rowOff>57150</xdr:rowOff>
    </xdr:to>
    <xdr:graphicFrame macro="">
      <xdr:nvGraphicFramePr>
        <xdr:cNvPr id="4713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17</xdr:row>
      <xdr:rowOff>38100</xdr:rowOff>
    </xdr:from>
    <xdr:to>
      <xdr:col>4</xdr:col>
      <xdr:colOff>1152525</xdr:colOff>
      <xdr:row>35</xdr:row>
      <xdr:rowOff>114300</xdr:rowOff>
    </xdr:to>
    <xdr:graphicFrame macro="">
      <xdr:nvGraphicFramePr>
        <xdr:cNvPr id="4921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142875</xdr:rowOff>
    </xdr:from>
    <xdr:to>
      <xdr:col>7</xdr:col>
      <xdr:colOff>0</xdr:colOff>
      <xdr:row>37</xdr:row>
      <xdr:rowOff>142875</xdr:rowOff>
    </xdr:to>
    <xdr:graphicFrame macro="">
      <xdr:nvGraphicFramePr>
        <xdr:cNvPr id="4921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142875</xdr:rowOff>
    </xdr:from>
    <xdr:to>
      <xdr:col>0</xdr:col>
      <xdr:colOff>0</xdr:colOff>
      <xdr:row>35</xdr:row>
      <xdr:rowOff>57150</xdr:rowOff>
    </xdr:to>
    <xdr:graphicFrame macro="">
      <xdr:nvGraphicFramePr>
        <xdr:cNvPr id="5228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18</xdr:row>
      <xdr:rowOff>19050</xdr:rowOff>
    </xdr:from>
    <xdr:to>
      <xdr:col>4</xdr:col>
      <xdr:colOff>1085850</xdr:colOff>
      <xdr:row>37</xdr:row>
      <xdr:rowOff>28575</xdr:rowOff>
    </xdr:to>
    <xdr:graphicFrame macro="">
      <xdr:nvGraphicFramePr>
        <xdr:cNvPr id="5229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18</xdr:row>
      <xdr:rowOff>104775</xdr:rowOff>
    </xdr:from>
    <xdr:to>
      <xdr:col>9</xdr:col>
      <xdr:colOff>390525</xdr:colOff>
      <xdr:row>34</xdr:row>
      <xdr:rowOff>142875</xdr:rowOff>
    </xdr:to>
    <xdr:graphicFrame macro="">
      <xdr:nvGraphicFramePr>
        <xdr:cNvPr id="553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76200</xdr:rowOff>
    </xdr:from>
    <xdr:to>
      <xdr:col>8</xdr:col>
      <xdr:colOff>228600</xdr:colOff>
      <xdr:row>31</xdr:row>
      <xdr:rowOff>28575</xdr:rowOff>
    </xdr:to>
    <xdr:graphicFrame macro="">
      <xdr:nvGraphicFramePr>
        <xdr:cNvPr id="573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3</xdr:row>
      <xdr:rowOff>381000</xdr:rowOff>
    </xdr:from>
    <xdr:to>
      <xdr:col>16</xdr:col>
      <xdr:colOff>114300</xdr:colOff>
      <xdr:row>18</xdr:row>
      <xdr:rowOff>0</xdr:rowOff>
    </xdr:to>
    <xdr:graphicFrame macro="">
      <xdr:nvGraphicFramePr>
        <xdr:cNvPr id="3075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6</xdr:col>
      <xdr:colOff>247650</xdr:colOff>
      <xdr:row>32</xdr:row>
      <xdr:rowOff>66675</xdr:rowOff>
    </xdr:to>
    <xdr:graphicFrame macro="">
      <xdr:nvGraphicFramePr>
        <xdr:cNvPr id="288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0.49461</cdr:x>
      <cdr:y>0.49855</cdr:y>
    </cdr:from>
    <cdr:to>
      <cdr:x>0.52105</cdr:x>
      <cdr:y>0.54994</cdr:y>
    </cdr:to>
    <cdr:sp macro="" textlink="">
      <cdr:nvSpPr>
        <cdr:cNvPr id="289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3973" y="1574976"/>
          <a:ext cx="121387" cy="162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я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7</xdr:col>
      <xdr:colOff>571500</xdr:colOff>
      <xdr:row>28</xdr:row>
      <xdr:rowOff>95250</xdr:rowOff>
    </xdr:to>
    <xdr:graphicFrame macro="">
      <xdr:nvGraphicFramePr>
        <xdr:cNvPr id="594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5</xdr:col>
      <xdr:colOff>276225</xdr:colOff>
      <xdr:row>28</xdr:row>
      <xdr:rowOff>9525</xdr:rowOff>
    </xdr:to>
    <xdr:graphicFrame macro="">
      <xdr:nvGraphicFramePr>
        <xdr:cNvPr id="604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</cdr:x>
      <cdr:y>0.49976</cdr:y>
    </cdr:from>
    <cdr:to>
      <cdr:x>0.51304</cdr:x>
      <cdr:y>0.56564</cdr:y>
    </cdr:to>
    <cdr:sp macro="" textlink="">
      <cdr:nvSpPr>
        <cdr:cNvPr id="614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1175" y="1374113"/>
          <a:ext cx="79510" cy="180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142875</xdr:rowOff>
    </xdr:from>
    <xdr:to>
      <xdr:col>6</xdr:col>
      <xdr:colOff>285750</xdr:colOff>
      <xdr:row>28</xdr:row>
      <xdr:rowOff>28575</xdr:rowOff>
    </xdr:to>
    <xdr:graphicFrame macro="">
      <xdr:nvGraphicFramePr>
        <xdr:cNvPr id="2795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133350</xdr:rowOff>
    </xdr:from>
    <xdr:to>
      <xdr:col>4</xdr:col>
      <xdr:colOff>381000</xdr:colOff>
      <xdr:row>29</xdr:row>
      <xdr:rowOff>0</xdr:rowOff>
    </xdr:to>
    <xdr:graphicFrame macro="">
      <xdr:nvGraphicFramePr>
        <xdr:cNvPr id="2130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714375</xdr:colOff>
      <xdr:row>10</xdr:row>
      <xdr:rowOff>0</xdr:rowOff>
    </xdr:from>
    <xdr:to>
      <xdr:col>14</xdr:col>
      <xdr:colOff>161925</xdr:colOff>
      <xdr:row>10</xdr:row>
      <xdr:rowOff>0</xdr:rowOff>
    </xdr:to>
    <xdr:graphicFrame macro="">
      <xdr:nvGraphicFramePr>
        <xdr:cNvPr id="2130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38100</xdr:rowOff>
    </xdr:from>
    <xdr:to>
      <xdr:col>4</xdr:col>
      <xdr:colOff>85725</xdr:colOff>
      <xdr:row>25</xdr:row>
      <xdr:rowOff>133350</xdr:rowOff>
    </xdr:to>
    <xdr:graphicFrame macro="">
      <xdr:nvGraphicFramePr>
        <xdr:cNvPr id="214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9</xdr:row>
      <xdr:rowOff>66675</xdr:rowOff>
    </xdr:from>
    <xdr:to>
      <xdr:col>5</xdr:col>
      <xdr:colOff>152400</xdr:colOff>
      <xdr:row>21</xdr:row>
      <xdr:rowOff>19050</xdr:rowOff>
    </xdr:to>
    <xdr:graphicFrame macro="">
      <xdr:nvGraphicFramePr>
        <xdr:cNvPr id="142850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8</xdr:row>
      <xdr:rowOff>0</xdr:rowOff>
    </xdr:from>
    <xdr:to>
      <xdr:col>10</xdr:col>
      <xdr:colOff>171450</xdr:colOff>
      <xdr:row>8</xdr:row>
      <xdr:rowOff>0</xdr:rowOff>
    </xdr:to>
    <xdr:graphicFrame macro="">
      <xdr:nvGraphicFramePr>
        <xdr:cNvPr id="2768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10</xdr:row>
      <xdr:rowOff>104775</xdr:rowOff>
    </xdr:from>
    <xdr:to>
      <xdr:col>7</xdr:col>
      <xdr:colOff>466725</xdr:colOff>
      <xdr:row>25</xdr:row>
      <xdr:rowOff>104775</xdr:rowOff>
    </xdr:to>
    <xdr:graphicFrame macro="">
      <xdr:nvGraphicFramePr>
        <xdr:cNvPr id="2768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647700</xdr:colOff>
      <xdr:row>8</xdr:row>
      <xdr:rowOff>0</xdr:rowOff>
    </xdr:from>
    <xdr:to>
      <xdr:col>16</xdr:col>
      <xdr:colOff>104775</xdr:colOff>
      <xdr:row>8</xdr:row>
      <xdr:rowOff>0</xdr:rowOff>
    </xdr:to>
    <xdr:graphicFrame macro="">
      <xdr:nvGraphicFramePr>
        <xdr:cNvPr id="2768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142875</xdr:colOff>
      <xdr:row>8</xdr:row>
      <xdr:rowOff>0</xdr:rowOff>
    </xdr:from>
    <xdr:to>
      <xdr:col>22</xdr:col>
      <xdr:colOff>142875</xdr:colOff>
      <xdr:row>8</xdr:row>
      <xdr:rowOff>0</xdr:rowOff>
    </xdr:to>
    <xdr:graphicFrame macro="">
      <xdr:nvGraphicFramePr>
        <xdr:cNvPr id="27683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219075</xdr:colOff>
      <xdr:row>8</xdr:row>
      <xdr:rowOff>0</xdr:rowOff>
    </xdr:from>
    <xdr:to>
      <xdr:col>9</xdr:col>
      <xdr:colOff>47625</xdr:colOff>
      <xdr:row>8</xdr:row>
      <xdr:rowOff>0</xdr:rowOff>
    </xdr:to>
    <xdr:graphicFrame macro="">
      <xdr:nvGraphicFramePr>
        <xdr:cNvPr id="27683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561975</xdr:colOff>
      <xdr:row>8</xdr:row>
      <xdr:rowOff>0</xdr:rowOff>
    </xdr:from>
    <xdr:to>
      <xdr:col>16</xdr:col>
      <xdr:colOff>219075</xdr:colOff>
      <xdr:row>8</xdr:row>
      <xdr:rowOff>0</xdr:rowOff>
    </xdr:to>
    <xdr:graphicFrame macro="">
      <xdr:nvGraphicFramePr>
        <xdr:cNvPr id="27683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457200</xdr:colOff>
      <xdr:row>8</xdr:row>
      <xdr:rowOff>0</xdr:rowOff>
    </xdr:from>
    <xdr:to>
      <xdr:col>16</xdr:col>
      <xdr:colOff>304800</xdr:colOff>
      <xdr:row>8</xdr:row>
      <xdr:rowOff>0</xdr:rowOff>
    </xdr:to>
    <xdr:graphicFrame macro="">
      <xdr:nvGraphicFramePr>
        <xdr:cNvPr id="27683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0</xdr:colOff>
      <xdr:row>8</xdr:row>
      <xdr:rowOff>0</xdr:rowOff>
    </xdr:from>
    <xdr:to>
      <xdr:col>22</xdr:col>
      <xdr:colOff>180975</xdr:colOff>
      <xdr:row>8</xdr:row>
      <xdr:rowOff>0</xdr:rowOff>
    </xdr:to>
    <xdr:graphicFrame macro="">
      <xdr:nvGraphicFramePr>
        <xdr:cNvPr id="27684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114300</xdr:colOff>
      <xdr:row>8</xdr:row>
      <xdr:rowOff>0</xdr:rowOff>
    </xdr:from>
    <xdr:to>
      <xdr:col>22</xdr:col>
      <xdr:colOff>504825</xdr:colOff>
      <xdr:row>8</xdr:row>
      <xdr:rowOff>0</xdr:rowOff>
    </xdr:to>
    <xdr:graphicFrame macro="">
      <xdr:nvGraphicFramePr>
        <xdr:cNvPr id="27684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0</xdr:colOff>
      <xdr:row>6</xdr:row>
      <xdr:rowOff>142875</xdr:rowOff>
    </xdr:from>
    <xdr:to>
      <xdr:col>32</xdr:col>
      <xdr:colOff>38100</xdr:colOff>
      <xdr:row>8</xdr:row>
      <xdr:rowOff>0</xdr:rowOff>
    </xdr:to>
    <xdr:graphicFrame macro="">
      <xdr:nvGraphicFramePr>
        <xdr:cNvPr id="27684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790575</xdr:colOff>
      <xdr:row>8</xdr:row>
      <xdr:rowOff>0</xdr:rowOff>
    </xdr:from>
    <xdr:to>
      <xdr:col>31</xdr:col>
      <xdr:colOff>390525</xdr:colOff>
      <xdr:row>8</xdr:row>
      <xdr:rowOff>0</xdr:rowOff>
    </xdr:to>
    <xdr:graphicFrame macro="">
      <xdr:nvGraphicFramePr>
        <xdr:cNvPr id="27684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</xdr:row>
      <xdr:rowOff>133350</xdr:rowOff>
    </xdr:from>
    <xdr:to>
      <xdr:col>16</xdr:col>
      <xdr:colOff>552450</xdr:colOff>
      <xdr:row>10</xdr:row>
      <xdr:rowOff>47625</xdr:rowOff>
    </xdr:to>
    <xdr:graphicFrame macro="">
      <xdr:nvGraphicFramePr>
        <xdr:cNvPr id="515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66675</xdr:rowOff>
    </xdr:from>
    <xdr:to>
      <xdr:col>5</xdr:col>
      <xdr:colOff>390525</xdr:colOff>
      <xdr:row>24</xdr:row>
      <xdr:rowOff>85725</xdr:rowOff>
    </xdr:to>
    <xdr:graphicFrame macro="">
      <xdr:nvGraphicFramePr>
        <xdr:cNvPr id="2775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66675</xdr:rowOff>
    </xdr:from>
    <xdr:to>
      <xdr:col>4</xdr:col>
      <xdr:colOff>514350</xdr:colOff>
      <xdr:row>25</xdr:row>
      <xdr:rowOff>85725</xdr:rowOff>
    </xdr:to>
    <xdr:graphicFrame macro="">
      <xdr:nvGraphicFramePr>
        <xdr:cNvPr id="2786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219075</xdr:colOff>
      <xdr:row>29</xdr:row>
      <xdr:rowOff>0</xdr:rowOff>
    </xdr:from>
    <xdr:to>
      <xdr:col>9</xdr:col>
      <xdr:colOff>47625</xdr:colOff>
      <xdr:row>29</xdr:row>
      <xdr:rowOff>0</xdr:rowOff>
    </xdr:to>
    <xdr:graphicFrame macro="">
      <xdr:nvGraphicFramePr>
        <xdr:cNvPr id="2786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457200</xdr:colOff>
      <xdr:row>29</xdr:row>
      <xdr:rowOff>0</xdr:rowOff>
    </xdr:from>
    <xdr:to>
      <xdr:col>16</xdr:col>
      <xdr:colOff>304800</xdr:colOff>
      <xdr:row>29</xdr:row>
      <xdr:rowOff>0</xdr:rowOff>
    </xdr:to>
    <xdr:graphicFrame macro="">
      <xdr:nvGraphicFramePr>
        <xdr:cNvPr id="27869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114300</xdr:colOff>
      <xdr:row>29</xdr:row>
      <xdr:rowOff>0</xdr:rowOff>
    </xdr:from>
    <xdr:to>
      <xdr:col>22</xdr:col>
      <xdr:colOff>504825</xdr:colOff>
      <xdr:row>29</xdr:row>
      <xdr:rowOff>0</xdr:rowOff>
    </xdr:to>
    <xdr:graphicFrame macro="">
      <xdr:nvGraphicFramePr>
        <xdr:cNvPr id="27869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32</xdr:col>
      <xdr:colOff>38100</xdr:colOff>
      <xdr:row>0</xdr:row>
      <xdr:rowOff>0</xdr:rowOff>
    </xdr:to>
    <xdr:graphicFrame macro="">
      <xdr:nvGraphicFramePr>
        <xdr:cNvPr id="27870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0</xdr:rowOff>
    </xdr:from>
    <xdr:to>
      <xdr:col>18</xdr:col>
      <xdr:colOff>352425</xdr:colOff>
      <xdr:row>1</xdr:row>
      <xdr:rowOff>0</xdr:rowOff>
    </xdr:to>
    <xdr:graphicFrame macro="">
      <xdr:nvGraphicFramePr>
        <xdr:cNvPr id="21320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85725</xdr:rowOff>
    </xdr:from>
    <xdr:to>
      <xdr:col>7</xdr:col>
      <xdr:colOff>485775</xdr:colOff>
      <xdr:row>26</xdr:row>
      <xdr:rowOff>9525</xdr:rowOff>
    </xdr:to>
    <xdr:graphicFrame macro="">
      <xdr:nvGraphicFramePr>
        <xdr:cNvPr id="21320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20</xdr:col>
      <xdr:colOff>285750</xdr:colOff>
      <xdr:row>13</xdr:row>
      <xdr:rowOff>0</xdr:rowOff>
    </xdr:to>
    <xdr:graphicFrame macro="">
      <xdr:nvGraphicFramePr>
        <xdr:cNvPr id="236241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38100</xdr:rowOff>
    </xdr:from>
    <xdr:to>
      <xdr:col>5</xdr:col>
      <xdr:colOff>209550</xdr:colOff>
      <xdr:row>26</xdr:row>
      <xdr:rowOff>152400</xdr:rowOff>
    </xdr:to>
    <xdr:graphicFrame macro="">
      <xdr:nvGraphicFramePr>
        <xdr:cNvPr id="236241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76200</xdr:rowOff>
    </xdr:from>
    <xdr:to>
      <xdr:col>7</xdr:col>
      <xdr:colOff>342900</xdr:colOff>
      <xdr:row>29</xdr:row>
      <xdr:rowOff>57150</xdr:rowOff>
    </xdr:to>
    <xdr:graphicFrame macro="">
      <xdr:nvGraphicFramePr>
        <xdr:cNvPr id="23654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104775</xdr:rowOff>
    </xdr:from>
    <xdr:to>
      <xdr:col>7</xdr:col>
      <xdr:colOff>209550</xdr:colOff>
      <xdr:row>23</xdr:row>
      <xdr:rowOff>142875</xdr:rowOff>
    </xdr:to>
    <xdr:graphicFrame macro="">
      <xdr:nvGraphicFramePr>
        <xdr:cNvPr id="236751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6</xdr:col>
      <xdr:colOff>114300</xdr:colOff>
      <xdr:row>32</xdr:row>
      <xdr:rowOff>123825</xdr:rowOff>
    </xdr:to>
    <xdr:graphicFrame macro="">
      <xdr:nvGraphicFramePr>
        <xdr:cNvPr id="259483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27</xdr:row>
      <xdr:rowOff>66675</xdr:rowOff>
    </xdr:from>
    <xdr:to>
      <xdr:col>7</xdr:col>
      <xdr:colOff>47625</xdr:colOff>
      <xdr:row>52</xdr:row>
      <xdr:rowOff>76200</xdr:rowOff>
    </xdr:to>
    <xdr:graphicFrame macro="">
      <xdr:nvGraphicFramePr>
        <xdr:cNvPr id="22121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152400</xdr:rowOff>
    </xdr:from>
    <xdr:to>
      <xdr:col>2</xdr:col>
      <xdr:colOff>0</xdr:colOff>
      <xdr:row>41</xdr:row>
      <xdr:rowOff>152400</xdr:rowOff>
    </xdr:to>
    <xdr:pic>
      <xdr:nvPicPr>
        <xdr:cNvPr id="223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3743325"/>
          <a:ext cx="0" cy="307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28</xdr:row>
      <xdr:rowOff>38100</xdr:rowOff>
    </xdr:from>
    <xdr:to>
      <xdr:col>8</xdr:col>
      <xdr:colOff>371475</xdr:colOff>
      <xdr:row>49</xdr:row>
      <xdr:rowOff>66675</xdr:rowOff>
    </xdr:to>
    <xdr:graphicFrame macro="">
      <xdr:nvGraphicFramePr>
        <xdr:cNvPr id="22333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219075</xdr:colOff>
      <xdr:row>29</xdr:row>
      <xdr:rowOff>28575</xdr:rowOff>
    </xdr:from>
    <xdr:to>
      <xdr:col>18</xdr:col>
      <xdr:colOff>447675</xdr:colOff>
      <xdr:row>49</xdr:row>
      <xdr:rowOff>57150</xdr:rowOff>
    </xdr:to>
    <xdr:graphicFrame macro="">
      <xdr:nvGraphicFramePr>
        <xdr:cNvPr id="22333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161925</xdr:rowOff>
    </xdr:from>
    <xdr:to>
      <xdr:col>8</xdr:col>
      <xdr:colOff>285750</xdr:colOff>
      <xdr:row>35</xdr:row>
      <xdr:rowOff>28575</xdr:rowOff>
    </xdr:to>
    <xdr:graphicFrame macro="">
      <xdr:nvGraphicFramePr>
        <xdr:cNvPr id="22633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304800</xdr:colOff>
      <xdr:row>3</xdr:row>
      <xdr:rowOff>104775</xdr:rowOff>
    </xdr:from>
    <xdr:to>
      <xdr:col>49</xdr:col>
      <xdr:colOff>266700</xdr:colOff>
      <xdr:row>60</xdr:row>
      <xdr:rowOff>38100</xdr:rowOff>
    </xdr:to>
    <xdr:pic>
      <xdr:nvPicPr>
        <xdr:cNvPr id="2468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1850" y="590550"/>
          <a:ext cx="3619500" cy="964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9</xdr:row>
      <xdr:rowOff>0</xdr:rowOff>
    </xdr:from>
    <xdr:to>
      <xdr:col>13</xdr:col>
      <xdr:colOff>0</xdr:colOff>
      <xdr:row>9</xdr:row>
      <xdr:rowOff>0</xdr:rowOff>
    </xdr:to>
    <xdr:graphicFrame macro="">
      <xdr:nvGraphicFramePr>
        <xdr:cNvPr id="2468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13</xdr:row>
      <xdr:rowOff>38100</xdr:rowOff>
    </xdr:from>
    <xdr:to>
      <xdr:col>9</xdr:col>
      <xdr:colOff>257175</xdr:colOff>
      <xdr:row>30</xdr:row>
      <xdr:rowOff>95250</xdr:rowOff>
    </xdr:to>
    <xdr:graphicFrame macro="">
      <xdr:nvGraphicFramePr>
        <xdr:cNvPr id="246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</xdr:row>
      <xdr:rowOff>85725</xdr:rowOff>
    </xdr:from>
    <xdr:to>
      <xdr:col>7</xdr:col>
      <xdr:colOff>114300</xdr:colOff>
      <xdr:row>40</xdr:row>
      <xdr:rowOff>76200</xdr:rowOff>
    </xdr:to>
    <xdr:graphicFrame macro="">
      <xdr:nvGraphicFramePr>
        <xdr:cNvPr id="22838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66675</xdr:rowOff>
    </xdr:from>
    <xdr:to>
      <xdr:col>6</xdr:col>
      <xdr:colOff>200025</xdr:colOff>
      <xdr:row>27</xdr:row>
      <xdr:rowOff>76200</xdr:rowOff>
    </xdr:to>
    <xdr:graphicFrame macro="">
      <xdr:nvGraphicFramePr>
        <xdr:cNvPr id="2806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6</xdr:col>
      <xdr:colOff>628650</xdr:colOff>
      <xdr:row>38</xdr:row>
      <xdr:rowOff>133350</xdr:rowOff>
    </xdr:to>
    <xdr:graphicFrame macro="">
      <xdr:nvGraphicFramePr>
        <xdr:cNvPr id="2325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161925</xdr:colOff>
      <xdr:row>18</xdr:row>
      <xdr:rowOff>95250</xdr:rowOff>
    </xdr:from>
    <xdr:to>
      <xdr:col>16</xdr:col>
      <xdr:colOff>247650</xdr:colOff>
      <xdr:row>38</xdr:row>
      <xdr:rowOff>9525</xdr:rowOff>
    </xdr:to>
    <xdr:graphicFrame macro="">
      <xdr:nvGraphicFramePr>
        <xdr:cNvPr id="23251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20</xdr:row>
      <xdr:rowOff>38100</xdr:rowOff>
    </xdr:from>
    <xdr:to>
      <xdr:col>10</xdr:col>
      <xdr:colOff>323850</xdr:colOff>
      <xdr:row>39</xdr:row>
      <xdr:rowOff>114300</xdr:rowOff>
    </xdr:to>
    <xdr:graphicFrame macro="">
      <xdr:nvGraphicFramePr>
        <xdr:cNvPr id="341919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304800</xdr:colOff>
      <xdr:row>20</xdr:row>
      <xdr:rowOff>104775</xdr:rowOff>
    </xdr:from>
    <xdr:to>
      <xdr:col>20</xdr:col>
      <xdr:colOff>304800</xdr:colOff>
      <xdr:row>38</xdr:row>
      <xdr:rowOff>114300</xdr:rowOff>
    </xdr:to>
    <xdr:graphicFrame macro="">
      <xdr:nvGraphicFramePr>
        <xdr:cNvPr id="341919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57150</xdr:rowOff>
    </xdr:from>
    <xdr:to>
      <xdr:col>9</xdr:col>
      <xdr:colOff>457200</xdr:colOff>
      <xdr:row>54</xdr:row>
      <xdr:rowOff>57150</xdr:rowOff>
    </xdr:to>
    <xdr:graphicFrame macro="">
      <xdr:nvGraphicFramePr>
        <xdr:cNvPr id="341919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114300</xdr:rowOff>
    </xdr:from>
    <xdr:to>
      <xdr:col>11</xdr:col>
      <xdr:colOff>152400</xdr:colOff>
      <xdr:row>37</xdr:row>
      <xdr:rowOff>76200</xdr:rowOff>
    </xdr:to>
    <xdr:graphicFrame macro="">
      <xdr:nvGraphicFramePr>
        <xdr:cNvPr id="34232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28575</xdr:rowOff>
    </xdr:from>
    <xdr:to>
      <xdr:col>15</xdr:col>
      <xdr:colOff>314325</xdr:colOff>
      <xdr:row>27</xdr:row>
      <xdr:rowOff>47625</xdr:rowOff>
    </xdr:to>
    <xdr:graphicFrame macro="">
      <xdr:nvGraphicFramePr>
        <xdr:cNvPr id="2826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21</xdr:row>
      <xdr:rowOff>0</xdr:rowOff>
    </xdr:from>
    <xdr:to>
      <xdr:col>7</xdr:col>
      <xdr:colOff>581025</xdr:colOff>
      <xdr:row>38</xdr:row>
      <xdr:rowOff>85725</xdr:rowOff>
    </xdr:to>
    <xdr:graphicFrame macro="">
      <xdr:nvGraphicFramePr>
        <xdr:cNvPr id="2437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11</xdr:row>
      <xdr:rowOff>47625</xdr:rowOff>
    </xdr:from>
    <xdr:to>
      <xdr:col>6</xdr:col>
      <xdr:colOff>409575</xdr:colOff>
      <xdr:row>31</xdr:row>
      <xdr:rowOff>66675</xdr:rowOff>
    </xdr:to>
    <xdr:graphicFrame macro="">
      <xdr:nvGraphicFramePr>
        <xdr:cNvPr id="2457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47625</xdr:rowOff>
    </xdr:from>
    <xdr:to>
      <xdr:col>13</xdr:col>
      <xdr:colOff>571500</xdr:colOff>
      <xdr:row>24</xdr:row>
      <xdr:rowOff>123825</xdr:rowOff>
    </xdr:to>
    <xdr:graphicFrame macro="">
      <xdr:nvGraphicFramePr>
        <xdr:cNvPr id="2847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38100</xdr:rowOff>
    </xdr:from>
    <xdr:to>
      <xdr:col>4</xdr:col>
      <xdr:colOff>638175</xdr:colOff>
      <xdr:row>37</xdr:row>
      <xdr:rowOff>95250</xdr:rowOff>
    </xdr:to>
    <xdr:graphicFrame macro="">
      <xdr:nvGraphicFramePr>
        <xdr:cNvPr id="2498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0</xdr:rowOff>
    </xdr:from>
    <xdr:to>
      <xdr:col>9</xdr:col>
      <xdr:colOff>285750</xdr:colOff>
      <xdr:row>33</xdr:row>
      <xdr:rowOff>9525</xdr:rowOff>
    </xdr:to>
    <xdr:graphicFrame macro="">
      <xdr:nvGraphicFramePr>
        <xdr:cNvPr id="256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4</xdr:row>
      <xdr:rowOff>142875</xdr:rowOff>
    </xdr:from>
    <xdr:to>
      <xdr:col>18</xdr:col>
      <xdr:colOff>533400</xdr:colOff>
      <xdr:row>25</xdr:row>
      <xdr:rowOff>57150</xdr:rowOff>
    </xdr:to>
    <xdr:graphicFrame macro="">
      <xdr:nvGraphicFramePr>
        <xdr:cNvPr id="2519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323850</xdr:colOff>
      <xdr:row>3</xdr:row>
      <xdr:rowOff>152400</xdr:rowOff>
    </xdr:from>
    <xdr:to>
      <xdr:col>30</xdr:col>
      <xdr:colOff>571500</xdr:colOff>
      <xdr:row>25</xdr:row>
      <xdr:rowOff>104775</xdr:rowOff>
    </xdr:to>
    <xdr:graphicFrame macro="">
      <xdr:nvGraphicFramePr>
        <xdr:cNvPr id="25197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0</xdr:rowOff>
    </xdr:from>
    <xdr:to>
      <xdr:col>13</xdr:col>
      <xdr:colOff>552450</xdr:colOff>
      <xdr:row>22</xdr:row>
      <xdr:rowOff>152400</xdr:rowOff>
    </xdr:to>
    <xdr:graphicFrame macro="">
      <xdr:nvGraphicFramePr>
        <xdr:cNvPr id="2550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33</xdr:row>
      <xdr:rowOff>114300</xdr:rowOff>
    </xdr:from>
    <xdr:to>
      <xdr:col>6</xdr:col>
      <xdr:colOff>838200</xdr:colOff>
      <xdr:row>57</xdr:row>
      <xdr:rowOff>133350</xdr:rowOff>
    </xdr:to>
    <xdr:graphicFrame macro="">
      <xdr:nvGraphicFramePr>
        <xdr:cNvPr id="257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1085850</xdr:colOff>
      <xdr:row>33</xdr:row>
      <xdr:rowOff>104775</xdr:rowOff>
    </xdr:from>
    <xdr:to>
      <xdr:col>16</xdr:col>
      <xdr:colOff>209550</xdr:colOff>
      <xdr:row>57</xdr:row>
      <xdr:rowOff>123825</xdr:rowOff>
    </xdr:to>
    <xdr:graphicFrame macro="">
      <xdr:nvGraphicFramePr>
        <xdr:cNvPr id="2570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32</xdr:row>
      <xdr:rowOff>85725</xdr:rowOff>
    </xdr:from>
    <xdr:to>
      <xdr:col>11</xdr:col>
      <xdr:colOff>333375</xdr:colOff>
      <xdr:row>52</xdr:row>
      <xdr:rowOff>152400</xdr:rowOff>
    </xdr:to>
    <xdr:graphicFrame macro="">
      <xdr:nvGraphicFramePr>
        <xdr:cNvPr id="2601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33</xdr:row>
      <xdr:rowOff>66675</xdr:rowOff>
    </xdr:from>
    <xdr:to>
      <xdr:col>22</xdr:col>
      <xdr:colOff>523875</xdr:colOff>
      <xdr:row>52</xdr:row>
      <xdr:rowOff>142875</xdr:rowOff>
    </xdr:to>
    <xdr:graphicFrame macro="">
      <xdr:nvGraphicFramePr>
        <xdr:cNvPr id="2601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34</xdr:row>
      <xdr:rowOff>66675</xdr:rowOff>
    </xdr:from>
    <xdr:to>
      <xdr:col>6</xdr:col>
      <xdr:colOff>0</xdr:colOff>
      <xdr:row>51</xdr:row>
      <xdr:rowOff>9525</xdr:rowOff>
    </xdr:to>
    <xdr:graphicFrame macro="">
      <xdr:nvGraphicFramePr>
        <xdr:cNvPr id="2632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161925</xdr:colOff>
      <xdr:row>34</xdr:row>
      <xdr:rowOff>0</xdr:rowOff>
    </xdr:from>
    <xdr:to>
      <xdr:col>12</xdr:col>
      <xdr:colOff>161925</xdr:colOff>
      <xdr:row>51</xdr:row>
      <xdr:rowOff>9525</xdr:rowOff>
    </xdr:to>
    <xdr:graphicFrame macro="">
      <xdr:nvGraphicFramePr>
        <xdr:cNvPr id="2632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19050</xdr:rowOff>
    </xdr:from>
    <xdr:to>
      <xdr:col>5</xdr:col>
      <xdr:colOff>676275</xdr:colOff>
      <xdr:row>26</xdr:row>
      <xdr:rowOff>28575</xdr:rowOff>
    </xdr:to>
    <xdr:graphicFrame macro="">
      <xdr:nvGraphicFramePr>
        <xdr:cNvPr id="342530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85725</xdr:rowOff>
    </xdr:from>
    <xdr:to>
      <xdr:col>5</xdr:col>
      <xdr:colOff>504825</xdr:colOff>
      <xdr:row>25</xdr:row>
      <xdr:rowOff>19050</xdr:rowOff>
    </xdr:to>
    <xdr:graphicFrame macro="">
      <xdr:nvGraphicFramePr>
        <xdr:cNvPr id="342632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152400</xdr:rowOff>
    </xdr:from>
    <xdr:to>
      <xdr:col>9</xdr:col>
      <xdr:colOff>361950</xdr:colOff>
      <xdr:row>23</xdr:row>
      <xdr:rowOff>142875</xdr:rowOff>
    </xdr:to>
    <xdr:graphicFrame macro="">
      <xdr:nvGraphicFramePr>
        <xdr:cNvPr id="2683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4</xdr:row>
      <xdr:rowOff>19050</xdr:rowOff>
    </xdr:from>
    <xdr:to>
      <xdr:col>13</xdr:col>
      <xdr:colOff>219075</xdr:colOff>
      <xdr:row>22</xdr:row>
      <xdr:rowOff>0</xdr:rowOff>
    </xdr:to>
    <xdr:graphicFrame macro="">
      <xdr:nvGraphicFramePr>
        <xdr:cNvPr id="2693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133350</xdr:rowOff>
    </xdr:from>
    <xdr:to>
      <xdr:col>20</xdr:col>
      <xdr:colOff>266700</xdr:colOff>
      <xdr:row>24</xdr:row>
      <xdr:rowOff>114300</xdr:rowOff>
    </xdr:to>
    <xdr:graphicFrame macro="">
      <xdr:nvGraphicFramePr>
        <xdr:cNvPr id="2703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25</xdr:row>
      <xdr:rowOff>57150</xdr:rowOff>
    </xdr:from>
    <xdr:to>
      <xdr:col>11</xdr:col>
      <xdr:colOff>257175</xdr:colOff>
      <xdr:row>40</xdr:row>
      <xdr:rowOff>66675</xdr:rowOff>
    </xdr:to>
    <xdr:graphicFrame macro="">
      <xdr:nvGraphicFramePr>
        <xdr:cNvPr id="1334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66675</xdr:rowOff>
    </xdr:from>
    <xdr:to>
      <xdr:col>4</xdr:col>
      <xdr:colOff>457200</xdr:colOff>
      <xdr:row>27</xdr:row>
      <xdr:rowOff>66675</xdr:rowOff>
    </xdr:to>
    <xdr:graphicFrame macro="">
      <xdr:nvGraphicFramePr>
        <xdr:cNvPr id="2713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133350</xdr:rowOff>
    </xdr:from>
    <xdr:to>
      <xdr:col>8</xdr:col>
      <xdr:colOff>238125</xdr:colOff>
      <xdr:row>28</xdr:row>
      <xdr:rowOff>47625</xdr:rowOff>
    </xdr:to>
    <xdr:graphicFrame macro="">
      <xdr:nvGraphicFramePr>
        <xdr:cNvPr id="2724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152400</xdr:rowOff>
    </xdr:from>
    <xdr:to>
      <xdr:col>7</xdr:col>
      <xdr:colOff>466725</xdr:colOff>
      <xdr:row>19</xdr:row>
      <xdr:rowOff>133350</xdr:rowOff>
    </xdr:to>
    <xdr:graphicFrame macro="">
      <xdr:nvGraphicFramePr>
        <xdr:cNvPr id="342837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36</xdr:row>
      <xdr:rowOff>123825</xdr:rowOff>
    </xdr:from>
    <xdr:to>
      <xdr:col>6</xdr:col>
      <xdr:colOff>809625</xdr:colOff>
      <xdr:row>58</xdr:row>
      <xdr:rowOff>142875</xdr:rowOff>
    </xdr:to>
    <xdr:graphicFrame macro="">
      <xdr:nvGraphicFramePr>
        <xdr:cNvPr id="47288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36</xdr:row>
      <xdr:rowOff>76200</xdr:rowOff>
    </xdr:from>
    <xdr:to>
      <xdr:col>15</xdr:col>
      <xdr:colOff>238125</xdr:colOff>
      <xdr:row>58</xdr:row>
      <xdr:rowOff>85725</xdr:rowOff>
    </xdr:to>
    <xdr:graphicFrame macro="">
      <xdr:nvGraphicFramePr>
        <xdr:cNvPr id="47288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12</xdr:row>
      <xdr:rowOff>66675</xdr:rowOff>
    </xdr:from>
    <xdr:to>
      <xdr:col>7</xdr:col>
      <xdr:colOff>533400</xdr:colOff>
      <xdr:row>23</xdr:row>
      <xdr:rowOff>142875</xdr:rowOff>
    </xdr:to>
    <xdr:graphicFrame macro="">
      <xdr:nvGraphicFramePr>
        <xdr:cNvPr id="354920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38100</xdr:rowOff>
    </xdr:from>
    <xdr:to>
      <xdr:col>2</xdr:col>
      <xdr:colOff>38100</xdr:colOff>
      <xdr:row>26</xdr:row>
      <xdr:rowOff>104775</xdr:rowOff>
    </xdr:to>
    <xdr:graphicFrame macro="">
      <xdr:nvGraphicFramePr>
        <xdr:cNvPr id="35512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9525</xdr:rowOff>
    </xdr:from>
    <xdr:to>
      <xdr:col>8</xdr:col>
      <xdr:colOff>180975</xdr:colOff>
      <xdr:row>26</xdr:row>
      <xdr:rowOff>76200</xdr:rowOff>
    </xdr:to>
    <xdr:graphicFrame macro="">
      <xdr:nvGraphicFramePr>
        <xdr:cNvPr id="355127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9525</xdr:rowOff>
    </xdr:from>
    <xdr:to>
      <xdr:col>8</xdr:col>
      <xdr:colOff>314325</xdr:colOff>
      <xdr:row>26</xdr:row>
      <xdr:rowOff>104775</xdr:rowOff>
    </xdr:to>
    <xdr:graphicFrame macro="">
      <xdr:nvGraphicFramePr>
        <xdr:cNvPr id="37796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378166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378166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152400</xdr:rowOff>
    </xdr:from>
    <xdr:to>
      <xdr:col>8</xdr:col>
      <xdr:colOff>295275</xdr:colOff>
      <xdr:row>23</xdr:row>
      <xdr:rowOff>47625</xdr:rowOff>
    </xdr:to>
    <xdr:graphicFrame macro="">
      <xdr:nvGraphicFramePr>
        <xdr:cNvPr id="378472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9525</xdr:rowOff>
    </xdr:from>
    <xdr:to>
      <xdr:col>5</xdr:col>
      <xdr:colOff>200025</xdr:colOff>
      <xdr:row>29</xdr:row>
      <xdr:rowOff>95250</xdr:rowOff>
    </xdr:to>
    <xdr:graphicFrame macro="">
      <xdr:nvGraphicFramePr>
        <xdr:cNvPr id="37867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13</xdr:row>
      <xdr:rowOff>47625</xdr:rowOff>
    </xdr:from>
    <xdr:to>
      <xdr:col>4</xdr:col>
      <xdr:colOff>1181100</xdr:colOff>
      <xdr:row>25</xdr:row>
      <xdr:rowOff>66675</xdr:rowOff>
    </xdr:to>
    <xdr:graphicFrame macro="">
      <xdr:nvGraphicFramePr>
        <xdr:cNvPr id="823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32</xdr:row>
      <xdr:rowOff>47625</xdr:rowOff>
    </xdr:from>
    <xdr:to>
      <xdr:col>5</xdr:col>
      <xdr:colOff>514350</xdr:colOff>
      <xdr:row>55</xdr:row>
      <xdr:rowOff>152400</xdr:rowOff>
    </xdr:to>
    <xdr:graphicFrame macro="">
      <xdr:nvGraphicFramePr>
        <xdr:cNvPr id="378881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11</xdr:row>
      <xdr:rowOff>19050</xdr:rowOff>
    </xdr:from>
    <xdr:to>
      <xdr:col>6</xdr:col>
      <xdr:colOff>504825</xdr:colOff>
      <xdr:row>21</xdr:row>
      <xdr:rowOff>76200</xdr:rowOff>
    </xdr:to>
    <xdr:graphicFrame macro="">
      <xdr:nvGraphicFramePr>
        <xdr:cNvPr id="37908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20</xdr:row>
      <xdr:rowOff>85725</xdr:rowOff>
    </xdr:from>
    <xdr:to>
      <xdr:col>9</xdr:col>
      <xdr:colOff>400050</xdr:colOff>
      <xdr:row>32</xdr:row>
      <xdr:rowOff>152400</xdr:rowOff>
    </xdr:to>
    <xdr:graphicFrame macro="">
      <xdr:nvGraphicFramePr>
        <xdr:cNvPr id="37929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57150</xdr:rowOff>
    </xdr:from>
    <xdr:to>
      <xdr:col>8</xdr:col>
      <xdr:colOff>171450</xdr:colOff>
      <xdr:row>25</xdr:row>
      <xdr:rowOff>19050</xdr:rowOff>
    </xdr:to>
    <xdr:graphicFrame macro="">
      <xdr:nvGraphicFramePr>
        <xdr:cNvPr id="37949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57150</xdr:rowOff>
    </xdr:from>
    <xdr:to>
      <xdr:col>7</xdr:col>
      <xdr:colOff>476250</xdr:colOff>
      <xdr:row>35</xdr:row>
      <xdr:rowOff>57150</xdr:rowOff>
    </xdr:to>
    <xdr:graphicFrame macro="">
      <xdr:nvGraphicFramePr>
        <xdr:cNvPr id="37970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95250</xdr:rowOff>
    </xdr:from>
    <xdr:to>
      <xdr:col>7</xdr:col>
      <xdr:colOff>323850</xdr:colOff>
      <xdr:row>23</xdr:row>
      <xdr:rowOff>0</xdr:rowOff>
    </xdr:to>
    <xdr:graphicFrame macro="">
      <xdr:nvGraphicFramePr>
        <xdr:cNvPr id="379905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38100</xdr:rowOff>
    </xdr:from>
    <xdr:to>
      <xdr:col>5</xdr:col>
      <xdr:colOff>57150</xdr:colOff>
      <xdr:row>29</xdr:row>
      <xdr:rowOff>142875</xdr:rowOff>
    </xdr:to>
    <xdr:graphicFrame macro="">
      <xdr:nvGraphicFramePr>
        <xdr:cNvPr id="38011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16</xdr:row>
      <xdr:rowOff>38100</xdr:rowOff>
    </xdr:from>
    <xdr:to>
      <xdr:col>7</xdr:col>
      <xdr:colOff>428625</xdr:colOff>
      <xdr:row>29</xdr:row>
      <xdr:rowOff>142875</xdr:rowOff>
    </xdr:to>
    <xdr:graphicFrame macro="">
      <xdr:nvGraphicFramePr>
        <xdr:cNvPr id="380112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85725</xdr:rowOff>
    </xdr:from>
    <xdr:to>
      <xdr:col>9</xdr:col>
      <xdr:colOff>361950</xdr:colOff>
      <xdr:row>29</xdr:row>
      <xdr:rowOff>104775</xdr:rowOff>
    </xdr:to>
    <xdr:graphicFrame macro="">
      <xdr:nvGraphicFramePr>
        <xdr:cNvPr id="380417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85725</xdr:rowOff>
    </xdr:from>
    <xdr:to>
      <xdr:col>8</xdr:col>
      <xdr:colOff>342900</xdr:colOff>
      <xdr:row>19</xdr:row>
      <xdr:rowOff>47625</xdr:rowOff>
    </xdr:to>
    <xdr:graphicFrame macro="">
      <xdr:nvGraphicFramePr>
        <xdr:cNvPr id="38062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9525</xdr:rowOff>
    </xdr:from>
    <xdr:to>
      <xdr:col>9</xdr:col>
      <xdr:colOff>200025</xdr:colOff>
      <xdr:row>27</xdr:row>
      <xdr:rowOff>76200</xdr:rowOff>
    </xdr:to>
    <xdr:graphicFrame macro="">
      <xdr:nvGraphicFramePr>
        <xdr:cNvPr id="39434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0</xdr:rowOff>
    </xdr:from>
    <xdr:to>
      <xdr:col>20</xdr:col>
      <xdr:colOff>523875</xdr:colOff>
      <xdr:row>0</xdr:row>
      <xdr:rowOff>0</xdr:rowOff>
    </xdr:to>
    <xdr:graphicFrame macro="">
      <xdr:nvGraphicFramePr>
        <xdr:cNvPr id="328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0</xdr:row>
      <xdr:rowOff>0</xdr:rowOff>
    </xdr:from>
    <xdr:to>
      <xdr:col>5</xdr:col>
      <xdr:colOff>190500</xdr:colOff>
      <xdr:row>0</xdr:row>
      <xdr:rowOff>0</xdr:rowOff>
    </xdr:to>
    <xdr:graphicFrame macro="">
      <xdr:nvGraphicFramePr>
        <xdr:cNvPr id="3286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114300</xdr:rowOff>
    </xdr:from>
    <xdr:to>
      <xdr:col>4</xdr:col>
      <xdr:colOff>819150</xdr:colOff>
      <xdr:row>24</xdr:row>
      <xdr:rowOff>114300</xdr:rowOff>
    </xdr:to>
    <xdr:graphicFrame macro="">
      <xdr:nvGraphicFramePr>
        <xdr:cNvPr id="3286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23</xdr:row>
      <xdr:rowOff>0</xdr:rowOff>
    </xdr:from>
    <xdr:to>
      <xdr:col>8</xdr:col>
      <xdr:colOff>295275</xdr:colOff>
      <xdr:row>35</xdr:row>
      <xdr:rowOff>152400</xdr:rowOff>
    </xdr:to>
    <xdr:graphicFrame macro="">
      <xdr:nvGraphicFramePr>
        <xdr:cNvPr id="39454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85725</xdr:rowOff>
    </xdr:from>
    <xdr:to>
      <xdr:col>12</xdr:col>
      <xdr:colOff>419100</xdr:colOff>
      <xdr:row>31</xdr:row>
      <xdr:rowOff>133350</xdr:rowOff>
    </xdr:to>
    <xdr:graphicFrame macro="">
      <xdr:nvGraphicFramePr>
        <xdr:cNvPr id="39475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85725</xdr:rowOff>
    </xdr:from>
    <xdr:to>
      <xdr:col>8</xdr:col>
      <xdr:colOff>38100</xdr:colOff>
      <xdr:row>25</xdr:row>
      <xdr:rowOff>95250</xdr:rowOff>
    </xdr:to>
    <xdr:graphicFrame macro="">
      <xdr:nvGraphicFramePr>
        <xdr:cNvPr id="39495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76200</xdr:rowOff>
    </xdr:from>
    <xdr:to>
      <xdr:col>5</xdr:col>
      <xdr:colOff>466725</xdr:colOff>
      <xdr:row>24</xdr:row>
      <xdr:rowOff>123825</xdr:rowOff>
    </xdr:to>
    <xdr:graphicFrame macro="">
      <xdr:nvGraphicFramePr>
        <xdr:cNvPr id="39516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66675</xdr:rowOff>
    </xdr:from>
    <xdr:to>
      <xdr:col>10</xdr:col>
      <xdr:colOff>95250</xdr:colOff>
      <xdr:row>31</xdr:row>
      <xdr:rowOff>66675</xdr:rowOff>
    </xdr:to>
    <xdr:graphicFrame macro="">
      <xdr:nvGraphicFramePr>
        <xdr:cNvPr id="39536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114300</xdr:rowOff>
    </xdr:from>
    <xdr:to>
      <xdr:col>9</xdr:col>
      <xdr:colOff>66675</xdr:colOff>
      <xdr:row>22</xdr:row>
      <xdr:rowOff>0</xdr:rowOff>
    </xdr:to>
    <xdr:graphicFrame macro="">
      <xdr:nvGraphicFramePr>
        <xdr:cNvPr id="39557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95250</xdr:rowOff>
    </xdr:from>
    <xdr:to>
      <xdr:col>7</xdr:col>
      <xdr:colOff>314325</xdr:colOff>
      <xdr:row>23</xdr:row>
      <xdr:rowOff>28575</xdr:rowOff>
    </xdr:to>
    <xdr:graphicFrame macro="">
      <xdr:nvGraphicFramePr>
        <xdr:cNvPr id="39577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19050</xdr:rowOff>
    </xdr:from>
    <xdr:to>
      <xdr:col>6</xdr:col>
      <xdr:colOff>228600</xdr:colOff>
      <xdr:row>31</xdr:row>
      <xdr:rowOff>0</xdr:rowOff>
    </xdr:to>
    <xdr:graphicFrame macro="">
      <xdr:nvGraphicFramePr>
        <xdr:cNvPr id="39598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8</xdr:col>
      <xdr:colOff>114300</xdr:colOff>
      <xdr:row>27</xdr:row>
      <xdr:rowOff>76200</xdr:rowOff>
    </xdr:to>
    <xdr:graphicFrame macro="">
      <xdr:nvGraphicFramePr>
        <xdr:cNvPr id="39618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28575</xdr:rowOff>
    </xdr:from>
    <xdr:to>
      <xdr:col>7</xdr:col>
      <xdr:colOff>57150</xdr:colOff>
      <xdr:row>21</xdr:row>
      <xdr:rowOff>152400</xdr:rowOff>
    </xdr:to>
    <xdr:graphicFrame macro="">
      <xdr:nvGraphicFramePr>
        <xdr:cNvPr id="39639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86;&#1090;%20&#1040;&#1088;&#1084;&#1072;&#1085;&#1072;\KASE-bas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86;&#1090;%20&#1040;&#1088;&#1084;&#1072;&#1085;&#1072;\&#1058;&#1072;&#1073;&#1083;%20&#1080;%20&#1076;&#1080;&#1072;&#1075;&#1088;%20&#1082;%20&#1054;&#1090;&#1095;%20&#1086;%20&#1092;&#1080;&#1085;%20&#1089;&#1090;&#1072;&#1073;%20(2008)-&#1082;&#1072;&#107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55;&#1086;&#1089;&#1083;&#1077;&#1076;&#1085;&#1080;&#1081;%20&#1074;&#1072;&#1088;&#1080;&#1072;&#1085;&#1090;%20&#1054;&#1090;&#1095;&#1077;&#1090;&#1072;%20&#1086;%20&#1092;&#1080;&#1085;&#1089;&#1090;&#1072;&#1073;-2008%20(12.12.2008)\&#1058;&#1072;&#1073;&#1083;&#1080;&#1094;&#1099;%20&#1080;%20&#1076;&#1080;&#1072;&#1075;&#1088;&#1072;&#1084;&#1084;&#1099;%20&#1082;%20&#1054;&#1090;&#1095;&#1077;&#1090;&#1091;%20&#1086;%20&#1092;&#1080;&#1085;&#1072;&#1085;&#1089;&#1086;&#1074;&#1086;&#1081;%20&#1089;&#1090;&#1072;&#1073;&#1080;&#1083;&#1100;&#1085;&#1086;&#1089;&#1090;&#1080;%20(2008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Gov_debt\Mfi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!Dana\&#1050;&#1047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!Dana\&#1050;&#1047;\WINDOWS\EXCEL\MY_PROG\DWR_PR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&#1058;&#1088;&#1091;&#1073;&#1082;&#1072;%20&#1084;&#1080;&#1088;&#1072;\&#1057;&#1074;&#1086;&#1076;%20&#1086;&#1090;&#1095;&#1077;&#1090;&#1072;%202008\&#1054;&#1090;&#1095;&#1077;&#1090;%20&#1086;%20&#1092;&#1080;&#1085;&#1089;&#1090;&#1072;&#1073;_2008\KASE-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График 1.1.1"/>
      <sheetName val="График 1.1.2"/>
      <sheetName val="График 1.1.3"/>
      <sheetName val="Кесте 1.1.1"/>
      <sheetName val="График 1.1.4 "/>
      <sheetName val="График 1.1.5"/>
      <sheetName val="График 1.1.6"/>
      <sheetName val="График 1.1.7"/>
      <sheetName val="Бокс1_График 1"/>
      <sheetName val="Бокс 1_График 2"/>
      <sheetName val="График 1.1.8"/>
      <sheetName val="График 1.1.9"/>
      <sheetName val="График 1.1.10"/>
      <sheetName val="График 1.1.11"/>
      <sheetName val="  Таблица 1.1.2 "/>
      <sheetName val="Таблица 1.1.3"/>
      <sheetName val="Таблица 1.1.4"/>
      <sheetName val="Графики 1.2.1.-1.2.4."/>
      <sheetName val="Таблица 1.2.1"/>
      <sheetName val="График 1.2.5"/>
      <sheetName val="График 1.2.6"/>
      <sheetName val="График 1.2.7"/>
      <sheetName val="График 1.2.8"/>
      <sheetName val="График 2.1.1."/>
      <sheetName val="График 2.1.2"/>
      <sheetName val="Бокс 2_График 1"/>
      <sheetName val="График  2.1.3."/>
      <sheetName val="График 2.1.4"/>
      <sheetName val="График 2.1.5"/>
      <sheetName val="График 2.1.6"/>
      <sheetName val="График 2.1.7"/>
      <sheetName val="Таблица 2.2.1"/>
      <sheetName val="График 2.2.1"/>
      <sheetName val="График 2.2.2"/>
      <sheetName val="График 2.2.3"/>
      <sheetName val="Бокс 3_График 1"/>
      <sheetName val="Таблица 2.3.1"/>
      <sheetName val="Таблица 2.3.2"/>
      <sheetName val="График 2.4.1"/>
      <sheetName val="График 2.4.1 (2)"/>
      <sheetName val="График 2.4.2"/>
      <sheetName val="График 2.4.3"/>
      <sheetName val="Бокс 4_График 1"/>
      <sheetName val="Бокс 4_График 2"/>
      <sheetName val="Бокс 4_График 3"/>
      <sheetName val="Бокс 4_График 4"/>
      <sheetName val="Бокс 4_Таблица 1"/>
      <sheetName val="График 2.4.4"/>
      <sheetName val="График 2.4.5"/>
      <sheetName val="График 2.4.6"/>
      <sheetName val="График 2.4.7"/>
      <sheetName val="График 2.5.1"/>
      <sheetName val="График 2.5.2"/>
      <sheetName val="График 2.5.3 - 2.5.4"/>
      <sheetName val="График 2.5.5"/>
      <sheetName val="График 2.5.6"/>
      <sheetName val="График 2.5.7"/>
      <sheetName val="График 2.5.8 - 2.5.9"/>
      <sheetName val="Графики 3.1.1 - 3.1.3"/>
      <sheetName val="График 3.1.4"/>
      <sheetName val="График 3.1.5 "/>
      <sheetName val="График 3.1.6"/>
      <sheetName val="График 3.1.7"/>
      <sheetName val="График 3.1.8 "/>
      <sheetName val="График 3.1.9"/>
      <sheetName val="Графики 3.1.10 - 3.1.11"/>
      <sheetName val="График 3.1.12"/>
      <sheetName val="Графики 3.1.13 - 3.1.14"/>
      <sheetName val="Графики 3.1.15 - 3.1.16"/>
      <sheetName val="Графики 3.1.17 - 3.1.18"/>
      <sheetName val="График 3.2.1"/>
      <sheetName val="График 3.2.2"/>
      <sheetName val="График 3.2.3"/>
      <sheetName val="График 3.2.4"/>
      <sheetName val="График 3.2.5"/>
      <sheetName val="График 3.2.6"/>
      <sheetName val="График 3.2.7"/>
      <sheetName val="График 3.2.8"/>
      <sheetName val="График 3.2.9"/>
      <sheetName val="4.1.1-график"/>
      <sheetName val="4.2.1-график"/>
      <sheetName val="4.2.1-кесте"/>
      <sheetName val="4.2.2-график"/>
      <sheetName val="4.2.3-график"/>
      <sheetName val="4.2.4-график"/>
      <sheetName val="5.1.1-график"/>
      <sheetName val="5.1.2-график"/>
      <sheetName val="5.1.3-график"/>
      <sheetName val="5.1.4-график"/>
      <sheetName val="5.2.1-график"/>
      <sheetName val="5.2.2-график"/>
      <sheetName val="5.2.3-график"/>
      <sheetName val="5.2.4-график"/>
      <sheetName val="5.5.1-график"/>
      <sheetName val="5.5.2-граф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 "/>
      <sheetName val="График 1.1.1"/>
      <sheetName val="График 1.1.2"/>
      <sheetName val="График 1.1.3"/>
      <sheetName val="Таблица 1.1.1"/>
      <sheetName val="График 1.1.4 "/>
      <sheetName val="График 1.1.5"/>
      <sheetName val="График 1.1.6"/>
      <sheetName val="График 1.1.7"/>
      <sheetName val="Бокс1_График 1"/>
      <sheetName val="Бокс 1_График 2"/>
      <sheetName val="График 1.1.8"/>
      <sheetName val="График 1.1.9"/>
      <sheetName val="График 1.1.10"/>
      <sheetName val="График 1.1.11"/>
      <sheetName val="  Таблица 1.1.2 "/>
      <sheetName val="Таблица 1.1.3"/>
      <sheetName val="Таблица 1.1.4"/>
      <sheetName val="Графики 1.2.1.-1.2.4."/>
      <sheetName val="Таблица 1.2.1"/>
      <sheetName val="График 1.2.5"/>
      <sheetName val="График 1.2.6"/>
      <sheetName val="График 1.2.7"/>
      <sheetName val="График 1.2.8"/>
      <sheetName val="График 2.1.1."/>
      <sheetName val="График 2.1.2"/>
      <sheetName val="Бокс 2_График 1"/>
      <sheetName val="График  2.1.3."/>
      <sheetName val="График 2.1.4"/>
      <sheetName val="График 2.1.5"/>
      <sheetName val="График 2.1.6"/>
      <sheetName val="График 2.1.7"/>
      <sheetName val="Таблица 2.2.1"/>
      <sheetName val="График 2.2.1"/>
      <sheetName val="График 2.2.2"/>
      <sheetName val="График 2.2.3"/>
      <sheetName val="Бокс 3_График 1"/>
      <sheetName val="Таблица 2.3.1"/>
      <sheetName val="Таблица 2.3.2"/>
      <sheetName val="График 2.4.1"/>
      <sheetName val="График 2.4.2"/>
      <sheetName val="График 2.4.3"/>
      <sheetName val="Бокс 4_График 1"/>
      <sheetName val="Бокс 4_График 2"/>
      <sheetName val="Бокс 4_График 3"/>
      <sheetName val="Бокс 4_График 4"/>
      <sheetName val="Бокс 4_Таблица 1"/>
      <sheetName val="График 2.4.4"/>
      <sheetName val="График 2.4.5"/>
      <sheetName val="График 2.4.6"/>
      <sheetName val="График 2.4.7"/>
      <sheetName val="График 2.5.1"/>
      <sheetName val="График 2.5.2"/>
      <sheetName val="График 2.5.3 - 2.5.4"/>
      <sheetName val="График 2.5.5"/>
      <sheetName val="График 2.5.6"/>
      <sheetName val="График 2.5.7"/>
      <sheetName val="График 2.5.8 - 2.5.9"/>
      <sheetName val="Графики 3.1.1 - 3.1.3"/>
      <sheetName val="График 3.1.4"/>
      <sheetName val="График 3.1.5"/>
      <sheetName val="График 3.1.6"/>
      <sheetName val="График 3.1.7"/>
      <sheetName val="График 3.1.8"/>
      <sheetName val="График 3.1.9"/>
      <sheetName val="Графики 3.1.10 - 3.1.11"/>
      <sheetName val="График 3.1.12"/>
      <sheetName val="Графики 3.1.13 - 3.1.14"/>
      <sheetName val="Графики 3.1.15 - 3.1.16"/>
      <sheetName val="Графики 3.1.17 - 3.1.18"/>
      <sheetName val="График 3.2.1"/>
      <sheetName val="График 3.2.2"/>
      <sheetName val="График 3.2.3"/>
      <sheetName val="График 3.2.4"/>
      <sheetName val="График 3.2.5"/>
      <sheetName val="График 3.2.6"/>
      <sheetName val="График 3.2.7"/>
      <sheetName val="График 3.2.8"/>
      <sheetName val="График 3.2.9 "/>
      <sheetName val="График 4.1.1."/>
      <sheetName val="График 4.2.1"/>
      <sheetName val="Таблица 4.2.1"/>
      <sheetName val="График 4.2.2"/>
      <sheetName val="График 4.2.3"/>
      <sheetName val="График 4.2.4"/>
      <sheetName val="График 5.1.1"/>
      <sheetName val="График 5.1.2"/>
      <sheetName val="График 5.1.3"/>
      <sheetName val="График 5.1.4"/>
      <sheetName val="График 5.2.1"/>
      <sheetName val="График 5.2.2"/>
      <sheetName val="График 5.2.3"/>
      <sheetName val="График 5.2.4"/>
      <sheetName val="График 5.2.5"/>
      <sheetName val="График 5.2.6"/>
      <sheetName val="График 5.2.7"/>
      <sheetName val="График 5.2.8"/>
      <sheetName val="График 5.2.9"/>
      <sheetName val="График 5.2.10"/>
      <sheetName val="График 5.2.11"/>
      <sheetName val="График 5.2.12"/>
      <sheetName val="График 5.2.13"/>
      <sheetName val="График 5.2.14"/>
      <sheetName val="График 5.2.15"/>
      <sheetName val="Таблица 5.2.1"/>
      <sheetName val="График 5.2.16"/>
      <sheetName val="График 5.2.17"/>
      <sheetName val="График 5.2.18"/>
      <sheetName val="График 5.2.19"/>
      <sheetName val="График 5.2.20"/>
      <sheetName val="График 5.2.21"/>
      <sheetName val="График 5.2.22"/>
      <sheetName val="График 5.2.23"/>
      <sheetName val="График 5.3.1"/>
      <sheetName val="График 5.3.2"/>
      <sheetName val="График 5.3.3"/>
      <sheetName val="График 5.3.4"/>
      <sheetName val="График 5.3.5"/>
      <sheetName val="Таблица 5.3.1"/>
      <sheetName val="Бокс 5_График 1"/>
      <sheetName val="Бокс 5_График 2"/>
      <sheetName val="Бокс 5_График 3"/>
      <sheetName val="График 5.4.1"/>
      <sheetName val="График 5.4.2"/>
      <sheetName val="График 5.4.3"/>
      <sheetName val="График 5.4.4"/>
      <sheetName val="График 5.4.5"/>
      <sheetName val="График 5.4.6"/>
      <sheetName val="График 5.4.7"/>
      <sheetName val="График 5.4.8"/>
      <sheetName val="График 5.4.9"/>
      <sheetName val="График 5.4.10"/>
      <sheetName val="График 5.4.11"/>
      <sheetName val="График 5.4.12"/>
      <sheetName val="Таблица 5.5.1"/>
      <sheetName val="График 5.5.1"/>
      <sheetName val="Таблица 5.5.2"/>
      <sheetName val="График 5.5.2"/>
      <sheetName val="Таблица 5.5.3"/>
      <sheetName val="График 5.5.3"/>
      <sheetName val="График 5.5.4"/>
      <sheetName val="График 5.5.5"/>
      <sheetName val="График 5.5.6"/>
      <sheetName val="График 6.1.1.1"/>
      <sheetName val="График 6.1.1.2"/>
      <sheetName val="График 6.1.1.3"/>
      <sheetName val="Таблица 6.1.1.1"/>
      <sheetName val="График 6.1.1.4"/>
      <sheetName val="Таблица 6.1.1.2"/>
      <sheetName val="График 6.1.2.1"/>
      <sheetName val="График 6.1.2.2"/>
      <sheetName val="График 6.1.2.3"/>
      <sheetName val="График 6.1.3.1"/>
      <sheetName val="График 6.1.3.2"/>
      <sheetName val="График 6.1.3.3"/>
      <sheetName val="График 6.1.3.4"/>
      <sheetName val="График 6.1.3.5"/>
      <sheetName val="График 6.1.3.6"/>
      <sheetName val="График 6.1.3.7"/>
      <sheetName val="График 6.2.1"/>
      <sheetName val="Таблица 6.2.1"/>
      <sheetName val="График 6.2.2"/>
      <sheetName val="График 6.2.3"/>
      <sheetName val="График 6.2.4"/>
      <sheetName val="График 6.2.5"/>
      <sheetName val="График 6.2.6"/>
      <sheetName val="Таблица 6.3.1"/>
      <sheetName val="График 6.3.1"/>
      <sheetName val="График 6.3.2"/>
      <sheetName val="График 6.3.3"/>
      <sheetName val="График 6.3.4"/>
      <sheetName val="Таблица 6.3.2"/>
      <sheetName val="График 6.3.5"/>
      <sheetName val="График 6.3.6"/>
      <sheetName val="График 6.3.7"/>
      <sheetName val="График 6.3.8"/>
      <sheetName val="График 7.1.1.1"/>
      <sheetName val="График 7.1.1.2"/>
      <sheetName val="График 7.1.1.3"/>
      <sheetName val="График 7.1.2.1"/>
      <sheetName val="Таблица 7.1.2.1"/>
      <sheetName val="График 7.1.2.2"/>
      <sheetName val="Таблица 7.1.2.2"/>
      <sheetName val="График 7.2.1"/>
      <sheetName val="График 7.2.2"/>
      <sheetName val="График 7.2.3"/>
      <sheetName val="График 7.2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9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0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1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2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3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4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5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7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9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40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41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42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3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4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5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6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7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9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51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52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53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4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5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7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9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60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62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63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64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65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6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7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9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71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73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74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75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65536"/>
  <sheetViews>
    <sheetView tabSelected="1" zoomScaleNormal="100" workbookViewId="0">
      <selection activeCell="B45" sqref="B45"/>
    </sheetView>
  </sheetViews>
  <sheetFormatPr defaultColWidth="0" defaultRowHeight="12.75" zeroHeight="1"/>
  <cols>
    <col min="1" max="1" width="4.42578125" style="150" customWidth="1"/>
    <col min="2" max="2" width="15.7109375" style="148" customWidth="1"/>
    <col min="3" max="3" width="106.28515625" style="601" customWidth="1"/>
    <col min="4" max="4" width="8" style="153" customWidth="1"/>
    <col min="5" max="16384" width="0" style="153" hidden="1"/>
  </cols>
  <sheetData>
    <row r="1" spans="1:14" s="149" customFormat="1">
      <c r="A1" s="147"/>
      <c r="B1" s="148"/>
      <c r="C1" s="147" t="s">
        <v>1378</v>
      </c>
    </row>
    <row r="2" spans="1:14" s="149" customFormat="1">
      <c r="A2" s="147"/>
      <c r="B2" s="603"/>
      <c r="C2" s="604" t="s">
        <v>1379</v>
      </c>
    </row>
    <row r="3" spans="1:14" s="149" customFormat="1">
      <c r="A3" s="147"/>
      <c r="B3" s="605" t="s">
        <v>687</v>
      </c>
      <c r="C3" s="606" t="s">
        <v>1381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s="149" customFormat="1">
      <c r="A4" s="150"/>
      <c r="B4" s="605" t="s">
        <v>688</v>
      </c>
      <c r="C4" s="606" t="s">
        <v>2191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149" customFormat="1">
      <c r="A5" s="150"/>
      <c r="B5" s="605" t="s">
        <v>689</v>
      </c>
      <c r="C5" s="606" t="s">
        <v>2192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s="149" customFormat="1">
      <c r="A6" s="150"/>
      <c r="B6" s="605" t="s">
        <v>690</v>
      </c>
      <c r="C6" s="606" t="s">
        <v>2196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s="149" customFormat="1">
      <c r="A7" s="150"/>
      <c r="B7" s="605" t="s">
        <v>691</v>
      </c>
      <c r="C7" s="606" t="s">
        <v>1893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</row>
    <row r="8" spans="1:14" s="149" customFormat="1">
      <c r="A8" s="150"/>
      <c r="B8" s="605" t="s">
        <v>692</v>
      </c>
      <c r="C8" s="606" t="s">
        <v>2197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s="149" customFormat="1">
      <c r="A9" s="150"/>
      <c r="B9" s="605" t="s">
        <v>693</v>
      </c>
      <c r="C9" s="606" t="s">
        <v>1263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s="149" customFormat="1">
      <c r="A10" s="150"/>
      <c r="B10" s="605" t="s">
        <v>694</v>
      </c>
      <c r="C10" s="606" t="s">
        <v>1894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s="149" customFormat="1">
      <c r="A11" s="150"/>
      <c r="B11" s="605" t="s">
        <v>695</v>
      </c>
      <c r="C11" s="606" t="s">
        <v>962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s="149" customFormat="1">
      <c r="A12" s="150"/>
      <c r="B12" s="605" t="s">
        <v>696</v>
      </c>
      <c r="C12" s="606" t="s">
        <v>1264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s="149" customFormat="1">
      <c r="A13" s="150"/>
      <c r="B13" s="605" t="s">
        <v>697</v>
      </c>
      <c r="C13" s="606" t="s">
        <v>1287</v>
      </c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s="149" customFormat="1">
      <c r="A14" s="150"/>
      <c r="B14" s="605" t="s">
        <v>698</v>
      </c>
      <c r="C14" s="606" t="s">
        <v>1895</v>
      </c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s="149" customFormat="1">
      <c r="A15" s="150"/>
      <c r="B15" s="605" t="s">
        <v>699</v>
      </c>
      <c r="C15" s="606" t="s">
        <v>1288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s="149" customFormat="1">
      <c r="A16" s="150"/>
      <c r="B16" s="605" t="s">
        <v>700</v>
      </c>
      <c r="C16" s="606" t="s">
        <v>959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s="149" customFormat="1">
      <c r="A17" s="150"/>
      <c r="B17" s="605" t="s">
        <v>701</v>
      </c>
      <c r="C17" s="606" t="s">
        <v>960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s="149" customFormat="1">
      <c r="A18" s="150"/>
      <c r="B18" s="605" t="s">
        <v>702</v>
      </c>
      <c r="C18" s="606" t="s">
        <v>1289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s="149" customFormat="1">
      <c r="A19" s="150"/>
      <c r="B19" s="605" t="s">
        <v>703</v>
      </c>
      <c r="C19" s="606" t="s">
        <v>1290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14" s="149" customFormat="1">
      <c r="A20" s="150"/>
      <c r="B20" s="605" t="s">
        <v>704</v>
      </c>
      <c r="C20" s="606" t="s">
        <v>963</v>
      </c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</row>
    <row r="21" spans="1:14" s="149" customFormat="1">
      <c r="A21" s="150"/>
      <c r="B21" s="605" t="s">
        <v>705</v>
      </c>
      <c r="C21" s="606" t="s">
        <v>1884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</row>
    <row r="22" spans="1:14" s="149" customFormat="1">
      <c r="A22" s="150"/>
      <c r="B22" s="605" t="s">
        <v>706</v>
      </c>
      <c r="C22" s="606" t="s">
        <v>1424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</row>
    <row r="23" spans="1:14" s="149" customFormat="1">
      <c r="A23" s="150"/>
      <c r="B23" s="605" t="s">
        <v>707</v>
      </c>
      <c r="C23" s="606" t="s">
        <v>1852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</row>
    <row r="24" spans="1:14" s="149" customFormat="1">
      <c r="A24" s="150"/>
      <c r="B24" s="605" t="s">
        <v>708</v>
      </c>
      <c r="C24" s="606" t="s">
        <v>1486</v>
      </c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14" s="149" customFormat="1">
      <c r="A25" s="150"/>
      <c r="B25" s="605" t="s">
        <v>709</v>
      </c>
      <c r="C25" s="606" t="s">
        <v>1416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</row>
    <row r="26" spans="1:14" s="149" customFormat="1">
      <c r="A26" s="150"/>
      <c r="B26" s="151"/>
      <c r="C26" s="152"/>
    </row>
    <row r="27" spans="1:14">
      <c r="B27" s="603"/>
      <c r="C27" s="607" t="s">
        <v>1488</v>
      </c>
    </row>
    <row r="28" spans="1:14">
      <c r="B28" s="605" t="s">
        <v>710</v>
      </c>
      <c r="C28" s="606" t="s">
        <v>1489</v>
      </c>
    </row>
    <row r="29" spans="1:14">
      <c r="B29" s="605" t="s">
        <v>711</v>
      </c>
      <c r="C29" s="606" t="s">
        <v>1490</v>
      </c>
    </row>
    <row r="30" spans="1:14">
      <c r="B30" s="605" t="s">
        <v>712</v>
      </c>
      <c r="C30" s="606" t="s">
        <v>174</v>
      </c>
    </row>
    <row r="31" spans="1:14">
      <c r="B31" s="605" t="s">
        <v>713</v>
      </c>
      <c r="C31" s="606" t="s">
        <v>175</v>
      </c>
    </row>
    <row r="32" spans="1:14">
      <c r="B32" s="605" t="s">
        <v>714</v>
      </c>
      <c r="C32" s="606" t="s">
        <v>176</v>
      </c>
    </row>
    <row r="33" spans="2:3">
      <c r="B33" s="605" t="s">
        <v>715</v>
      </c>
      <c r="C33" s="606" t="s">
        <v>1896</v>
      </c>
    </row>
    <row r="34" spans="2:3">
      <c r="B34" s="605" t="s">
        <v>716</v>
      </c>
      <c r="C34" s="606" t="s">
        <v>1897</v>
      </c>
    </row>
    <row r="35" spans="2:3">
      <c r="B35" s="605" t="s">
        <v>717</v>
      </c>
      <c r="C35" s="606" t="s">
        <v>1898</v>
      </c>
    </row>
    <row r="36" spans="2:3">
      <c r="B36" s="605" t="s">
        <v>718</v>
      </c>
      <c r="C36" s="606" t="s">
        <v>177</v>
      </c>
    </row>
    <row r="37" spans="2:3">
      <c r="B37" s="605" t="s">
        <v>719</v>
      </c>
      <c r="C37" s="606" t="s">
        <v>178</v>
      </c>
    </row>
    <row r="38" spans="2:3">
      <c r="B38" s="605" t="s">
        <v>720</v>
      </c>
      <c r="C38" s="606" t="s">
        <v>726</v>
      </c>
    </row>
    <row r="39" spans="2:3">
      <c r="B39" s="605" t="s">
        <v>721</v>
      </c>
      <c r="C39" s="606" t="s">
        <v>964</v>
      </c>
    </row>
    <row r="40" spans="2:3">
      <c r="B40" s="605" t="s">
        <v>722</v>
      </c>
      <c r="C40" s="606" t="s">
        <v>180</v>
      </c>
    </row>
    <row r="41" spans="2:3">
      <c r="B41" s="605" t="s">
        <v>723</v>
      </c>
      <c r="C41" s="606" t="s">
        <v>2226</v>
      </c>
    </row>
    <row r="42" spans="2:3">
      <c r="B42" s="605" t="s">
        <v>724</v>
      </c>
      <c r="C42" s="606" t="s">
        <v>1417</v>
      </c>
    </row>
    <row r="43" spans="2:3">
      <c r="B43" s="605" t="s">
        <v>725</v>
      </c>
      <c r="C43" s="606" t="s">
        <v>1899</v>
      </c>
    </row>
    <row r="44" spans="2:3">
      <c r="B44" s="605" t="s">
        <v>969</v>
      </c>
      <c r="C44" s="606" t="s">
        <v>1900</v>
      </c>
    </row>
    <row r="45" spans="2:3">
      <c r="B45" s="605" t="s">
        <v>1491</v>
      </c>
      <c r="C45" s="606" t="s">
        <v>1901</v>
      </c>
    </row>
    <row r="46" spans="2:3">
      <c r="B46" s="605" t="s">
        <v>1492</v>
      </c>
      <c r="C46" s="606" t="s">
        <v>970</v>
      </c>
    </row>
    <row r="47" spans="2:3">
      <c r="B47" s="605" t="s">
        <v>1493</v>
      </c>
      <c r="C47" s="606" t="s">
        <v>1902</v>
      </c>
    </row>
    <row r="48" spans="2:3">
      <c r="B48" s="605" t="s">
        <v>1494</v>
      </c>
      <c r="C48" s="606" t="s">
        <v>1903</v>
      </c>
    </row>
    <row r="49" spans="2:3">
      <c r="B49" s="605" t="s">
        <v>1495</v>
      </c>
      <c r="C49" s="606" t="s">
        <v>1904</v>
      </c>
    </row>
    <row r="50" spans="2:3">
      <c r="B50" s="605" t="s">
        <v>2240</v>
      </c>
      <c r="C50" s="606" t="s">
        <v>1854</v>
      </c>
    </row>
    <row r="51" spans="2:3">
      <c r="B51" s="605" t="s">
        <v>1496</v>
      </c>
      <c r="C51" s="606" t="s">
        <v>1905</v>
      </c>
    </row>
    <row r="52" spans="2:3">
      <c r="B52" s="605" t="s">
        <v>1497</v>
      </c>
      <c r="C52" s="606" t="s">
        <v>1906</v>
      </c>
    </row>
    <row r="53" spans="2:3">
      <c r="B53" s="605" t="s">
        <v>1498</v>
      </c>
      <c r="C53" s="606" t="s">
        <v>1908</v>
      </c>
    </row>
    <row r="54" spans="2:3">
      <c r="B54" s="605" t="s">
        <v>1499</v>
      </c>
      <c r="C54" s="606" t="s">
        <v>2228</v>
      </c>
    </row>
    <row r="55" spans="2:3">
      <c r="B55" s="605" t="s">
        <v>1500</v>
      </c>
      <c r="C55" s="606" t="s">
        <v>1418</v>
      </c>
    </row>
    <row r="56" spans="2:3">
      <c r="B56" s="605" t="s">
        <v>1501</v>
      </c>
      <c r="C56" s="606" t="s">
        <v>1297</v>
      </c>
    </row>
    <row r="57" spans="2:3">
      <c r="B57" s="605" t="s">
        <v>1502</v>
      </c>
      <c r="C57" s="606" t="s">
        <v>2230</v>
      </c>
    </row>
    <row r="58" spans="2:3">
      <c r="B58" s="605" t="s">
        <v>1503</v>
      </c>
      <c r="C58" s="606" t="s">
        <v>2231</v>
      </c>
    </row>
    <row r="59" spans="2:3">
      <c r="B59" s="605" t="s">
        <v>1504</v>
      </c>
      <c r="C59" s="606" t="s">
        <v>2232</v>
      </c>
    </row>
    <row r="60" spans="2:3">
      <c r="B60" s="605" t="s">
        <v>1505</v>
      </c>
      <c r="C60" s="606" t="s">
        <v>1909</v>
      </c>
    </row>
    <row r="61" spans="2:3">
      <c r="B61" s="605" t="s">
        <v>971</v>
      </c>
      <c r="C61" s="606" t="s">
        <v>2233</v>
      </c>
    </row>
    <row r="62" spans="2:3">
      <c r="B62" s="605" t="s">
        <v>972</v>
      </c>
      <c r="C62" s="606" t="s">
        <v>2234</v>
      </c>
    </row>
    <row r="63" spans="2:3">
      <c r="B63" s="605" t="s">
        <v>1506</v>
      </c>
      <c r="C63" s="606" t="s">
        <v>2235</v>
      </c>
    </row>
    <row r="64" spans="2:3">
      <c r="B64" s="605" t="s">
        <v>1507</v>
      </c>
      <c r="C64" s="606" t="s">
        <v>2236</v>
      </c>
    </row>
    <row r="65" spans="2:3">
      <c r="B65" s="605" t="s">
        <v>1508</v>
      </c>
      <c r="C65" s="606" t="s">
        <v>2237</v>
      </c>
    </row>
    <row r="66" spans="2:3">
      <c r="B66" s="605" t="s">
        <v>1509</v>
      </c>
      <c r="C66" s="606" t="s">
        <v>365</v>
      </c>
    </row>
    <row r="67" spans="2:3">
      <c r="B67" s="605" t="s">
        <v>1510</v>
      </c>
      <c r="C67" s="606" t="s">
        <v>2238</v>
      </c>
    </row>
    <row r="68" spans="2:3">
      <c r="B68" s="605" t="s">
        <v>1511</v>
      </c>
      <c r="C68" s="606" t="s">
        <v>2239</v>
      </c>
    </row>
    <row r="69" spans="2:3">
      <c r="B69" s="605" t="s">
        <v>973</v>
      </c>
      <c r="C69" s="606" t="s">
        <v>190</v>
      </c>
    </row>
    <row r="70" spans="2:3">
      <c r="B70" s="605" t="s">
        <v>1512</v>
      </c>
      <c r="C70" s="606" t="s">
        <v>191</v>
      </c>
    </row>
    <row r="71" spans="2:3">
      <c r="B71" s="605" t="s">
        <v>974</v>
      </c>
      <c r="C71" s="606" t="s">
        <v>192</v>
      </c>
    </row>
    <row r="72" spans="2:3">
      <c r="B72" s="605" t="s">
        <v>975</v>
      </c>
      <c r="C72" s="606" t="s">
        <v>193</v>
      </c>
    </row>
    <row r="73" spans="2:3">
      <c r="B73" s="605" t="s">
        <v>976</v>
      </c>
      <c r="C73" s="606" t="s">
        <v>194</v>
      </c>
    </row>
    <row r="74" spans="2:3">
      <c r="B74" s="605" t="s">
        <v>1513</v>
      </c>
      <c r="C74" s="606" t="s">
        <v>1911</v>
      </c>
    </row>
    <row r="75" spans="2:3">
      <c r="B75" s="605" t="s">
        <v>1514</v>
      </c>
      <c r="C75" s="606" t="s">
        <v>1912</v>
      </c>
    </row>
    <row r="76" spans="2:3">
      <c r="B76" s="605" t="s">
        <v>1515</v>
      </c>
      <c r="C76" s="606" t="s">
        <v>195</v>
      </c>
    </row>
    <row r="77" spans="2:3">
      <c r="B77" s="605" t="s">
        <v>1516</v>
      </c>
      <c r="C77" s="606" t="s">
        <v>196</v>
      </c>
    </row>
    <row r="78" spans="2:3">
      <c r="B78" s="605" t="s">
        <v>1517</v>
      </c>
      <c r="C78" s="606" t="s">
        <v>197</v>
      </c>
    </row>
    <row r="79" spans="2:3">
      <c r="B79" s="605" t="s">
        <v>1518</v>
      </c>
      <c r="C79" s="606" t="s">
        <v>198</v>
      </c>
    </row>
    <row r="80" spans="2:3">
      <c r="B80" s="605" t="s">
        <v>1519</v>
      </c>
      <c r="C80" s="606" t="s">
        <v>199</v>
      </c>
    </row>
    <row r="81" spans="2:3">
      <c r="B81" s="605" t="s">
        <v>1520</v>
      </c>
      <c r="C81" s="606" t="s">
        <v>200</v>
      </c>
    </row>
    <row r="82" spans="2:3">
      <c r="B82" s="605" t="s">
        <v>1521</v>
      </c>
      <c r="C82" s="606" t="s">
        <v>1913</v>
      </c>
    </row>
    <row r="83" spans="2:3">
      <c r="B83" s="602"/>
      <c r="C83" s="152"/>
    </row>
    <row r="84" spans="2:3" ht="13.5">
      <c r="B84" s="603"/>
      <c r="C84" s="609" t="s">
        <v>201</v>
      </c>
    </row>
    <row r="85" spans="2:3">
      <c r="B85" s="605" t="s">
        <v>1522</v>
      </c>
      <c r="C85" s="606" t="s">
        <v>202</v>
      </c>
    </row>
    <row r="86" spans="2:3">
      <c r="B86" s="605" t="s">
        <v>1523</v>
      </c>
      <c r="C86" s="606" t="s">
        <v>1914</v>
      </c>
    </row>
    <row r="87" spans="2:3">
      <c r="B87" s="605" t="s">
        <v>1524</v>
      </c>
      <c r="C87" s="606" t="s">
        <v>203</v>
      </c>
    </row>
    <row r="88" spans="2:3">
      <c r="B88" s="605" t="s">
        <v>1525</v>
      </c>
      <c r="C88" s="606" t="s">
        <v>204</v>
      </c>
    </row>
    <row r="89" spans="2:3">
      <c r="B89" s="605" t="s">
        <v>1526</v>
      </c>
      <c r="C89" s="606" t="s">
        <v>205</v>
      </c>
    </row>
    <row r="90" spans="2:3">
      <c r="B90" s="605" t="s">
        <v>1527</v>
      </c>
      <c r="C90" s="606" t="s">
        <v>1915</v>
      </c>
    </row>
    <row r="91" spans="2:3"/>
    <row r="92" spans="2:3" ht="13.5">
      <c r="B92" s="603"/>
      <c r="C92" s="609" t="s">
        <v>207</v>
      </c>
    </row>
    <row r="93" spans="2:3">
      <c r="B93" s="605" t="s">
        <v>1528</v>
      </c>
      <c r="C93" s="606" t="s">
        <v>208</v>
      </c>
    </row>
    <row r="94" spans="2:3">
      <c r="B94" s="605" t="s">
        <v>1529</v>
      </c>
      <c r="C94" s="606" t="s">
        <v>209</v>
      </c>
    </row>
    <row r="95" spans="2:3">
      <c r="B95" s="605" t="s">
        <v>1530</v>
      </c>
      <c r="C95" s="606" t="s">
        <v>1916</v>
      </c>
    </row>
    <row r="96" spans="2:3">
      <c r="B96" s="605" t="s">
        <v>1531</v>
      </c>
      <c r="C96" s="606" t="s">
        <v>210</v>
      </c>
    </row>
    <row r="97" spans="2:3">
      <c r="B97" s="605" t="s">
        <v>1532</v>
      </c>
      <c r="C97" s="606" t="s">
        <v>211</v>
      </c>
    </row>
    <row r="98" spans="2:3">
      <c r="B98" s="605" t="s">
        <v>1533</v>
      </c>
      <c r="C98" s="606" t="s">
        <v>1419</v>
      </c>
    </row>
    <row r="99" spans="2:3">
      <c r="B99" s="605" t="s">
        <v>1534</v>
      </c>
      <c r="C99" s="606" t="s">
        <v>1917</v>
      </c>
    </row>
    <row r="100" spans="2:3">
      <c r="B100" s="605" t="s">
        <v>1535</v>
      </c>
      <c r="C100" s="606" t="s">
        <v>212</v>
      </c>
    </row>
    <row r="101" spans="2:3">
      <c r="B101" s="605" t="s">
        <v>1536</v>
      </c>
      <c r="C101" s="606" t="s">
        <v>213</v>
      </c>
    </row>
    <row r="102" spans="2:3">
      <c r="B102" s="605" t="s">
        <v>1537</v>
      </c>
      <c r="C102" s="606" t="s">
        <v>214</v>
      </c>
    </row>
    <row r="103" spans="2:3">
      <c r="B103" s="605" t="s">
        <v>1538</v>
      </c>
      <c r="C103" s="606" t="s">
        <v>215</v>
      </c>
    </row>
    <row r="104" spans="2:3">
      <c r="B104" s="605" t="s">
        <v>1539</v>
      </c>
      <c r="C104" s="606" t="s">
        <v>216</v>
      </c>
    </row>
    <row r="105" spans="2:3">
      <c r="B105" s="605" t="s">
        <v>1540</v>
      </c>
      <c r="C105" s="606" t="s">
        <v>1421</v>
      </c>
    </row>
    <row r="106" spans="2:3">
      <c r="B106" s="605" t="s">
        <v>1541</v>
      </c>
      <c r="C106" s="606" t="s">
        <v>217</v>
      </c>
    </row>
    <row r="107" spans="2:3">
      <c r="B107" s="605" t="s">
        <v>1542</v>
      </c>
      <c r="C107" s="606" t="s">
        <v>1422</v>
      </c>
    </row>
    <row r="108" spans="2:3">
      <c r="B108" s="605" t="s">
        <v>1543</v>
      </c>
      <c r="C108" s="606" t="s">
        <v>140</v>
      </c>
    </row>
    <row r="109" spans="2:3">
      <c r="B109" s="605" t="s">
        <v>1544</v>
      </c>
      <c r="C109" s="606" t="s">
        <v>14</v>
      </c>
    </row>
    <row r="110" spans="2:3">
      <c r="B110" s="605" t="s">
        <v>1545</v>
      </c>
      <c r="C110" s="606" t="s">
        <v>142</v>
      </c>
    </row>
    <row r="111" spans="2:3">
      <c r="B111" s="605" t="s">
        <v>1546</v>
      </c>
      <c r="C111" s="606" t="s">
        <v>2212</v>
      </c>
    </row>
    <row r="112" spans="2:3">
      <c r="B112" s="605" t="s">
        <v>276</v>
      </c>
      <c r="C112" s="606" t="s">
        <v>2213</v>
      </c>
    </row>
    <row r="113" spans="2:3">
      <c r="B113" s="605" t="s">
        <v>277</v>
      </c>
      <c r="C113" s="606" t="s">
        <v>2214</v>
      </c>
    </row>
    <row r="114" spans="2:3">
      <c r="B114" s="605" t="s">
        <v>278</v>
      </c>
      <c r="C114" s="606" t="s">
        <v>2215</v>
      </c>
    </row>
    <row r="115" spans="2:3">
      <c r="B115" s="605" t="s">
        <v>279</v>
      </c>
      <c r="C115" s="606" t="s">
        <v>2216</v>
      </c>
    </row>
    <row r="116" spans="2:3">
      <c r="B116" s="605" t="s">
        <v>280</v>
      </c>
      <c r="C116" s="606" t="s">
        <v>2217</v>
      </c>
    </row>
    <row r="117" spans="2:3">
      <c r="B117" s="605" t="s">
        <v>281</v>
      </c>
      <c r="C117" s="606" t="s">
        <v>2218</v>
      </c>
    </row>
    <row r="118" spans="2:3">
      <c r="B118" s="605" t="s">
        <v>282</v>
      </c>
      <c r="C118" s="606" t="s">
        <v>2219</v>
      </c>
    </row>
    <row r="119" spans="2:3">
      <c r="B119" s="605" t="s">
        <v>283</v>
      </c>
      <c r="C119" s="606" t="s">
        <v>1918</v>
      </c>
    </row>
    <row r="120" spans="2:3">
      <c r="B120" s="605" t="s">
        <v>284</v>
      </c>
      <c r="C120" s="606" t="s">
        <v>1919</v>
      </c>
    </row>
    <row r="121" spans="2:3">
      <c r="B121" s="605" t="s">
        <v>285</v>
      </c>
      <c r="C121" s="606" t="s">
        <v>2222</v>
      </c>
    </row>
    <row r="122" spans="2:3">
      <c r="B122" s="605" t="s">
        <v>286</v>
      </c>
      <c r="C122" s="606" t="s">
        <v>2223</v>
      </c>
    </row>
    <row r="123" spans="2:3">
      <c r="B123" s="605" t="s">
        <v>287</v>
      </c>
      <c r="C123" s="606" t="s">
        <v>2224</v>
      </c>
    </row>
    <row r="124" spans="2:3">
      <c r="B124" s="605" t="s">
        <v>727</v>
      </c>
      <c r="C124" s="606" t="s">
        <v>2225</v>
      </c>
    </row>
    <row r="125" spans="2:3">
      <c r="B125" s="605" t="s">
        <v>728</v>
      </c>
      <c r="C125" s="606" t="s">
        <v>2162</v>
      </c>
    </row>
    <row r="126" spans="2:3">
      <c r="B126" s="605" t="s">
        <v>729</v>
      </c>
      <c r="C126" s="606" t="s">
        <v>2161</v>
      </c>
    </row>
    <row r="127" spans="2:3">
      <c r="B127" s="605" t="s">
        <v>977</v>
      </c>
      <c r="C127" s="606" t="s">
        <v>2163</v>
      </c>
    </row>
    <row r="128" spans="2:3">
      <c r="B128" s="605" t="s">
        <v>978</v>
      </c>
      <c r="C128" s="606" t="s">
        <v>2164</v>
      </c>
    </row>
    <row r="129" spans="2:3">
      <c r="B129" s="605" t="s">
        <v>979</v>
      </c>
      <c r="C129" s="606" t="s">
        <v>2165</v>
      </c>
    </row>
    <row r="130" spans="2:3">
      <c r="B130" s="605" t="s">
        <v>730</v>
      </c>
      <c r="C130" s="606" t="s">
        <v>2166</v>
      </c>
    </row>
    <row r="131" spans="2:3">
      <c r="B131" s="605" t="s">
        <v>731</v>
      </c>
      <c r="C131" s="606" t="s">
        <v>2167</v>
      </c>
    </row>
    <row r="132" spans="2:3">
      <c r="B132" s="605" t="s">
        <v>732</v>
      </c>
      <c r="C132" s="606" t="s">
        <v>2169</v>
      </c>
    </row>
    <row r="133" spans="2:3">
      <c r="B133" s="605" t="s">
        <v>733</v>
      </c>
      <c r="C133" s="606" t="s">
        <v>2168</v>
      </c>
    </row>
    <row r="134" spans="2:3">
      <c r="B134" s="605" t="s">
        <v>734</v>
      </c>
      <c r="C134" s="606" t="s">
        <v>2170</v>
      </c>
    </row>
    <row r="135" spans="2:3">
      <c r="B135" s="605" t="s">
        <v>735</v>
      </c>
      <c r="C135" s="606" t="s">
        <v>2171</v>
      </c>
    </row>
    <row r="136" spans="2:3">
      <c r="B136" s="605" t="s">
        <v>736</v>
      </c>
      <c r="C136" s="606" t="s">
        <v>2172</v>
      </c>
    </row>
    <row r="137" spans="2:3">
      <c r="B137" s="605" t="s">
        <v>737</v>
      </c>
      <c r="C137" s="606" t="s">
        <v>2173</v>
      </c>
    </row>
    <row r="138" spans="2:3">
      <c r="B138" s="605" t="s">
        <v>738</v>
      </c>
      <c r="C138" s="606" t="s">
        <v>2174</v>
      </c>
    </row>
    <row r="139" spans="2:3">
      <c r="B139" s="605" t="s">
        <v>739</v>
      </c>
      <c r="C139" s="606" t="s">
        <v>2175</v>
      </c>
    </row>
    <row r="140" spans="2:3">
      <c r="B140" s="605" t="s">
        <v>740</v>
      </c>
      <c r="C140" s="606" t="s">
        <v>1920</v>
      </c>
    </row>
    <row r="141" spans="2:3">
      <c r="B141" s="605" t="s">
        <v>741</v>
      </c>
      <c r="C141" s="606" t="s">
        <v>2176</v>
      </c>
    </row>
    <row r="142" spans="2:3">
      <c r="B142" s="605" t="s">
        <v>742</v>
      </c>
      <c r="C142" s="606" t="s">
        <v>2177</v>
      </c>
    </row>
    <row r="143" spans="2:3">
      <c r="B143" s="605" t="s">
        <v>743</v>
      </c>
      <c r="C143" s="606" t="s">
        <v>1921</v>
      </c>
    </row>
    <row r="144" spans="2:3">
      <c r="B144" s="605" t="s">
        <v>744</v>
      </c>
      <c r="C144" s="606" t="s">
        <v>2178</v>
      </c>
    </row>
    <row r="145" spans="1:3">
      <c r="B145" s="605" t="s">
        <v>745</v>
      </c>
      <c r="C145" s="606" t="s">
        <v>2229</v>
      </c>
    </row>
    <row r="146" spans="1:3">
      <c r="B146" s="605" t="s">
        <v>746</v>
      </c>
      <c r="C146" s="606" t="s">
        <v>2179</v>
      </c>
    </row>
    <row r="147" spans="1:3">
      <c r="B147" s="605" t="s">
        <v>747</v>
      </c>
      <c r="C147" s="606" t="s">
        <v>1922</v>
      </c>
    </row>
    <row r="148" spans="1:3">
      <c r="B148" s="605" t="s">
        <v>748</v>
      </c>
      <c r="C148" s="606" t="s">
        <v>2180</v>
      </c>
    </row>
    <row r="149" spans="1:3">
      <c r="B149" s="605" t="s">
        <v>749</v>
      </c>
      <c r="C149" s="606" t="s">
        <v>2181</v>
      </c>
    </row>
    <row r="150" spans="1:3">
      <c r="B150" s="605" t="s">
        <v>750</v>
      </c>
      <c r="C150" s="606" t="s">
        <v>2182</v>
      </c>
    </row>
    <row r="151" spans="1:3">
      <c r="C151" s="147"/>
    </row>
    <row r="152" spans="1:3" s="13" customFormat="1">
      <c r="A152" s="434"/>
      <c r="B152" s="610"/>
      <c r="C152" s="611" t="s">
        <v>2183</v>
      </c>
    </row>
    <row r="153" spans="1:3">
      <c r="B153" s="605" t="s">
        <v>751</v>
      </c>
      <c r="C153" s="606" t="s">
        <v>2184</v>
      </c>
    </row>
    <row r="154" spans="1:3">
      <c r="B154" s="605" t="s">
        <v>752</v>
      </c>
      <c r="C154" s="606" t="s">
        <v>2302</v>
      </c>
    </row>
    <row r="155" spans="1:3">
      <c r="B155" s="605" t="s">
        <v>1336</v>
      </c>
      <c r="C155" s="606" t="s">
        <v>2303</v>
      </c>
    </row>
    <row r="156" spans="1:3">
      <c r="B156" s="605" t="s">
        <v>1337</v>
      </c>
      <c r="C156" s="606" t="s">
        <v>2304</v>
      </c>
    </row>
    <row r="157" spans="1:3">
      <c r="B157" s="605" t="s">
        <v>1338</v>
      </c>
      <c r="C157" s="606" t="s">
        <v>293</v>
      </c>
    </row>
    <row r="158" spans="1:3">
      <c r="B158" s="605" t="s">
        <v>1339</v>
      </c>
      <c r="C158" s="606" t="s">
        <v>2305</v>
      </c>
    </row>
    <row r="159" spans="1:3">
      <c r="B159" s="605" t="s">
        <v>1340</v>
      </c>
      <c r="C159" s="606" t="s">
        <v>2306</v>
      </c>
    </row>
    <row r="160" spans="1:3">
      <c r="B160" s="605" t="s">
        <v>1341</v>
      </c>
      <c r="C160" s="606" t="s">
        <v>294</v>
      </c>
    </row>
    <row r="161" spans="2:3">
      <c r="B161" s="605" t="s">
        <v>1342</v>
      </c>
      <c r="C161" s="606" t="s">
        <v>295</v>
      </c>
    </row>
    <row r="162" spans="2:3">
      <c r="B162" s="605" t="s">
        <v>1343</v>
      </c>
      <c r="C162" s="606" t="s">
        <v>240</v>
      </c>
    </row>
    <row r="163" spans="2:3">
      <c r="B163" s="605" t="s">
        <v>1344</v>
      </c>
      <c r="C163" s="606" t="s">
        <v>245</v>
      </c>
    </row>
    <row r="164" spans="2:3">
      <c r="B164" s="605" t="s">
        <v>1345</v>
      </c>
      <c r="C164" s="606" t="s">
        <v>249</v>
      </c>
    </row>
    <row r="165" spans="2:3">
      <c r="B165" s="605" t="s">
        <v>1346</v>
      </c>
      <c r="C165" s="606" t="s">
        <v>2307</v>
      </c>
    </row>
    <row r="166" spans="2:3">
      <c r="B166" s="605" t="s">
        <v>1347</v>
      </c>
      <c r="C166" s="606" t="s">
        <v>254</v>
      </c>
    </row>
    <row r="167" spans="2:3">
      <c r="B167" s="605" t="s">
        <v>1348</v>
      </c>
      <c r="C167" s="606" t="s">
        <v>255</v>
      </c>
    </row>
    <row r="168" spans="2:3">
      <c r="B168" s="605" t="s">
        <v>1349</v>
      </c>
      <c r="C168" s="606" t="s">
        <v>263</v>
      </c>
    </row>
    <row r="169" spans="2:3">
      <c r="B169" s="605" t="s">
        <v>1350</v>
      </c>
      <c r="C169" s="606" t="s">
        <v>2308</v>
      </c>
    </row>
    <row r="170" spans="2:3">
      <c r="B170" s="605" t="s">
        <v>1351</v>
      </c>
      <c r="C170" s="606" t="s">
        <v>2308</v>
      </c>
    </row>
    <row r="171" spans="2:3">
      <c r="B171" s="605" t="s">
        <v>1352</v>
      </c>
      <c r="C171" s="606" t="s">
        <v>1877</v>
      </c>
    </row>
    <row r="172" spans="2:3">
      <c r="B172" s="605" t="s">
        <v>1353</v>
      </c>
      <c r="C172" s="606" t="s">
        <v>2310</v>
      </c>
    </row>
    <row r="173" spans="2:3">
      <c r="B173" s="605" t="s">
        <v>1354</v>
      </c>
      <c r="C173" s="606" t="s">
        <v>297</v>
      </c>
    </row>
    <row r="174" spans="2:3">
      <c r="B174" s="605" t="s">
        <v>1355</v>
      </c>
      <c r="C174" s="606" t="s">
        <v>2311</v>
      </c>
    </row>
    <row r="175" spans="2:3">
      <c r="B175" s="605" t="s">
        <v>1356</v>
      </c>
      <c r="C175" s="606" t="s">
        <v>298</v>
      </c>
    </row>
    <row r="176" spans="2:3">
      <c r="B176" s="605" t="s">
        <v>1357</v>
      </c>
      <c r="C176" s="606" t="s">
        <v>2309</v>
      </c>
    </row>
    <row r="177" spans="2:3">
      <c r="B177" s="605" t="s">
        <v>1358</v>
      </c>
      <c r="C177" s="606" t="s">
        <v>268</v>
      </c>
    </row>
    <row r="178" spans="2:3">
      <c r="B178" s="605" t="s">
        <v>1359</v>
      </c>
      <c r="C178" s="606" t="s">
        <v>269</v>
      </c>
    </row>
    <row r="179" spans="2:3">
      <c r="B179" s="605" t="s">
        <v>1360</v>
      </c>
      <c r="C179" s="606" t="s">
        <v>299</v>
      </c>
    </row>
    <row r="180" spans="2:3">
      <c r="B180" s="605" t="s">
        <v>1361</v>
      </c>
      <c r="C180" s="606" t="s">
        <v>300</v>
      </c>
    </row>
    <row r="181" spans="2:3">
      <c r="B181" s="605" t="s">
        <v>1362</v>
      </c>
      <c r="C181" s="606" t="s">
        <v>301</v>
      </c>
    </row>
    <row r="182" spans="2:3">
      <c r="B182" s="605" t="s">
        <v>1363</v>
      </c>
      <c r="C182" s="606" t="s">
        <v>270</v>
      </c>
    </row>
    <row r="183" spans="2:3">
      <c r="B183" s="605" t="s">
        <v>1364</v>
      </c>
      <c r="C183" s="606" t="s">
        <v>271</v>
      </c>
    </row>
    <row r="184" spans="2:3">
      <c r="B184" s="605" t="s">
        <v>1365</v>
      </c>
      <c r="C184" s="606" t="s">
        <v>303</v>
      </c>
    </row>
    <row r="185" spans="2:3">
      <c r="B185" s="605" t="s">
        <v>1366</v>
      </c>
      <c r="C185" s="606" t="s">
        <v>304</v>
      </c>
    </row>
    <row r="186" spans="2:3"/>
    <row r="187" spans="2:3">
      <c r="B187" s="612"/>
      <c r="C187" s="608" t="s">
        <v>305</v>
      </c>
    </row>
    <row r="188" spans="2:3">
      <c r="B188" s="605" t="s">
        <v>1367</v>
      </c>
      <c r="C188" s="606" t="s">
        <v>2255</v>
      </c>
    </row>
    <row r="189" spans="2:3">
      <c r="B189" s="605" t="s">
        <v>1368</v>
      </c>
      <c r="C189" s="606" t="s">
        <v>2259</v>
      </c>
    </row>
    <row r="190" spans="2:3">
      <c r="B190" s="605" t="s">
        <v>1369</v>
      </c>
      <c r="C190" s="606" t="s">
        <v>2262</v>
      </c>
    </row>
    <row r="191" spans="2:3">
      <c r="B191" s="605" t="s">
        <v>1370</v>
      </c>
      <c r="C191" s="606" t="s">
        <v>306</v>
      </c>
    </row>
    <row r="192" spans="2:3">
      <c r="B192" s="605" t="s">
        <v>1371</v>
      </c>
      <c r="C192" s="606" t="s">
        <v>307</v>
      </c>
    </row>
    <row r="193" spans="2:3">
      <c r="B193" s="605" t="s">
        <v>1372</v>
      </c>
      <c r="C193" s="606" t="s">
        <v>308</v>
      </c>
    </row>
    <row r="194" spans="2:3">
      <c r="B194" s="605" t="s">
        <v>1373</v>
      </c>
      <c r="C194" s="606" t="s">
        <v>1423</v>
      </c>
    </row>
    <row r="195" spans="2:3">
      <c r="B195" s="605" t="s">
        <v>1374</v>
      </c>
      <c r="C195" s="606" t="s">
        <v>309</v>
      </c>
    </row>
    <row r="196" spans="2:3">
      <c r="B196" s="605" t="s">
        <v>1377</v>
      </c>
      <c r="C196" s="606" t="s">
        <v>309</v>
      </c>
    </row>
    <row r="197" spans="2:3">
      <c r="B197" s="605" t="s">
        <v>1375</v>
      </c>
      <c r="C197" s="606" t="s">
        <v>187</v>
      </c>
    </row>
    <row r="198" spans="2:3">
      <c r="B198" s="605" t="s">
        <v>1376</v>
      </c>
      <c r="C198" s="606" t="s">
        <v>310</v>
      </c>
    </row>
    <row r="199" spans="2:3"/>
    <row r="200" spans="2:3"/>
    <row r="201" spans="2:3"/>
    <row r="202" spans="2:3"/>
    <row r="203" spans="2:3"/>
    <row r="204" spans="2:3"/>
    <row r="205" spans="2:3"/>
    <row r="206" spans="2:3"/>
    <row r="207" spans="2:3"/>
    <row r="208" spans="2:3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/>
    <row r="65532"/>
    <row r="65533"/>
    <row r="65534"/>
    <row r="65535"/>
    <row r="65536"/>
  </sheetData>
  <phoneticPr fontId="13" type="noConversion"/>
  <hyperlinks>
    <hyperlink ref="B9" location="'1.1.6-график '!B2" display="1.1.6-график                                              "/>
    <hyperlink ref="B28" location="'2.1.1-график'!B2" display="2.1.1-график "/>
    <hyperlink ref="B188" location="'7.1.1.1-график'!B2" display="7.1.1.1-график "/>
    <hyperlink ref="B189" location="'7.1.1.2-график'!B2" display="7.1.1.2-график "/>
    <hyperlink ref="B190" location="'7.1.1.3-график'!B2" display="7.1.1.3-график "/>
    <hyperlink ref="B191" location="'7.1.2.1-график'!B2" display="7.1.2.1-график "/>
    <hyperlink ref="B3" location="'1.1.1-график '!B2" display="1.1.1-график "/>
    <hyperlink ref="B4" location="'1.1.2-график '!B2" display="1.1.2-график "/>
    <hyperlink ref="B5" location="'1.1.3-график '!B2" display="1.1.3-график "/>
    <hyperlink ref="B6" location="'1.1.1-кесте'!B2" display="1.1.1-кесте "/>
    <hyperlink ref="B7" location="'1.1.4-график  '!B2" display="1.1.4 -график          "/>
    <hyperlink ref="B8" location="'1.1.5-график '!B2" display="1.1.5-график "/>
    <hyperlink ref="B10" location="'1.1.7-График '!B2" display="1.1.7-график "/>
    <hyperlink ref="B11" location="'Бокс 1_1-график '!B2" display="1-бокс _1-график "/>
    <hyperlink ref="B12" location="'Бокс 1_2-график'!B2" display="1-бокс _2-график "/>
    <hyperlink ref="B13" location="'1.1.8-график '!B2" display="1.1.8-график "/>
    <hyperlink ref="B14" location="'1.1.9-график'!B2" display="1.1.9-график "/>
    <hyperlink ref="B15" location="'1.1.10-график'!B2" display="1.1.10-график "/>
    <hyperlink ref="B16" location="'1.1.11-график'!B2" display="1.1.11-график "/>
    <hyperlink ref="B17" location="'1.1.2-кесте '!B2" display="1.1.2-кесте "/>
    <hyperlink ref="B18" location="'1.1.3-кесте'!B2" display="1.1.3-кесте "/>
    <hyperlink ref="B19" location="'1.1.4-кесте'!B2" display="1.1.4-кесте "/>
    <hyperlink ref="B20" location="'1.2.1-1.2.4-графиктер'!B2" display="1.2.1-1.2.4-графиктер "/>
    <hyperlink ref="B21" location="'1.2.1-кесте'!B2" display="1.2.1-кесте "/>
    <hyperlink ref="B22" location="'1.2.5-график'!B2" display="1.2.5-график "/>
    <hyperlink ref="B23" location="'1.2.6-график'!B2" display="1.2.6-график "/>
    <hyperlink ref="B24" location="'1.2.7-график'!B2" display="1.2.7-график "/>
    <hyperlink ref="B25" location="'1.2.8-график '!B2" display="1.2.8-график "/>
    <hyperlink ref="B29" location="'2.1.2-график'!B2" display="2.1.2-график "/>
    <hyperlink ref="B30" location="'2-Бокс _1-график'!B2" display="2-бокс _1-график "/>
    <hyperlink ref="B31" location="'2.1.3-график '!B2" display="2.1.3-график "/>
    <hyperlink ref="B32" location="'2.1.4-график'!B2" display="2.1.4-график "/>
    <hyperlink ref="B33" location="'2.1.5-график '!B2" display="2.1.5-график "/>
    <hyperlink ref="B34" location="'2.1.6-график '!B2" display="2.1.6-график "/>
    <hyperlink ref="B35" location="'2.1.7-график '!B2" display="2.1.7-график "/>
    <hyperlink ref="B36" location="'2.2.1-кесте'!B2" display="2.2.1-кесте "/>
    <hyperlink ref="B37" location="'2.2.1-график'!B2" display="2.2.1-график "/>
    <hyperlink ref="B38" location="'2.2.2-график'!B2" display="2.2.2-график "/>
    <hyperlink ref="B39" location="'2.2.3-график'!B2" display="2.2.3-график "/>
    <hyperlink ref="B40" location="'3-бокс_1-график'!B2" display="3-бокс _1-график "/>
    <hyperlink ref="B85" location="'4.1.1-график'!B2" display="4.1.1-график "/>
    <hyperlink ref="B86" location="'4.2.1-график'!B2" display="4.2.1-график "/>
    <hyperlink ref="B87" location="'4.2.1-кесте'!B2" display="4.2.1-кесте "/>
    <hyperlink ref="B88" location="'4.2.2-график'!B2" display="4.2.2-график "/>
    <hyperlink ref="B89" location="'4.2.3-график'!B2" display="4.2.3-график "/>
    <hyperlink ref="B90" location="'4.2.4-график'!B2" display="4.2.4-график "/>
    <hyperlink ref="B93" location="'5.1.1-график'!B2" display="5.1.1-график "/>
    <hyperlink ref="B94" location="'5.1.2-график'!B2" display="5.1.2-график "/>
    <hyperlink ref="B95" location="'5.1.3-график'!B2" display="5.1.3-график "/>
    <hyperlink ref="B96" location="'5.1.4-график'!B2" display="5.1.4-график "/>
    <hyperlink ref="B97" location="'5.2.1-график'!B2" display="5.2.1-график "/>
    <hyperlink ref="B98" location="'5.2.2-график'!B2" display="5.2.2-график "/>
    <hyperlink ref="B99" location="'5.2.3-график'!B2" display="5.2.3-график "/>
    <hyperlink ref="B100" location="'5.2.4-график'!B2" display="5.2.4-график "/>
    <hyperlink ref="B101" location="'5.2.5-график'!B2" display="5.2.5-график "/>
    <hyperlink ref="B102" location="'5.2.6-график'!B2" display="5.2.6-график "/>
    <hyperlink ref="B103" location="'5.2.7-график'!B2" display="5.2.7-график "/>
    <hyperlink ref="B104" location="'5.2.8-график'!B2" display="5.2.8-график "/>
    <hyperlink ref="B105" location="'5.2.9-график'!B2" display="5.2.9-график "/>
    <hyperlink ref="B106" location="'5.2.10-график'!B2" display="5.2.10-график "/>
    <hyperlink ref="B107" location="'5.2.11-график'!B2" display="5.2.11-график "/>
    <hyperlink ref="B108" location="'5.2.12-график'!B2" display="5.2.12-график "/>
    <hyperlink ref="B109" location="'5.2.13-график'!B2" display="5.2.13-график "/>
    <hyperlink ref="B110" location="'5.2.14-график'!B2" display="5.2.14-график "/>
    <hyperlink ref="B111" location="'5.2.15-график'!B2" display="5.2.15-график "/>
    <hyperlink ref="B112" location="'5.2.1-кесте'!B2" display="5.2.1-кесте "/>
    <hyperlink ref="B113" location="'5.2.16-график'!B2" display="5.2.16-график "/>
    <hyperlink ref="B114" location="'5.2.17-график'!B2" display="5.2.17-график "/>
    <hyperlink ref="B115" location="'5.2.18-график'!B2" display="5.2.18-график "/>
    <hyperlink ref="B116" location="'5.2.19-график'!B2" display="5.2.19-график "/>
    <hyperlink ref="B117" location="'5.2.20-график'!B2" display="5.2.20-график "/>
    <hyperlink ref="B118" location="'5.2.21-график'!B2" display="5.2.21-график "/>
    <hyperlink ref="B119" location="'5.2.22-график'!B2" display="5.2.22-график "/>
    <hyperlink ref="B120" location="'5.2.23-график'!B2" display="5.2.23-график "/>
    <hyperlink ref="B121" location="'5.3.1-график'!B2" display="5.3.1-график "/>
    <hyperlink ref="B122" location="'5.3.2-график'!B2" display="5.3.2-график "/>
    <hyperlink ref="B123" location="'5.3.3-график'!B2" display="5.3.3-график "/>
    <hyperlink ref="B124" location="'5.3.4-график'!B2" display="5.3.4-график "/>
    <hyperlink ref="B125" location="'5.3.5-график'!B2" display="5.3.5-график "/>
    <hyperlink ref="B126" location="'5.3.1-кесте'!B2" display="5.3.1-кесте"/>
    <hyperlink ref="B127" location="'5-бокс 1-график'!B2" display="5-бокс _1-график "/>
    <hyperlink ref="B128" location="'5-бокс 2-график'!B2" display="5-бокс _2-график "/>
    <hyperlink ref="B129" location="'5-бокс 3-график'!B2" display="5-бокс _3-график "/>
    <hyperlink ref="B130" location="'5.4.1-график'!B2" display="5.4.1-график "/>
    <hyperlink ref="B131" location="'5.4.2-график'!B2" display="5.4.2-график "/>
    <hyperlink ref="B132" location="'5.4.3-график'!B2" display="5.4.3-график "/>
    <hyperlink ref="B133" location="'5.4.4-график'!B2" display="5.4.4-график "/>
    <hyperlink ref="B134" location="'5.4.5-график'!B2" display="5.4.5-график "/>
    <hyperlink ref="B135" location="'5.4.6-график'!B2" display="5.4.6-график "/>
    <hyperlink ref="B136" location="'5.4.7-график'!B2" display="5.4.7-график "/>
    <hyperlink ref="B137" location="'5.4.8-график'!B2" display="5.4.8-график "/>
    <hyperlink ref="B138" location="'5.4.9-график'!B2" display="5.4.9-график "/>
    <hyperlink ref="B139" location="'5.4.10-график'!B2" display="5.4.10-график "/>
    <hyperlink ref="B140" location="'5.4.11-график'!B2" display="5.4.11-график "/>
    <hyperlink ref="B141" location="'5.4.12-график'!B2" display="5.4.12-график "/>
    <hyperlink ref="B142" location="'5.5.1-кесте'!B2" display="5.5.1-кесте"/>
    <hyperlink ref="B143" location="'5.5.1-график'!B2" display="5.5.1-график "/>
    <hyperlink ref="B144" location="'5.5.2-кесте'!B2" display="5.5.2-кесте"/>
    <hyperlink ref="B145" location="'5.5.2-график'!B2" display="5.5.2-график "/>
    <hyperlink ref="B146" location="'5.5.3-кесте'!B2" display="5.5.3-кесте "/>
    <hyperlink ref="B147" location="'5.5.3-график'!B2" display="5.5.3-график "/>
    <hyperlink ref="B148" location="'5.4.4-график'!B2" display="5.5.4-график "/>
    <hyperlink ref="B149" location="'5.5.5-график'!B2" display="5.5.5-график "/>
    <hyperlink ref="B150" location="'5.5.6-график'!B2" display="5.5.6-график "/>
    <hyperlink ref="B153" location="'6.1.1.1-график'!B2" display="6.1.1.1-график "/>
    <hyperlink ref="B154" location="'6.1.1.2-график'!B2" display="6.1.1.2-график "/>
    <hyperlink ref="B155" location="'6.1.1.3-график'!B2" display="6.1.1.3-график "/>
    <hyperlink ref="B159" location="'6.1.2.1-график'!B2" display="6.1.2.1-график "/>
    <hyperlink ref="B160" location="'6.1.2.2-график'!B2" display="6.1.2.2-график "/>
    <hyperlink ref="B161" location="'6.1.2.3-график'!B2" display="6.1.2.3-график "/>
    <hyperlink ref="B162" location="'6.1.3.1-график'!B2" display="6.1.3.1-график "/>
    <hyperlink ref="B163" location="'6.1.3.2-график'!B2" display="6.1.3.2 -график "/>
    <hyperlink ref="B164" location="'6.1.3.3-график'!B2" display="6.1.3.3-график "/>
    <hyperlink ref="B165" location="'6.1.3.4-график'!B2" display="6.1.3.4-график "/>
    <hyperlink ref="B166" location="'6.1.3.5-график'!B2" display="6.1.3.5-график "/>
    <hyperlink ref="B167" location="'6.1.3.6-график'!B2" display="6.1.3.6-график "/>
    <hyperlink ref="B169" location="'6.2.1-график'!B2" display="6.2.1-график "/>
    <hyperlink ref="B171" location="'6.2.2-график'!B2" display="6.2.2-график "/>
    <hyperlink ref="B172" location="'6.2.3-график'!B2" display="6.2.3-график "/>
    <hyperlink ref="B177" location="'6.3.1-график'!B2" display="6.3.1-график "/>
    <hyperlink ref="B178" location="'6.3.2-график'!B2" display="6.3.2-график "/>
    <hyperlink ref="B176" location="'6.3.1-кесте'!B2" display="6.3.1-кесте"/>
    <hyperlink ref="B156" location="'6.1.1.1-кесте'!B2" display="6.1.1.1-кесте "/>
    <hyperlink ref="B157" location="'6.1.1.4-график'!B2" display="6.1.1.4-график "/>
    <hyperlink ref="B158" location="'6.1.1.2-кесте'!B2" display="6.1.1.2-кесте"/>
    <hyperlink ref="B168" location="'6.1.3.7-график'!B2" display="6.1.3.7-график "/>
    <hyperlink ref="B170" location="'6.2.1-кесте'!B2" display="6.2.1-кесте"/>
    <hyperlink ref="B173" location="'6.2.4-график'!B2" display="6.2.4-график "/>
    <hyperlink ref="B174:B175" location="'График 6.2.4'!A1" display="График 6.2.4 "/>
    <hyperlink ref="B174" location="'6.2.5-график'!B2" display="6.2.5-график "/>
    <hyperlink ref="B175" location="'6.2.6-график'!B2" display="6.2.6-график "/>
    <hyperlink ref="B179:B182" location="'График 6.3.2'!A1" display="График 6.3.2"/>
    <hyperlink ref="B179" location="'6.3.3-график'!B2" display="6.3.3-график "/>
    <hyperlink ref="B181" location="'6.3.2-кесте'!B2" display="6.3.2-кесте "/>
    <hyperlink ref="B182" location="'6.3.5-график'!B2" display="6.3.5-график "/>
    <hyperlink ref="B183:B185" location="'График 6.3.5'!A1" display="График 6.3.5"/>
    <hyperlink ref="B183" location="'6.3.6-график'!B2" display="6.3.6-график "/>
    <hyperlink ref="B184" location="'6.3.7-график'!B2" display="6.3.7-график "/>
    <hyperlink ref="B185" location="'6.3.8-график'!B2" display="6.3.8-график "/>
    <hyperlink ref="B192" location="'7.1.2.1-кесте'!B2" display="7.1.2.1-кесте "/>
    <hyperlink ref="B193" location="'7.1.2.2-график'!B2" display="7.1.2.2-график "/>
    <hyperlink ref="B194" location="'7.1.2.2-кесте'!B2" display="7.1.2.2-кесте "/>
    <hyperlink ref="B195" location="'7.2.1-график'!B2" display="7.2.1-график "/>
    <hyperlink ref="B196:B197" location="'График 7.2.1'!A1" display="Графики 7.2.1 – 7.2.2"/>
    <hyperlink ref="B196" location="'7.2.2-график'!B2" display="7.2.2-график "/>
    <hyperlink ref="B197" location="'7.2.3-график'!B2" display="7.2.3-график "/>
    <hyperlink ref="B198" location="'7.2.4-график'!B2" display="7.2.4-график "/>
    <hyperlink ref="B43" location="'2.4.1-график '!B2" display="2.4.1-график "/>
    <hyperlink ref="B44" location="'2.4.2-график '!B2" display="2.4.2-график"/>
    <hyperlink ref="B45" location="'2.4.3-график'!B2" display="2.4.3-график "/>
    <hyperlink ref="B46" location="'4-бокс 1-график'!B2" display="4-бокс _1-график "/>
    <hyperlink ref="B47" location="'4-бокс 2-график'!B2" display="4-бокс _2-график "/>
    <hyperlink ref="B48" location="'4-бокс_3-график '!B2" display="4-бокс _3-график "/>
    <hyperlink ref="B49" location="'4-бокс_4-график'!B2" display="4-бокс _4-график "/>
    <hyperlink ref="B51" location="'2.4.4-график'!B2" display="2.4.4-график "/>
    <hyperlink ref="B52" location="'2.4.5-график'!B2" display="2.4.5-график "/>
    <hyperlink ref="B53" location="'2.4.6-график'!B2" display="2.4.6-график "/>
    <hyperlink ref="B54" location="'2.4.7-график'!B2" display="2.4.7-график "/>
    <hyperlink ref="B55" location="'2.5.1-график '!B2" display="2.5.1-график "/>
    <hyperlink ref="B56" location="'2.5.2-график'!B2" display="2.5.2-график "/>
    <hyperlink ref="B57" location="'2.5.3 - 2.5.4-графиктері'!B2" display="2.5.3-2.5.4-график "/>
    <hyperlink ref="B58" location="'2.5.5-график'!B2" display="2.5.5-график "/>
    <hyperlink ref="B59" location="'2.5.6-график'!B2" display="2.5.6-график "/>
    <hyperlink ref="B60" location="'2.5.7-график '!B2" display="2.5.7-график "/>
    <hyperlink ref="B61" location="'2.5.8 - 2.5.9-графиктері'!B2" display="2.5.8-2.5.9-графиктер"/>
    <hyperlink ref="B62" location="'3.1.1 - 3.1.3-графиктері'!B2" display="3.1.1-3.1.3-график "/>
    <hyperlink ref="B63" location="'3.1.4-график  '!B2" display="3.1.4-график "/>
    <hyperlink ref="B64" location="'3.1.5-график  '!B2" display="3.1.5-график "/>
    <hyperlink ref="B65" location="'3.1.6-график '!B2" display="3.1.6-график "/>
    <hyperlink ref="B66" location="'3.1.7-график '!B2" display="3.1.7-график "/>
    <hyperlink ref="B67" location="'3.1.8-график  '!B2" display="3.1.8-график "/>
    <hyperlink ref="B68" location="'3.1.9-график'!B2" display="3.1.9-график "/>
    <hyperlink ref="B69" location="'3.1.10 - 3.1.11-графиктер '!B2" display="3.1.10-3.1.11-графиктер"/>
    <hyperlink ref="B70" location="'3.1.12-график'!B2" display="3.1.12-график "/>
    <hyperlink ref="B71" location="'3.1.13 - 3.1.14-графиктері'!B2" display="3.1.13 - 3.1.14-графики "/>
    <hyperlink ref="B72" location="'3.1.15 - 3.1.16 графиктері '!B2" display="3.1.15 - 3.1.16-графиктер"/>
    <hyperlink ref="B73" location="'3.1.17 - 3.1.18 -графиктері '!B2" display="3.1.17 - 3.1.18-графиктер"/>
    <hyperlink ref="B74" location="'3.2.1-график '!B2" display="3.2.1-график "/>
    <hyperlink ref="B75" location="'3.2.2-график'!B2" display="3.2.2-график "/>
    <hyperlink ref="B76" location="'3.2.3-график'!B2" display="3.2.3-график "/>
    <hyperlink ref="B77" location="'3.2.4-график '!B2" display="3.2.4-график "/>
    <hyperlink ref="B78" location="'3.2.5-график'!B2" display="3.2.5-график "/>
    <hyperlink ref="B79" location="'3.2.6-график '!B2" display="3.2.6-график "/>
    <hyperlink ref="B80" location="'3.2.7-график '!B2" display="3.2.7-график "/>
    <hyperlink ref="B81" location="'3.2.8 -график '!B2" display="3.2.8-график "/>
    <hyperlink ref="B82" location="'3.2.9-график'!B2" display="3.2.9-график "/>
    <hyperlink ref="B50" location="'4-бокс 1-кесте'!B2" display="4-бокс _1-кесте "/>
    <hyperlink ref="B41" location="'2.3.1-кесте'!B2" display="2.3.1-кесте "/>
    <hyperlink ref="B42" location="'2.3.2-кесте'!B2" display="2.3.2-кесте "/>
    <hyperlink ref="B180" location="'6.3.4-график'!B2" display="6.3.4-график "/>
  </hyperlinks>
  <pageMargins left="0.78740157480314965" right="0.59055118110236227" top="0.78740157480314965" bottom="0.78740157480314965" header="0.51181102362204722" footer="0.51181102362204722"/>
  <pageSetup paperSize="9" scale="66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2:E33"/>
  <sheetViews>
    <sheetView topLeftCell="A14" zoomScaleNormal="100" workbookViewId="0">
      <selection activeCell="B29" sqref="B29"/>
    </sheetView>
  </sheetViews>
  <sheetFormatPr defaultRowHeight="12.75"/>
  <cols>
    <col min="1" max="1" width="9.140625" style="71"/>
    <col min="2" max="2" width="16.28515625" style="94" bestFit="1" customWidth="1"/>
    <col min="3" max="3" width="17" style="71" customWidth="1"/>
    <col min="4" max="4" width="14.140625" style="71" bestFit="1" customWidth="1"/>
    <col min="5" max="5" width="16.140625" style="71" customWidth="1"/>
    <col min="6" max="16384" width="9.140625" style="71"/>
  </cols>
  <sheetData>
    <row r="2" spans="1:5">
      <c r="A2" s="71" t="s">
        <v>1380</v>
      </c>
      <c r="B2" s="84" t="s">
        <v>2043</v>
      </c>
    </row>
    <row r="3" spans="1:5">
      <c r="B3" s="70"/>
    </row>
    <row r="4" spans="1:5" ht="38.25">
      <c r="B4" s="95" t="s">
        <v>2044</v>
      </c>
      <c r="C4" s="96" t="s">
        <v>2045</v>
      </c>
      <c r="D4" s="96" t="s">
        <v>31</v>
      </c>
      <c r="E4" s="96" t="s">
        <v>2199</v>
      </c>
    </row>
    <row r="5" spans="1:5">
      <c r="B5" s="95" t="s">
        <v>2041</v>
      </c>
      <c r="C5" s="97">
        <v>586971</v>
      </c>
      <c r="D5" s="97">
        <v>98280</v>
      </c>
      <c r="E5" s="97">
        <v>295841</v>
      </c>
    </row>
    <row r="6" spans="1:5" ht="12.75" customHeight="1">
      <c r="B6" s="95" t="s">
        <v>2046</v>
      </c>
      <c r="C6" s="97">
        <v>236090</v>
      </c>
      <c r="D6" s="97">
        <v>46376</v>
      </c>
      <c r="E6" s="97">
        <v>157379</v>
      </c>
    </row>
    <row r="7" spans="1:5">
      <c r="B7" s="95" t="s">
        <v>2033</v>
      </c>
      <c r="C7" s="97">
        <v>217237</v>
      </c>
      <c r="D7" s="97">
        <v>206231</v>
      </c>
      <c r="E7" s="97">
        <v>9453</v>
      </c>
    </row>
    <row r="8" spans="1:5" ht="12.75" customHeight="1">
      <c r="B8" s="95" t="s">
        <v>2032</v>
      </c>
      <c r="C8" s="97">
        <v>132648</v>
      </c>
      <c r="D8" s="97">
        <v>102558</v>
      </c>
      <c r="E8" s="97">
        <v>17378</v>
      </c>
    </row>
    <row r="9" spans="1:5">
      <c r="B9" s="95" t="s">
        <v>2047</v>
      </c>
      <c r="C9" s="97">
        <v>298998</v>
      </c>
      <c r="D9" s="97">
        <v>116279</v>
      </c>
      <c r="E9" s="97">
        <v>113684</v>
      </c>
    </row>
    <row r="12" spans="1:5">
      <c r="B12" s="84" t="s">
        <v>2043</v>
      </c>
    </row>
    <row r="27" spans="2:2">
      <c r="B27" s="98" t="s">
        <v>2048</v>
      </c>
    </row>
    <row r="29" spans="2:2">
      <c r="B29" s="1431" t="s">
        <v>2189</v>
      </c>
    </row>
    <row r="33" spans="3:4">
      <c r="C33" s="94"/>
      <c r="D33" s="94"/>
    </row>
  </sheetData>
  <phoneticPr fontId="4" type="noConversion"/>
  <hyperlinks>
    <hyperlink ref="B29" location="Мазмұны!B11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2:M28"/>
  <sheetViews>
    <sheetView topLeftCell="A10" zoomScaleNormal="100" workbookViewId="0">
      <selection activeCell="B28" sqref="B28"/>
    </sheetView>
  </sheetViews>
  <sheetFormatPr defaultColWidth="8" defaultRowHeight="12.75"/>
  <cols>
    <col min="1" max="1" width="8.7109375" style="286" customWidth="1"/>
    <col min="2" max="2" width="41.5703125" style="286" customWidth="1"/>
    <col min="3" max="12" width="9.85546875" style="286" bestFit="1" customWidth="1"/>
    <col min="13" max="16384" width="8" style="286"/>
  </cols>
  <sheetData>
    <row r="2" spans="1:13">
      <c r="A2" s="892" t="s">
        <v>1380</v>
      </c>
      <c r="B2" s="293" t="s">
        <v>1422</v>
      </c>
    </row>
    <row r="3" spans="1:13">
      <c r="B3" s="294" t="s">
        <v>1280</v>
      </c>
    </row>
    <row r="5" spans="1:13">
      <c r="B5" s="369" t="s">
        <v>1958</v>
      </c>
      <c r="C5" s="296">
        <v>39448</v>
      </c>
      <c r="D5" s="296">
        <v>39479</v>
      </c>
      <c r="E5" s="296">
        <v>39508</v>
      </c>
      <c r="F5" s="296">
        <v>39539</v>
      </c>
      <c r="G5" s="296">
        <v>39569</v>
      </c>
      <c r="H5" s="296">
        <v>39600</v>
      </c>
      <c r="I5" s="296">
        <v>39630</v>
      </c>
      <c r="J5" s="296">
        <v>39661</v>
      </c>
      <c r="K5" s="296">
        <v>39692</v>
      </c>
      <c r="L5" s="296">
        <v>39722</v>
      </c>
    </row>
    <row r="6" spans="1:13" ht="25.5">
      <c r="B6" s="337" t="s">
        <v>11</v>
      </c>
      <c r="C6" s="370">
        <v>184.27169197356545</v>
      </c>
      <c r="D6" s="370">
        <v>160.5827897129862</v>
      </c>
      <c r="E6" s="370">
        <v>159.74480751257926</v>
      </c>
      <c r="F6" s="370">
        <v>160.48460733616787</v>
      </c>
      <c r="G6" s="370">
        <v>159.60968952170785</v>
      </c>
      <c r="H6" s="370">
        <v>151.61175961596916</v>
      </c>
      <c r="I6" s="370">
        <v>151.6305468970736</v>
      </c>
      <c r="J6" s="370">
        <v>142.5929436441821</v>
      </c>
      <c r="K6" s="370">
        <v>142.90745831834704</v>
      </c>
      <c r="L6" s="370">
        <v>141.03658903808764</v>
      </c>
    </row>
    <row r="7" spans="1:13" ht="38.25">
      <c r="B7" s="337" t="s">
        <v>12</v>
      </c>
      <c r="C7" s="371" t="s">
        <v>1481</v>
      </c>
      <c r="D7" s="371" t="s">
        <v>1481</v>
      </c>
      <c r="E7" s="371" t="s">
        <v>1481</v>
      </c>
      <c r="F7" s="371" t="s">
        <v>1481</v>
      </c>
      <c r="G7" s="371" t="s">
        <v>1481</v>
      </c>
      <c r="H7" s="371" t="s">
        <v>1481</v>
      </c>
      <c r="I7" s="939">
        <v>247.19021304016007</v>
      </c>
      <c r="J7" s="939">
        <v>229.60700155388292</v>
      </c>
      <c r="K7" s="939">
        <v>216.99149548781733</v>
      </c>
      <c r="L7" s="939">
        <v>205.24010106706601</v>
      </c>
    </row>
    <row r="8" spans="1:13">
      <c r="B8" s="362"/>
    </row>
    <row r="11" spans="1:13">
      <c r="B11" s="293" t="s">
        <v>1422</v>
      </c>
      <c r="J11" s="372"/>
      <c r="K11" s="372"/>
      <c r="L11" s="372"/>
      <c r="M11" s="372"/>
    </row>
    <row r="12" spans="1:13">
      <c r="B12" s="294" t="s">
        <v>1280</v>
      </c>
    </row>
    <row r="13" spans="1:13">
      <c r="J13" s="372"/>
      <c r="K13" s="372"/>
      <c r="L13" s="372"/>
      <c r="M13" s="372"/>
    </row>
    <row r="14" spans="1:13">
      <c r="J14" s="372"/>
      <c r="K14" s="372"/>
      <c r="L14" s="372"/>
      <c r="M14" s="372"/>
    </row>
    <row r="16" spans="1:13">
      <c r="B16" s="368"/>
    </row>
    <row r="17" spans="2:2">
      <c r="B17" s="368"/>
    </row>
    <row r="18" spans="2:2">
      <c r="B18" s="373"/>
    </row>
    <row r="19" spans="2:2">
      <c r="B19" s="374"/>
    </row>
    <row r="26" spans="2:2">
      <c r="B26" s="362" t="s">
        <v>1006</v>
      </c>
    </row>
    <row r="28" spans="2:2">
      <c r="B28" s="156" t="s">
        <v>2189</v>
      </c>
    </row>
  </sheetData>
  <phoneticPr fontId="4" type="noConversion"/>
  <hyperlinks>
    <hyperlink ref="B28" location="Мазмұны!B107" display="мазмұнға"/>
  </hyperlinks>
  <pageMargins left="0.75" right="0.75" top="1" bottom="1" header="0.5" footer="0.5"/>
  <pageSetup paperSize="9" scale="58" orientation="portrait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2:I35"/>
  <sheetViews>
    <sheetView topLeftCell="A14" zoomScaleNormal="100" workbookViewId="0">
      <selection activeCell="B35" sqref="B35"/>
    </sheetView>
  </sheetViews>
  <sheetFormatPr defaultColWidth="8" defaultRowHeight="12.75"/>
  <cols>
    <col min="1" max="1" width="8.85546875" style="286" bestFit="1" customWidth="1"/>
    <col min="2" max="2" width="10.7109375" style="286" customWidth="1"/>
    <col min="3" max="16384" width="8" style="286"/>
  </cols>
  <sheetData>
    <row r="2" spans="1:9">
      <c r="A2" s="892" t="s">
        <v>1380</v>
      </c>
      <c r="B2" s="293" t="s">
        <v>140</v>
      </c>
    </row>
    <row r="4" spans="1:9">
      <c r="B4" s="295" t="s">
        <v>1966</v>
      </c>
      <c r="C4" s="356">
        <v>2002</v>
      </c>
      <c r="D4" s="356">
        <v>2003</v>
      </c>
      <c r="E4" s="356">
        <v>2004</v>
      </c>
      <c r="F4" s="356">
        <v>2005</v>
      </c>
      <c r="G4" s="356">
        <v>2006</v>
      </c>
      <c r="H4" s="356">
        <v>2007</v>
      </c>
      <c r="I4" s="356">
        <v>2008</v>
      </c>
    </row>
    <row r="5" spans="1:9">
      <c r="B5" s="360" t="s">
        <v>1476</v>
      </c>
      <c r="C5" s="298">
        <v>59.6</v>
      </c>
      <c r="D5" s="298">
        <v>50</v>
      </c>
      <c r="E5" s="298">
        <v>48.5</v>
      </c>
      <c r="F5" s="298">
        <v>45.3</v>
      </c>
      <c r="G5" s="298">
        <v>47.6</v>
      </c>
      <c r="H5" s="298" t="s">
        <v>1478</v>
      </c>
      <c r="I5" s="348" t="s">
        <v>1478</v>
      </c>
    </row>
    <row r="6" spans="1:9">
      <c r="B6" s="360" t="s">
        <v>1477</v>
      </c>
      <c r="C6" s="298">
        <v>77.5</v>
      </c>
      <c r="D6" s="298">
        <v>76.7</v>
      </c>
      <c r="E6" s="298">
        <v>69.400000000000006</v>
      </c>
      <c r="F6" s="298">
        <v>63.2</v>
      </c>
      <c r="G6" s="298">
        <v>58.5</v>
      </c>
      <c r="H6" s="298">
        <v>56.4</v>
      </c>
      <c r="I6" s="348" t="s">
        <v>1478</v>
      </c>
    </row>
    <row r="7" spans="1:9">
      <c r="B7" s="360" t="s">
        <v>1229</v>
      </c>
      <c r="C7" s="298">
        <v>68</v>
      </c>
      <c r="D7" s="298">
        <v>60.6</v>
      </c>
      <c r="E7" s="298">
        <v>62.3</v>
      </c>
      <c r="F7" s="298">
        <v>60</v>
      </c>
      <c r="G7" s="298">
        <v>61.5</v>
      </c>
      <c r="H7" s="298">
        <v>59.2</v>
      </c>
      <c r="I7" s="375">
        <v>57.5</v>
      </c>
    </row>
    <row r="8" spans="1:9">
      <c r="B8" s="360" t="s">
        <v>1236</v>
      </c>
      <c r="C8" s="298">
        <v>50.8</v>
      </c>
      <c r="D8" s="298">
        <v>47.3</v>
      </c>
      <c r="E8" s="298">
        <v>51.3</v>
      </c>
      <c r="F8" s="298">
        <v>54.4</v>
      </c>
      <c r="G8" s="298">
        <v>53.9</v>
      </c>
      <c r="H8" s="298">
        <v>58.1</v>
      </c>
      <c r="I8" s="348" t="s">
        <v>1478</v>
      </c>
    </row>
    <row r="9" spans="1:9">
      <c r="B9" s="360" t="s">
        <v>1444</v>
      </c>
      <c r="C9" s="298" t="s">
        <v>1478</v>
      </c>
      <c r="D9" s="298">
        <v>12.6</v>
      </c>
      <c r="E9" s="298">
        <v>16.100000000000001</v>
      </c>
      <c r="F9" s="298">
        <v>14.4</v>
      </c>
      <c r="G9" s="298">
        <v>18.2</v>
      </c>
      <c r="H9" s="298">
        <v>25.3</v>
      </c>
      <c r="I9" s="375">
        <v>29.1</v>
      </c>
    </row>
    <row r="10" spans="1:9">
      <c r="B10" s="360" t="s">
        <v>1438</v>
      </c>
      <c r="C10" s="299">
        <v>60.4</v>
      </c>
      <c r="D10" s="298">
        <v>59.6</v>
      </c>
      <c r="E10" s="298">
        <v>61.3</v>
      </c>
      <c r="F10" s="298">
        <v>63.8</v>
      </c>
      <c r="G10" s="298">
        <v>62.9</v>
      </c>
      <c r="H10" s="298">
        <v>61.4</v>
      </c>
      <c r="I10" s="348" t="s">
        <v>1478</v>
      </c>
    </row>
    <row r="11" spans="1:9">
      <c r="B11" s="360" t="s">
        <v>1479</v>
      </c>
      <c r="C11" s="375">
        <v>130</v>
      </c>
      <c r="D11" s="375">
        <v>146.5</v>
      </c>
      <c r="E11" s="375">
        <v>158.69999999999999</v>
      </c>
      <c r="F11" s="375">
        <v>82.2</v>
      </c>
      <c r="G11" s="375">
        <v>99.7</v>
      </c>
      <c r="H11" s="375">
        <v>120.5</v>
      </c>
      <c r="I11" s="375">
        <v>122.4</v>
      </c>
    </row>
    <row r="12" spans="1:9">
      <c r="B12" s="360" t="s">
        <v>1480</v>
      </c>
      <c r="C12" s="375">
        <v>38.1</v>
      </c>
      <c r="D12" s="375">
        <v>38.9</v>
      </c>
      <c r="E12" s="375">
        <v>41</v>
      </c>
      <c r="F12" s="375">
        <v>45.4</v>
      </c>
      <c r="G12" s="375">
        <v>50.7</v>
      </c>
      <c r="H12" s="375">
        <v>62.6</v>
      </c>
      <c r="I12" s="348" t="s">
        <v>1478</v>
      </c>
    </row>
    <row r="13" spans="1:9">
      <c r="B13" s="360" t="s">
        <v>6</v>
      </c>
      <c r="C13" s="375">
        <v>50.2</v>
      </c>
      <c r="D13" s="375">
        <v>51.5</v>
      </c>
      <c r="E13" s="375">
        <v>58</v>
      </c>
      <c r="F13" s="375">
        <v>73.8</v>
      </c>
      <c r="G13" s="375">
        <v>75</v>
      </c>
      <c r="H13" s="375">
        <v>81.5</v>
      </c>
      <c r="I13" s="348" t="s">
        <v>1478</v>
      </c>
    </row>
    <row r="14" spans="1:9">
      <c r="B14" s="360" t="s">
        <v>1482</v>
      </c>
      <c r="C14" s="375">
        <v>61.2</v>
      </c>
      <c r="D14" s="375">
        <v>64.900000000000006</v>
      </c>
      <c r="E14" s="375">
        <v>73.599999999999994</v>
      </c>
      <c r="F14" s="375">
        <v>78.7</v>
      </c>
      <c r="G14" s="375">
        <v>89.5</v>
      </c>
      <c r="H14" s="375">
        <v>105.9</v>
      </c>
      <c r="I14" s="348" t="s">
        <v>1478</v>
      </c>
    </row>
    <row r="15" spans="1:9">
      <c r="B15" s="360" t="s">
        <v>1483</v>
      </c>
      <c r="C15" s="375">
        <v>62.9</v>
      </c>
      <c r="D15" s="375">
        <v>72.8</v>
      </c>
      <c r="E15" s="375">
        <v>79.8</v>
      </c>
      <c r="F15" s="375">
        <v>83.7</v>
      </c>
      <c r="G15" s="375">
        <v>82.7</v>
      </c>
      <c r="H15" s="375">
        <v>86.5</v>
      </c>
      <c r="I15" s="348" t="s">
        <v>1478</v>
      </c>
    </row>
    <row r="16" spans="1:9">
      <c r="B16" s="360" t="s">
        <v>1484</v>
      </c>
      <c r="C16" s="375">
        <v>89.6</v>
      </c>
      <c r="D16" s="375">
        <v>84</v>
      </c>
      <c r="E16" s="375">
        <v>104.5</v>
      </c>
      <c r="F16" s="375">
        <v>131.4</v>
      </c>
      <c r="G16" s="375">
        <v>175.2</v>
      </c>
      <c r="H16" s="375">
        <v>199.1</v>
      </c>
      <c r="I16" s="375">
        <v>183.8</v>
      </c>
    </row>
    <row r="17" spans="1:4">
      <c r="C17" s="318"/>
      <c r="D17" s="318"/>
    </row>
    <row r="20" spans="1:4">
      <c r="A20" s="892"/>
      <c r="B20" s="293" t="s">
        <v>140</v>
      </c>
    </row>
    <row r="33" spans="2:4">
      <c r="B33" s="362" t="s">
        <v>13</v>
      </c>
      <c r="C33" s="318"/>
      <c r="D33" s="318"/>
    </row>
    <row r="35" spans="2:4">
      <c r="B35" s="156" t="s">
        <v>2189</v>
      </c>
    </row>
  </sheetData>
  <phoneticPr fontId="4" type="noConversion"/>
  <hyperlinks>
    <hyperlink ref="B35" location="Мазмұны!B108" display="мазмұнға"/>
  </hyperlinks>
  <pageMargins left="0.75" right="0.75" top="1" bottom="1" header="0.5" footer="0.5"/>
  <pageSetup paperSize="9" scale="87" orientation="portrait" verticalDpi="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H28"/>
  <sheetViews>
    <sheetView topLeftCell="A8" zoomScaleNormal="100" workbookViewId="0">
      <selection activeCell="B26" sqref="B26"/>
    </sheetView>
  </sheetViews>
  <sheetFormatPr defaultRowHeight="12.75"/>
  <cols>
    <col min="1" max="1" width="4.85546875" style="892" bestFit="1" customWidth="1"/>
    <col min="2" max="2" width="17.85546875" style="892" customWidth="1"/>
    <col min="3" max="8" width="9.85546875" style="892" bestFit="1" customWidth="1"/>
    <col min="9" max="16384" width="9.140625" style="892"/>
  </cols>
  <sheetData>
    <row r="1" spans="1:8">
      <c r="A1" s="286"/>
      <c r="B1" s="286"/>
      <c r="C1" s="286"/>
      <c r="D1" s="286"/>
      <c r="E1" s="286"/>
      <c r="F1" s="286"/>
      <c r="G1" s="286"/>
      <c r="H1" s="286"/>
    </row>
    <row r="2" spans="1:8">
      <c r="A2" s="892" t="s">
        <v>1380</v>
      </c>
      <c r="B2" s="893" t="s">
        <v>141</v>
      </c>
    </row>
    <row r="3" spans="1:8">
      <c r="B3" s="893"/>
    </row>
    <row r="4" spans="1:8" ht="13.5" thickBot="1">
      <c r="B4" s="892" t="s">
        <v>1280</v>
      </c>
    </row>
    <row r="5" spans="1:8" ht="16.5" customHeight="1" thickBot="1">
      <c r="B5" s="356" t="s">
        <v>1958</v>
      </c>
      <c r="C5" s="947" t="s">
        <v>1447</v>
      </c>
      <c r="D5" s="947" t="s">
        <v>1455</v>
      </c>
      <c r="E5" s="947" t="s">
        <v>1448</v>
      </c>
      <c r="F5" s="946" t="s">
        <v>1746</v>
      </c>
      <c r="G5" s="947" t="s">
        <v>1449</v>
      </c>
      <c r="H5" s="946" t="s">
        <v>1450</v>
      </c>
    </row>
    <row r="6" spans="1:8" ht="21" customHeight="1" thickBot="1">
      <c r="B6" s="945" t="s">
        <v>15</v>
      </c>
      <c r="C6" s="944">
        <v>195.38583482297332</v>
      </c>
      <c r="D6" s="944">
        <v>243.67680741452889</v>
      </c>
      <c r="E6" s="944">
        <v>200.43112253050256</v>
      </c>
      <c r="F6" s="943">
        <v>137.6648044865876</v>
      </c>
      <c r="G6" s="944">
        <v>162.6</v>
      </c>
      <c r="H6" s="943">
        <v>171.48</v>
      </c>
    </row>
    <row r="7" spans="1:8">
      <c r="B7" s="942" t="s">
        <v>16</v>
      </c>
      <c r="C7" s="941"/>
      <c r="D7" s="941"/>
      <c r="E7" s="941"/>
      <c r="F7" s="941"/>
    </row>
    <row r="8" spans="1:8">
      <c r="A8" s="286"/>
      <c r="B8" s="286"/>
      <c r="C8" s="286"/>
      <c r="D8" s="286"/>
      <c r="E8" s="286"/>
      <c r="F8" s="286"/>
      <c r="G8" s="286"/>
      <c r="H8" s="286"/>
    </row>
    <row r="11" spans="1:8">
      <c r="A11" s="286"/>
      <c r="B11" s="893" t="s">
        <v>14</v>
      </c>
      <c r="C11" s="286"/>
      <c r="D11" s="286"/>
      <c r="E11" s="286"/>
      <c r="F11" s="286"/>
      <c r="G11" s="286"/>
      <c r="H11" s="286"/>
    </row>
    <row r="12" spans="1:8">
      <c r="A12" s="286"/>
      <c r="B12" s="892" t="s">
        <v>1280</v>
      </c>
      <c r="C12" s="286"/>
      <c r="D12" s="286"/>
      <c r="E12" s="286"/>
      <c r="F12" s="286"/>
      <c r="G12" s="286"/>
      <c r="H12" s="286"/>
    </row>
    <row r="13" spans="1:8">
      <c r="A13" s="286"/>
      <c r="B13" s="286"/>
      <c r="C13" s="286"/>
      <c r="D13" s="286"/>
      <c r="E13" s="286"/>
      <c r="F13" s="286"/>
      <c r="G13" s="286"/>
      <c r="H13" s="286"/>
    </row>
    <row r="14" spans="1:8">
      <c r="A14" s="286"/>
      <c r="B14" s="286"/>
      <c r="C14" s="286"/>
      <c r="D14" s="286"/>
      <c r="E14" s="286"/>
      <c r="F14" s="286"/>
      <c r="G14" s="286"/>
      <c r="H14" s="286"/>
    </row>
    <row r="15" spans="1:8">
      <c r="A15" s="286"/>
      <c r="B15" s="286"/>
      <c r="C15" s="286"/>
      <c r="D15" s="286"/>
      <c r="E15" s="286"/>
      <c r="F15" s="286"/>
      <c r="G15" s="286"/>
      <c r="H15" s="286"/>
    </row>
    <row r="16" spans="1:8">
      <c r="A16" s="286"/>
      <c r="B16" s="286"/>
      <c r="C16" s="286"/>
      <c r="D16" s="286"/>
      <c r="E16" s="286"/>
      <c r="F16" s="286"/>
      <c r="G16" s="286"/>
      <c r="H16" s="286"/>
    </row>
    <row r="17" spans="1:8">
      <c r="A17" s="286"/>
      <c r="B17" s="286"/>
      <c r="C17" s="286"/>
      <c r="D17" s="286"/>
      <c r="E17" s="286"/>
      <c r="F17" s="286"/>
      <c r="G17" s="286"/>
      <c r="H17" s="286"/>
    </row>
    <row r="18" spans="1:8">
      <c r="A18" s="286"/>
      <c r="B18" s="286"/>
      <c r="C18" s="286"/>
      <c r="D18" s="286"/>
      <c r="E18" s="286"/>
      <c r="F18" s="286"/>
      <c r="G18" s="286"/>
      <c r="H18" s="286"/>
    </row>
    <row r="19" spans="1:8">
      <c r="A19" s="286"/>
      <c r="B19" s="286"/>
      <c r="C19" s="286"/>
      <c r="D19" s="286"/>
      <c r="E19" s="286"/>
      <c r="F19" s="286"/>
      <c r="G19" s="286"/>
      <c r="H19" s="286"/>
    </row>
    <row r="20" spans="1:8">
      <c r="A20" s="286"/>
      <c r="B20" s="286"/>
      <c r="C20" s="286"/>
      <c r="D20" s="286"/>
      <c r="E20" s="286"/>
      <c r="F20" s="286"/>
      <c r="G20" s="286"/>
      <c r="H20" s="286"/>
    </row>
    <row r="21" spans="1:8">
      <c r="A21" s="286"/>
      <c r="B21" s="286"/>
      <c r="C21" s="286"/>
      <c r="D21" s="286"/>
      <c r="E21" s="286"/>
      <c r="F21" s="286"/>
      <c r="G21" s="286"/>
      <c r="H21" s="286"/>
    </row>
    <row r="22" spans="1:8">
      <c r="A22" s="286"/>
      <c r="B22" s="286"/>
      <c r="C22" s="286"/>
      <c r="D22" s="286"/>
      <c r="E22" s="286"/>
      <c r="F22" s="286"/>
      <c r="G22" s="286"/>
      <c r="H22" s="286"/>
    </row>
    <row r="23" spans="1:8">
      <c r="A23" s="286"/>
      <c r="B23" s="286"/>
      <c r="C23" s="286"/>
      <c r="D23" s="286"/>
      <c r="E23" s="286"/>
      <c r="F23" s="286"/>
      <c r="G23" s="286"/>
      <c r="H23" s="286"/>
    </row>
    <row r="24" spans="1:8">
      <c r="A24" s="286"/>
      <c r="B24" s="916" t="s">
        <v>1006</v>
      </c>
      <c r="C24" s="286"/>
      <c r="D24" s="286"/>
      <c r="E24" s="286"/>
      <c r="F24" s="286"/>
      <c r="G24" s="286"/>
      <c r="H24" s="286"/>
    </row>
    <row r="25" spans="1:8">
      <c r="A25" s="286"/>
      <c r="B25" s="286"/>
      <c r="C25" s="286"/>
      <c r="D25" s="286"/>
      <c r="E25" s="286"/>
      <c r="F25" s="286"/>
      <c r="G25" s="286"/>
      <c r="H25" s="286"/>
    </row>
    <row r="26" spans="1:8">
      <c r="A26" s="286"/>
      <c r="B26" s="156" t="s">
        <v>2189</v>
      </c>
      <c r="C26" s="286"/>
      <c r="D26" s="286"/>
      <c r="E26" s="286"/>
      <c r="F26" s="286"/>
      <c r="G26" s="286"/>
      <c r="H26" s="286"/>
    </row>
    <row r="28" spans="1:8">
      <c r="E28" s="286"/>
    </row>
  </sheetData>
  <phoneticPr fontId="4" type="noConversion"/>
  <hyperlinks>
    <hyperlink ref="B26" location="Мазмұны!B109" display="мазмұнға"/>
  </hyperlinks>
  <pageMargins left="0.75" right="0.75" top="1" bottom="1" header="0.5" footer="0.5"/>
  <pageSetup paperSize="9" scale="82" orientation="portrait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2:N27"/>
  <sheetViews>
    <sheetView topLeftCell="A17" zoomScaleNormal="100" workbookViewId="0">
      <selection activeCell="B27" sqref="B27"/>
    </sheetView>
  </sheetViews>
  <sheetFormatPr defaultColWidth="8" defaultRowHeight="12.75"/>
  <cols>
    <col min="1" max="1" width="8.85546875" style="286" bestFit="1" customWidth="1"/>
    <col min="2" max="2" width="36.140625" style="286" customWidth="1"/>
    <col min="3" max="14" width="9.85546875" style="286" bestFit="1" customWidth="1"/>
    <col min="15" max="16384" width="8" style="286"/>
  </cols>
  <sheetData>
    <row r="2" spans="1:14">
      <c r="A2" s="892" t="s">
        <v>1380</v>
      </c>
      <c r="B2" s="293" t="s">
        <v>142</v>
      </c>
    </row>
    <row r="3" spans="1:14">
      <c r="B3" s="294" t="s">
        <v>1280</v>
      </c>
    </row>
    <row r="4" spans="1:14" ht="18.75" customHeight="1">
      <c r="B4" s="369" t="s">
        <v>1958</v>
      </c>
      <c r="C4" s="376" t="s">
        <v>1447</v>
      </c>
      <c r="D4" s="377">
        <v>39083</v>
      </c>
      <c r="E4" s="377">
        <v>39448</v>
      </c>
      <c r="F4" s="377">
        <v>39479</v>
      </c>
      <c r="G4" s="377">
        <v>39508</v>
      </c>
      <c r="H4" s="377">
        <v>39539</v>
      </c>
      <c r="I4" s="377">
        <v>39569</v>
      </c>
      <c r="J4" s="377">
        <v>39600</v>
      </c>
      <c r="K4" s="377">
        <v>39630</v>
      </c>
      <c r="L4" s="377">
        <v>39661</v>
      </c>
      <c r="M4" s="377">
        <v>39692</v>
      </c>
      <c r="N4" s="377">
        <v>39722</v>
      </c>
    </row>
    <row r="5" spans="1:14" ht="27.75" customHeight="1">
      <c r="B5" s="378" t="s">
        <v>17</v>
      </c>
      <c r="C5" s="948">
        <v>47.906773000000001</v>
      </c>
      <c r="D5" s="948">
        <v>55.324888999999999</v>
      </c>
      <c r="E5" s="948">
        <v>55.492665000000002</v>
      </c>
      <c r="F5" s="948">
        <v>56.038404</v>
      </c>
      <c r="G5" s="948">
        <v>58.603540000000002</v>
      </c>
      <c r="H5" s="948">
        <v>61.737054000000001</v>
      </c>
      <c r="I5" s="948">
        <v>63.113982</v>
      </c>
      <c r="J5" s="948">
        <v>66.953779999999995</v>
      </c>
      <c r="K5" s="948">
        <v>71.182214999999999</v>
      </c>
      <c r="L5" s="948">
        <v>74.621925000000005</v>
      </c>
      <c r="M5" s="948">
        <v>78.731755000000007</v>
      </c>
      <c r="N5" s="948">
        <v>82.649970999999994</v>
      </c>
    </row>
    <row r="6" spans="1:14" ht="35.25" customHeight="1">
      <c r="B6" s="378" t="s">
        <v>18</v>
      </c>
      <c r="C6" s="299">
        <v>1.5645377074928084</v>
      </c>
      <c r="D6" s="299">
        <v>0.92334834665820409</v>
      </c>
      <c r="E6" s="299">
        <v>0.62574143684216244</v>
      </c>
      <c r="F6" s="299">
        <v>0.63401471205066562</v>
      </c>
      <c r="G6" s="299">
        <v>0.6633173889033912</v>
      </c>
      <c r="H6" s="299">
        <v>0.69668971689724457</v>
      </c>
      <c r="I6" s="299">
        <v>0.71265002740991745</v>
      </c>
      <c r="J6" s="299">
        <v>0.75669871823761303</v>
      </c>
      <c r="K6" s="299">
        <v>0.7965391777779508</v>
      </c>
      <c r="L6" s="299">
        <v>0.83326950402713684</v>
      </c>
      <c r="M6" s="299">
        <v>0.87079248687584265</v>
      </c>
      <c r="N6" s="299">
        <v>0.9088400968267385</v>
      </c>
    </row>
    <row r="10" spans="1:14">
      <c r="A10" s="892"/>
      <c r="B10" s="293" t="s">
        <v>142</v>
      </c>
    </row>
    <row r="11" spans="1:14">
      <c r="B11" s="294" t="s">
        <v>1280</v>
      </c>
    </row>
    <row r="25" spans="2:2">
      <c r="B25" s="916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10" display="мазмұнға"/>
  </hyperlinks>
  <pageMargins left="0.75" right="0.75" top="1" bottom="1" header="0.5" footer="0.5"/>
  <pageSetup paperSize="9" scale="53" orientation="portrait" verticalDpi="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2:N35"/>
  <sheetViews>
    <sheetView topLeftCell="A17" zoomScaleNormal="100" workbookViewId="0">
      <selection activeCell="B35" sqref="B35"/>
    </sheetView>
  </sheetViews>
  <sheetFormatPr defaultColWidth="8" defaultRowHeight="12.75"/>
  <cols>
    <col min="1" max="1" width="8.85546875" style="286" bestFit="1" customWidth="1"/>
    <col min="2" max="2" width="36" style="286" customWidth="1"/>
    <col min="3" max="14" width="10.85546875" style="286" bestFit="1" customWidth="1"/>
    <col min="15" max="16384" width="8" style="286"/>
  </cols>
  <sheetData>
    <row r="2" spans="1:14">
      <c r="A2" s="892" t="s">
        <v>1380</v>
      </c>
      <c r="B2" s="293" t="s">
        <v>2212</v>
      </c>
    </row>
    <row r="4" spans="1:14">
      <c r="B4" s="951" t="s">
        <v>2050</v>
      </c>
      <c r="C4" s="950" t="s">
        <v>1447</v>
      </c>
      <c r="D4" s="950" t="s">
        <v>1448</v>
      </c>
      <c r="E4" s="949">
        <v>39448</v>
      </c>
      <c r="F4" s="949">
        <v>39479</v>
      </c>
      <c r="G4" s="949">
        <v>39508</v>
      </c>
      <c r="H4" s="949">
        <v>39539</v>
      </c>
      <c r="I4" s="949">
        <v>39569</v>
      </c>
      <c r="J4" s="949">
        <v>39600</v>
      </c>
      <c r="K4" s="949">
        <v>39630</v>
      </c>
      <c r="L4" s="949">
        <v>39661</v>
      </c>
      <c r="M4" s="949">
        <v>39692</v>
      </c>
      <c r="N4" s="949">
        <v>39722</v>
      </c>
    </row>
    <row r="5" spans="1:14" ht="28.5" customHeight="1">
      <c r="B5" s="337" t="s">
        <v>19</v>
      </c>
      <c r="C5" s="367">
        <v>809.60533799999996</v>
      </c>
      <c r="D5" s="367">
        <v>1651.637207</v>
      </c>
      <c r="E5" s="367">
        <v>3356.872476</v>
      </c>
      <c r="F5" s="367">
        <v>3301.8825099999999</v>
      </c>
      <c r="G5" s="367">
        <v>3406.8779749999999</v>
      </c>
      <c r="H5" s="367">
        <v>3486.5367620000002</v>
      </c>
      <c r="I5" s="367">
        <v>3435.9053610000001</v>
      </c>
      <c r="J5" s="367">
        <v>3422.0216559999999</v>
      </c>
      <c r="K5" s="367">
        <v>3309.117342</v>
      </c>
      <c r="L5" s="367">
        <v>3269.3436689999999</v>
      </c>
      <c r="M5" s="367">
        <v>3254.9014419999999</v>
      </c>
      <c r="N5" s="367">
        <v>3233.7798760000001</v>
      </c>
    </row>
    <row r="6" spans="1:14" ht="15.75" customHeight="1">
      <c r="B6" s="337" t="s">
        <v>20</v>
      </c>
      <c r="C6" s="367">
        <v>261.3</v>
      </c>
      <c r="D6" s="367">
        <v>674.5</v>
      </c>
      <c r="E6" s="367">
        <v>1054.2</v>
      </c>
      <c r="F6" s="367">
        <v>1044.8</v>
      </c>
      <c r="G6" s="367">
        <v>1052.3</v>
      </c>
      <c r="H6" s="367">
        <v>1036.7</v>
      </c>
      <c r="I6" s="367">
        <v>1028.0999999999999</v>
      </c>
      <c r="J6" s="367">
        <v>1019.368464</v>
      </c>
      <c r="K6" s="367">
        <v>998.3</v>
      </c>
      <c r="L6" s="367">
        <v>986.83314499999994</v>
      </c>
      <c r="M6" s="367">
        <v>974.9</v>
      </c>
      <c r="N6" s="367">
        <v>967.43860600000005</v>
      </c>
    </row>
    <row r="7" spans="1:14" ht="15.75" customHeight="1">
      <c r="B7" s="337" t="s">
        <v>21</v>
      </c>
      <c r="C7" s="367">
        <v>383.74885799999998</v>
      </c>
      <c r="D7" s="367">
        <v>849.91381799999999</v>
      </c>
      <c r="E7" s="367">
        <v>1721.124413</v>
      </c>
      <c r="F7" s="367">
        <v>1724.964903</v>
      </c>
      <c r="G7" s="367">
        <v>1736.813811</v>
      </c>
      <c r="H7" s="367">
        <v>1769.63273</v>
      </c>
      <c r="I7" s="367">
        <v>1821.6306039999999</v>
      </c>
      <c r="J7" s="367">
        <v>1835.010839</v>
      </c>
      <c r="K7" s="367">
        <v>1874.0844509999999</v>
      </c>
      <c r="L7" s="367">
        <v>1890.5946260000001</v>
      </c>
      <c r="M7" s="367">
        <v>1860.5861030000001</v>
      </c>
      <c r="N7" s="367">
        <v>1852.531516</v>
      </c>
    </row>
    <row r="8" spans="1:14" ht="28.5" customHeight="1">
      <c r="B8" s="337" t="s">
        <v>22</v>
      </c>
      <c r="C8" s="367">
        <v>26.440062650190612</v>
      </c>
      <c r="D8" s="367">
        <v>27.565106987609571</v>
      </c>
      <c r="E8" s="367">
        <v>37.852465842614464</v>
      </c>
      <c r="F8" s="367">
        <v>37.3572753571422</v>
      </c>
      <c r="G8" s="367">
        <v>38.561516978146244</v>
      </c>
      <c r="H8" s="367">
        <v>39.344836727544788</v>
      </c>
      <c r="I8" s="367">
        <v>38.796443705525228</v>
      </c>
      <c r="J8" s="367">
        <v>38.675029264614395</v>
      </c>
      <c r="K8" s="367">
        <v>37.029496859116257</v>
      </c>
      <c r="L8" s="367">
        <v>36.507291624571323</v>
      </c>
      <c r="M8" s="367">
        <v>36.000006874163368</v>
      </c>
      <c r="N8" s="367">
        <v>35.559465781545143</v>
      </c>
    </row>
    <row r="9" spans="1:14" ht="29.25" customHeight="1">
      <c r="B9" s="337" t="s">
        <v>23</v>
      </c>
      <c r="C9" s="367">
        <v>8.53352620866095</v>
      </c>
      <c r="D9" s="367">
        <v>11.25711178238349</v>
      </c>
      <c r="E9" s="367">
        <v>11.887275961949342</v>
      </c>
      <c r="F9" s="367">
        <v>11.820796522872696</v>
      </c>
      <c r="G9" s="367">
        <v>11.910694957045912</v>
      </c>
      <c r="H9" s="367">
        <v>11.698942251234946</v>
      </c>
      <c r="I9" s="367">
        <v>11.608766710047483</v>
      </c>
      <c r="J9" s="367">
        <v>11.52070592759131</v>
      </c>
      <c r="K9" s="367">
        <v>11.171119937413135</v>
      </c>
      <c r="L9" s="367">
        <v>11.019522282381345</v>
      </c>
      <c r="M9" s="367">
        <v>10.782632693190429</v>
      </c>
      <c r="N9" s="367">
        <v>10.6382009057325</v>
      </c>
    </row>
    <row r="10" spans="1:14" ht="42.75" customHeight="1">
      <c r="B10" s="337" t="s">
        <v>24</v>
      </c>
      <c r="C10" s="367">
        <v>12.763929558174016</v>
      </c>
      <c r="D10" s="367">
        <v>19.614292996990269</v>
      </c>
      <c r="E10" s="367">
        <v>26.401596081487217</v>
      </c>
      <c r="F10" s="367">
        <v>26.4929945362335</v>
      </c>
      <c r="G10" s="367">
        <v>26.721498586761054</v>
      </c>
      <c r="H10" s="367">
        <v>26.919915339606508</v>
      </c>
      <c r="I10" s="367">
        <v>27.644284818304172</v>
      </c>
      <c r="J10" s="367">
        <v>27.810973373327712</v>
      </c>
      <c r="K10" s="367">
        <v>27.879252176932152</v>
      </c>
      <c r="L10" s="367">
        <v>27.96781237248636</v>
      </c>
      <c r="M10" s="367">
        <v>27.099074202283468</v>
      </c>
      <c r="N10" s="367">
        <v>26.694025695162537</v>
      </c>
    </row>
    <row r="13" spans="1:14">
      <c r="A13" s="892"/>
      <c r="B13" s="293" t="s">
        <v>2212</v>
      </c>
    </row>
    <row r="33" spans="2:2">
      <c r="B33" s="916" t="s">
        <v>1006</v>
      </c>
    </row>
    <row r="35" spans="2:2">
      <c r="B35" s="156" t="s">
        <v>2189</v>
      </c>
    </row>
  </sheetData>
  <phoneticPr fontId="4" type="noConversion"/>
  <hyperlinks>
    <hyperlink ref="B35" location="Мазмұны!B111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2:I17"/>
  <sheetViews>
    <sheetView zoomScaleNormal="100" workbookViewId="0">
      <selection activeCell="B17" sqref="B17"/>
    </sheetView>
  </sheetViews>
  <sheetFormatPr defaultRowHeight="12.75"/>
  <cols>
    <col min="1" max="1" width="11.5703125" style="892" customWidth="1"/>
    <col min="2" max="2" width="26.140625" style="892" customWidth="1"/>
    <col min="3" max="8" width="10.140625" style="892" bestFit="1" customWidth="1"/>
    <col min="9" max="16384" width="9.140625" style="892"/>
  </cols>
  <sheetData>
    <row r="2" spans="1:9">
      <c r="A2" s="892" t="s">
        <v>1380</v>
      </c>
      <c r="B2" s="893" t="s">
        <v>2213</v>
      </c>
    </row>
    <row r="3" spans="1:9" ht="13.5" thickBot="1">
      <c r="B3" s="892" t="s">
        <v>1267</v>
      </c>
    </row>
    <row r="4" spans="1:9" ht="13.5" thickBot="1">
      <c r="B4" s="1523" t="s">
        <v>25</v>
      </c>
      <c r="C4" s="1526" t="s">
        <v>1268</v>
      </c>
      <c r="D4" s="1527"/>
      <c r="E4" s="1528" t="s">
        <v>1269</v>
      </c>
      <c r="F4" s="1529"/>
      <c r="G4" s="1528" t="s">
        <v>1277</v>
      </c>
      <c r="H4" s="1529"/>
      <c r="I4" s="1523" t="s">
        <v>990</v>
      </c>
    </row>
    <row r="5" spans="1:9" ht="13.5" thickBot="1">
      <c r="B5" s="1525"/>
      <c r="C5" s="964">
        <v>39448</v>
      </c>
      <c r="D5" s="962">
        <v>39722</v>
      </c>
      <c r="E5" s="963">
        <v>39448</v>
      </c>
      <c r="F5" s="962">
        <v>39722</v>
      </c>
      <c r="G5" s="963">
        <v>39448</v>
      </c>
      <c r="H5" s="962">
        <v>39722</v>
      </c>
      <c r="I5" s="1524"/>
    </row>
    <row r="6" spans="1:9" ht="13.5" thickBot="1">
      <c r="B6" s="958" t="s">
        <v>791</v>
      </c>
      <c r="C6" s="957">
        <v>39.9</v>
      </c>
      <c r="D6" s="899">
        <v>44.1</v>
      </c>
      <c r="E6" s="957">
        <v>58.6</v>
      </c>
      <c r="F6" s="899">
        <v>53.1</v>
      </c>
      <c r="G6" s="957">
        <v>1.5</v>
      </c>
      <c r="H6" s="899">
        <v>2.8</v>
      </c>
      <c r="I6" s="899">
        <v>100</v>
      </c>
    </row>
    <row r="7" spans="1:9" ht="13.5" thickBot="1">
      <c r="B7" s="958" t="s">
        <v>787</v>
      </c>
      <c r="C7" s="961">
        <v>51</v>
      </c>
      <c r="D7" s="899">
        <v>51.8</v>
      </c>
      <c r="E7" s="957">
        <v>46.3</v>
      </c>
      <c r="F7" s="899">
        <v>44.1</v>
      </c>
      <c r="G7" s="957">
        <v>2.7</v>
      </c>
      <c r="H7" s="899">
        <v>4.0999999999999996</v>
      </c>
      <c r="I7" s="899">
        <v>100</v>
      </c>
    </row>
    <row r="8" spans="1:9" ht="13.5" thickBot="1">
      <c r="B8" s="958" t="s">
        <v>788</v>
      </c>
      <c r="C8" s="957">
        <v>44.7</v>
      </c>
      <c r="D8" s="899">
        <v>55.2</v>
      </c>
      <c r="E8" s="957">
        <v>52.8</v>
      </c>
      <c r="F8" s="899">
        <v>41.3</v>
      </c>
      <c r="G8" s="957">
        <v>2.5</v>
      </c>
      <c r="H8" s="899">
        <v>3.5</v>
      </c>
      <c r="I8" s="899">
        <v>100</v>
      </c>
    </row>
    <row r="9" spans="1:9" ht="13.5" thickBot="1">
      <c r="B9" s="958" t="s">
        <v>789</v>
      </c>
      <c r="C9" s="957">
        <v>25.2</v>
      </c>
      <c r="D9" s="899">
        <v>36.799999999999997</v>
      </c>
      <c r="E9" s="957">
        <v>73.2</v>
      </c>
      <c r="F9" s="899">
        <v>59.5</v>
      </c>
      <c r="G9" s="957">
        <v>1.6</v>
      </c>
      <c r="H9" s="899">
        <v>3.7</v>
      </c>
      <c r="I9" s="899">
        <v>100</v>
      </c>
    </row>
    <row r="10" spans="1:9" ht="13.5" thickBot="1">
      <c r="B10" s="958" t="s">
        <v>26</v>
      </c>
      <c r="C10" s="957">
        <v>71.400000000000006</v>
      </c>
      <c r="D10" s="899">
        <v>68.3</v>
      </c>
      <c r="E10" s="957">
        <v>26.3</v>
      </c>
      <c r="F10" s="960">
        <v>28</v>
      </c>
      <c r="G10" s="957">
        <v>2.2999999999999998</v>
      </c>
      <c r="H10" s="899">
        <v>3.7</v>
      </c>
      <c r="I10" s="899">
        <v>100</v>
      </c>
    </row>
    <row r="11" spans="1:9" ht="13.5" thickBot="1">
      <c r="B11" s="958" t="s">
        <v>27</v>
      </c>
      <c r="C11" s="957">
        <v>54.1</v>
      </c>
      <c r="D11" s="899">
        <v>39.5</v>
      </c>
      <c r="E11" s="957">
        <v>45.5</v>
      </c>
      <c r="F11" s="899">
        <v>60.4</v>
      </c>
      <c r="G11" s="957">
        <v>0.4</v>
      </c>
      <c r="H11" s="959">
        <v>0.1</v>
      </c>
      <c r="I11" s="899">
        <v>100</v>
      </c>
    </row>
    <row r="12" spans="1:9" ht="13.5" thickBot="1">
      <c r="B12" s="958" t="s">
        <v>28</v>
      </c>
      <c r="C12" s="957">
        <v>43.8</v>
      </c>
      <c r="D12" s="899">
        <v>54.4</v>
      </c>
      <c r="E12" s="957">
        <v>55.5</v>
      </c>
      <c r="F12" s="899">
        <v>43.9</v>
      </c>
      <c r="G12" s="957">
        <v>0.7</v>
      </c>
      <c r="H12" s="899">
        <v>1.7</v>
      </c>
      <c r="I12" s="899">
        <v>100</v>
      </c>
    </row>
    <row r="13" spans="1:9" ht="13.5" thickBot="1">
      <c r="B13" s="956" t="s">
        <v>29</v>
      </c>
      <c r="C13" s="955">
        <v>39</v>
      </c>
      <c r="D13" s="952">
        <v>46.7</v>
      </c>
      <c r="E13" s="954">
        <v>59.4</v>
      </c>
      <c r="F13" s="952">
        <v>50.3</v>
      </c>
      <c r="G13" s="954">
        <v>1.6</v>
      </c>
      <c r="H13" s="953">
        <v>3</v>
      </c>
      <c r="I13" s="952">
        <v>100</v>
      </c>
    </row>
    <row r="15" spans="1:9">
      <c r="B15" s="916" t="s">
        <v>1006</v>
      </c>
    </row>
    <row r="16" spans="1:9">
      <c r="B16" s="304" t="s">
        <v>1312</v>
      </c>
    </row>
    <row r="17" spans="2:2">
      <c r="B17" s="156" t="s">
        <v>2189</v>
      </c>
    </row>
  </sheetData>
  <mergeCells count="5">
    <mergeCell ref="I4:I5"/>
    <mergeCell ref="B4:B5"/>
    <mergeCell ref="C4:D4"/>
    <mergeCell ref="E4:F4"/>
    <mergeCell ref="G4:H4"/>
  </mergeCells>
  <phoneticPr fontId="4" type="noConversion"/>
  <hyperlinks>
    <hyperlink ref="B17" location="Мазмұны!B112" display="мазмұнға"/>
  </hyperlinks>
  <pageMargins left="0.75" right="0.75" top="1" bottom="1" header="0.5" footer="0.5"/>
  <pageSetup paperSize="9" scale="46" orientation="landscape" horizontalDpi="1200" verticalDpi="1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2:D35"/>
  <sheetViews>
    <sheetView topLeftCell="A13" zoomScaleNormal="100" workbookViewId="0">
      <selection activeCell="B31" sqref="B31"/>
    </sheetView>
  </sheetViews>
  <sheetFormatPr defaultRowHeight="12.75"/>
  <cols>
    <col min="1" max="1" width="10.140625" style="892" customWidth="1"/>
    <col min="2" max="2" width="19.85546875" style="892" customWidth="1"/>
    <col min="3" max="3" width="10.5703125" style="892" customWidth="1"/>
    <col min="4" max="4" width="10.42578125" style="892" customWidth="1"/>
    <col min="5" max="16384" width="9.140625" style="892"/>
  </cols>
  <sheetData>
    <row r="2" spans="1:4">
      <c r="A2" s="892" t="s">
        <v>1380</v>
      </c>
      <c r="B2" s="893" t="s">
        <v>1313</v>
      </c>
    </row>
    <row r="3" spans="1:4">
      <c r="B3" s="892" t="s">
        <v>1280</v>
      </c>
    </row>
    <row r="4" spans="1:4" ht="13.5" thickBot="1"/>
    <row r="5" spans="1:4">
      <c r="B5" s="974" t="s">
        <v>1314</v>
      </c>
      <c r="C5" s="973" t="s">
        <v>1449</v>
      </c>
      <c r="D5" s="972" t="s">
        <v>1450</v>
      </c>
    </row>
    <row r="6" spans="1:4">
      <c r="B6" s="971" t="s">
        <v>791</v>
      </c>
      <c r="C6" s="970">
        <v>5.8</v>
      </c>
      <c r="D6" s="969">
        <v>9.1999999999999993</v>
      </c>
    </row>
    <row r="7" spans="1:4">
      <c r="B7" s="971" t="s">
        <v>787</v>
      </c>
      <c r="C7" s="970">
        <v>7.1</v>
      </c>
      <c r="D7" s="969">
        <v>8.5</v>
      </c>
    </row>
    <row r="8" spans="1:4">
      <c r="B8" s="971" t="s">
        <v>788</v>
      </c>
      <c r="C8" s="970">
        <v>6.6</v>
      </c>
      <c r="D8" s="969">
        <v>6.5</v>
      </c>
    </row>
    <row r="9" spans="1:4">
      <c r="B9" s="971" t="s">
        <v>789</v>
      </c>
      <c r="C9" s="970">
        <v>8.6</v>
      </c>
      <c r="D9" s="969">
        <v>10.6</v>
      </c>
    </row>
    <row r="10" spans="1:4">
      <c r="B10" s="971" t="s">
        <v>26</v>
      </c>
      <c r="C10" s="970">
        <v>4.9000000000000004</v>
      </c>
      <c r="D10" s="969">
        <v>6.3</v>
      </c>
    </row>
    <row r="11" spans="1:4">
      <c r="B11" s="971" t="s">
        <v>27</v>
      </c>
      <c r="C11" s="970">
        <v>2.7</v>
      </c>
      <c r="D11" s="969">
        <v>5.7</v>
      </c>
    </row>
    <row r="12" spans="1:4" ht="13.5" thickBot="1">
      <c r="B12" s="968" t="s">
        <v>28</v>
      </c>
      <c r="C12" s="967">
        <v>4.9000000000000004</v>
      </c>
      <c r="D12" s="966">
        <v>6.4</v>
      </c>
    </row>
    <row r="15" spans="1:4">
      <c r="B15" s="893" t="s">
        <v>1313</v>
      </c>
    </row>
    <row r="16" spans="1:4">
      <c r="B16" s="892" t="s">
        <v>1280</v>
      </c>
    </row>
    <row r="29" spans="2:2">
      <c r="B29" s="900" t="s">
        <v>1006</v>
      </c>
    </row>
    <row r="31" spans="2:2">
      <c r="B31" s="860" t="s">
        <v>2189</v>
      </c>
    </row>
    <row r="33" spans="2:2">
      <c r="B33" s="287"/>
    </row>
    <row r="34" spans="2:2">
      <c r="B34" s="287"/>
    </row>
    <row r="35" spans="2:2">
      <c r="B35" s="379"/>
    </row>
  </sheetData>
  <phoneticPr fontId="4" type="noConversion"/>
  <hyperlinks>
    <hyperlink ref="B31" location="'График 5.2.3'!A1" display="мазмұнға"/>
  </hyperlinks>
  <pageMargins left="0.75" right="0.75" top="1" bottom="1" header="0.5" footer="0.5"/>
  <pageSetup paperSize="9" scale="91" orientation="portrait" verticalDpi="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2:K25"/>
  <sheetViews>
    <sheetView topLeftCell="A7" zoomScaleNormal="100" workbookViewId="0">
      <selection activeCell="B25" sqref="B25"/>
    </sheetView>
  </sheetViews>
  <sheetFormatPr defaultRowHeight="12.75"/>
  <cols>
    <col min="1" max="1" width="9.140625" style="892"/>
    <col min="2" max="2" width="23.5703125" style="892" customWidth="1"/>
    <col min="3" max="10" width="10.140625" style="892" bestFit="1" customWidth="1"/>
    <col min="11" max="11" width="9.85546875" style="892" bestFit="1" customWidth="1"/>
    <col min="12" max="16384" width="9.140625" style="892"/>
  </cols>
  <sheetData>
    <row r="2" spans="1:11">
      <c r="A2" s="892" t="s">
        <v>1380</v>
      </c>
      <c r="B2" s="893" t="s">
        <v>2215</v>
      </c>
    </row>
    <row r="3" spans="1:11" ht="13.5" thickBot="1"/>
    <row r="4" spans="1:11" ht="18" customHeight="1" thickBot="1">
      <c r="B4" s="981" t="s">
        <v>2050</v>
      </c>
      <c r="C4" s="980" t="s">
        <v>2139</v>
      </c>
      <c r="D4" s="980" t="s">
        <v>2140</v>
      </c>
      <c r="E4" s="980" t="s">
        <v>2141</v>
      </c>
      <c r="F4" s="980" t="s">
        <v>1445</v>
      </c>
      <c r="G4" s="980" t="s">
        <v>1446</v>
      </c>
      <c r="H4" s="980" t="s">
        <v>1447</v>
      </c>
      <c r="I4" s="980" t="s">
        <v>1448</v>
      </c>
      <c r="J4" s="979" t="s">
        <v>1449</v>
      </c>
      <c r="K4" s="978">
        <v>39722</v>
      </c>
    </row>
    <row r="5" spans="1:11" ht="39.75" customHeight="1">
      <c r="B5" s="977" t="s">
        <v>1315</v>
      </c>
      <c r="C5" s="905">
        <v>7.2</v>
      </c>
      <c r="D5" s="905">
        <v>15.2</v>
      </c>
      <c r="E5" s="905">
        <v>30</v>
      </c>
      <c r="F5" s="905">
        <v>58.3</v>
      </c>
      <c r="G5" s="905">
        <v>122.1</v>
      </c>
      <c r="H5" s="905">
        <v>261.3</v>
      </c>
      <c r="I5" s="905">
        <v>674.5</v>
      </c>
      <c r="J5" s="906">
        <v>1054.2</v>
      </c>
      <c r="K5" s="976">
        <v>967.4</v>
      </c>
    </row>
    <row r="6" spans="1:11" ht="30" customHeight="1" thickBot="1">
      <c r="B6" s="975" t="s">
        <v>1316</v>
      </c>
      <c r="C6" s="907">
        <v>2.5</v>
      </c>
      <c r="D6" s="907">
        <v>2.9</v>
      </c>
      <c r="E6" s="907">
        <v>4.2</v>
      </c>
      <c r="F6" s="907">
        <v>5.4</v>
      </c>
      <c r="G6" s="907">
        <v>6.7</v>
      </c>
      <c r="H6" s="907">
        <v>8.5</v>
      </c>
      <c r="I6" s="907">
        <v>11.2</v>
      </c>
      <c r="J6" s="908">
        <v>11.9</v>
      </c>
      <c r="K6" s="907">
        <v>10.6</v>
      </c>
    </row>
    <row r="9" spans="1:11">
      <c r="B9" s="893" t="s">
        <v>2215</v>
      </c>
    </row>
    <row r="16" spans="1:11">
      <c r="I16" s="286"/>
    </row>
    <row r="23" spans="2:2">
      <c r="B23" s="916" t="s">
        <v>1006</v>
      </c>
    </row>
    <row r="25" spans="2:2">
      <c r="B25" s="156" t="s">
        <v>2189</v>
      </c>
    </row>
  </sheetData>
  <phoneticPr fontId="4" type="noConversion"/>
  <hyperlinks>
    <hyperlink ref="B25" location="Мазмұны!B114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2:J24"/>
  <sheetViews>
    <sheetView topLeftCell="A7" workbookViewId="0">
      <selection activeCell="B24" sqref="B24"/>
    </sheetView>
  </sheetViews>
  <sheetFormatPr defaultRowHeight="12.75"/>
  <cols>
    <col min="1" max="1" width="9.140625" style="892"/>
    <col min="2" max="2" width="15.7109375" style="892" customWidth="1"/>
    <col min="3" max="5" width="9.140625" style="892"/>
    <col min="6" max="6" width="16.28515625" style="892" bestFit="1" customWidth="1"/>
    <col min="7" max="16384" width="9.140625" style="892"/>
  </cols>
  <sheetData>
    <row r="2" spans="1:10">
      <c r="A2" s="892" t="s">
        <v>1380</v>
      </c>
      <c r="B2" s="893" t="s">
        <v>2216</v>
      </c>
    </row>
    <row r="4" spans="1:10">
      <c r="B4" s="892" t="s">
        <v>1317</v>
      </c>
      <c r="F4" s="892" t="s">
        <v>1317</v>
      </c>
    </row>
    <row r="5" spans="1:10" ht="13.5" thickBot="1"/>
    <row r="6" spans="1:10" ht="15" customHeight="1">
      <c r="B6" s="985" t="s">
        <v>1318</v>
      </c>
      <c r="C6" s="984">
        <v>21.3</v>
      </c>
      <c r="F6" s="985" t="s">
        <v>1318</v>
      </c>
      <c r="G6" s="984">
        <v>34.799999999999997</v>
      </c>
    </row>
    <row r="7" spans="1:10" ht="15.75" customHeight="1">
      <c r="B7" s="931" t="s">
        <v>1319</v>
      </c>
      <c r="C7" s="983">
        <v>77.900000000000006</v>
      </c>
      <c r="F7" s="931" t="s">
        <v>1319</v>
      </c>
      <c r="G7" s="983">
        <v>61.1</v>
      </c>
    </row>
    <row r="8" spans="1:10" ht="14.25" customHeight="1" thickBot="1">
      <c r="B8" s="932" t="s">
        <v>1320</v>
      </c>
      <c r="C8" s="982">
        <v>0.8</v>
      </c>
      <c r="F8" s="932" t="s">
        <v>1320</v>
      </c>
      <c r="G8" s="982">
        <v>4.0999999999999996</v>
      </c>
    </row>
    <row r="10" spans="1:10">
      <c r="B10" s="893" t="s">
        <v>2216</v>
      </c>
    </row>
    <row r="16" spans="1:10">
      <c r="J16" s="286"/>
    </row>
    <row r="22" spans="2:6">
      <c r="B22" s="916" t="s">
        <v>1006</v>
      </c>
      <c r="F22" s="286"/>
    </row>
    <row r="24" spans="2:6">
      <c r="B24" s="156" t="s">
        <v>2189</v>
      </c>
    </row>
  </sheetData>
  <phoneticPr fontId="4" type="noConversion"/>
  <hyperlinks>
    <hyperlink ref="B24" location="Мазмұны!B11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2:D41"/>
  <sheetViews>
    <sheetView topLeftCell="A13" zoomScaleNormal="100" workbookViewId="0">
      <selection activeCell="B30" sqref="B30"/>
    </sheetView>
  </sheetViews>
  <sheetFormatPr defaultRowHeight="12.75"/>
  <cols>
    <col min="1" max="1" width="9.140625" style="892"/>
    <col min="2" max="2" width="14.85546875" style="892" customWidth="1"/>
    <col min="3" max="3" width="17" style="892" customWidth="1"/>
    <col min="4" max="4" width="16.42578125" style="892" customWidth="1"/>
    <col min="5" max="16384" width="9.140625" style="892"/>
  </cols>
  <sheetData>
    <row r="2" spans="1:4">
      <c r="A2" s="892" t="s">
        <v>1380</v>
      </c>
      <c r="B2" s="893" t="s">
        <v>2217</v>
      </c>
    </row>
    <row r="3" spans="1:4" ht="13.5" thickBot="1">
      <c r="B3" s="294" t="s">
        <v>1280</v>
      </c>
    </row>
    <row r="4" spans="1:4" ht="39" thickBot="1">
      <c r="B4" s="998" t="s">
        <v>1382</v>
      </c>
      <c r="C4" s="997" t="s">
        <v>1321</v>
      </c>
      <c r="D4" s="996" t="s">
        <v>1322</v>
      </c>
    </row>
    <row r="5" spans="1:4" ht="16.5" customHeight="1">
      <c r="B5" s="995" t="s">
        <v>2142</v>
      </c>
      <c r="C5" s="994">
        <v>21.452047301251014</v>
      </c>
      <c r="D5" s="993">
        <v>78.547952698748986</v>
      </c>
    </row>
    <row r="6" spans="1:4" ht="16.5" customHeight="1">
      <c r="B6" s="992" t="s">
        <v>2143</v>
      </c>
      <c r="C6" s="991">
        <v>33.098356175227892</v>
      </c>
      <c r="D6" s="990">
        <v>66.901643824772108</v>
      </c>
    </row>
    <row r="7" spans="1:4" ht="16.5" customHeight="1">
      <c r="B7" s="992" t="s">
        <v>1746</v>
      </c>
      <c r="C7" s="991">
        <v>33.032188835009066</v>
      </c>
      <c r="D7" s="990">
        <v>66.967811164990934</v>
      </c>
    </row>
    <row r="8" spans="1:4" ht="16.5" customHeight="1">
      <c r="B8" s="992" t="s">
        <v>1449</v>
      </c>
      <c r="C8" s="991">
        <v>37</v>
      </c>
      <c r="D8" s="990">
        <v>63</v>
      </c>
    </row>
    <row r="9" spans="1:4" ht="16.5" customHeight="1">
      <c r="B9" s="992" t="s">
        <v>1849</v>
      </c>
      <c r="C9" s="991">
        <v>39</v>
      </c>
      <c r="D9" s="990">
        <v>61</v>
      </c>
    </row>
    <row r="10" spans="1:4" ht="16.5" customHeight="1">
      <c r="B10" s="992" t="s">
        <v>1080</v>
      </c>
      <c r="C10" s="991">
        <v>39</v>
      </c>
      <c r="D10" s="990">
        <v>61</v>
      </c>
    </row>
    <row r="11" spans="1:4" ht="16.5" customHeight="1" thickBot="1">
      <c r="B11" s="989" t="s">
        <v>1450</v>
      </c>
      <c r="C11" s="988">
        <v>40</v>
      </c>
      <c r="D11" s="987">
        <v>60</v>
      </c>
    </row>
    <row r="12" spans="1:4">
      <c r="B12" s="986" t="s">
        <v>48</v>
      </c>
      <c r="C12" s="986"/>
      <c r="D12" s="986"/>
    </row>
    <row r="13" spans="1:4" ht="13.5" customHeight="1"/>
    <row r="14" spans="1:4">
      <c r="B14" s="893" t="s">
        <v>2217</v>
      </c>
    </row>
    <row r="15" spans="1:4">
      <c r="B15" s="294" t="s">
        <v>1280</v>
      </c>
    </row>
    <row r="28" spans="2:2">
      <c r="B28" s="916" t="s">
        <v>1006</v>
      </c>
    </row>
    <row r="30" spans="2:2">
      <c r="B30" s="156" t="s">
        <v>2189</v>
      </c>
    </row>
    <row r="34" spans="1:3">
      <c r="C34" s="286"/>
    </row>
    <row r="41" spans="1:3">
      <c r="A41" s="380"/>
    </row>
  </sheetData>
  <phoneticPr fontId="4" type="noConversion"/>
  <hyperlinks>
    <hyperlink ref="B30" location="Мазмұны!B116" display="мазмұнға"/>
  </hyperlinks>
  <pageMargins left="0.75" right="0.75" top="1" bottom="1" header="0.5" footer="0.5"/>
  <pageSetup paperSize="9" scale="45" orientation="landscape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E29"/>
  <sheetViews>
    <sheetView topLeftCell="A11" workbookViewId="0">
      <selection activeCell="B29" sqref="B29"/>
    </sheetView>
  </sheetViews>
  <sheetFormatPr defaultRowHeight="12.75"/>
  <cols>
    <col min="1" max="1" width="9.140625" style="71"/>
    <col min="2" max="2" width="16.28515625" style="94" bestFit="1" customWidth="1"/>
    <col min="3" max="3" width="17" style="71" customWidth="1"/>
    <col min="4" max="4" width="14.140625" style="71" bestFit="1" customWidth="1"/>
    <col min="5" max="5" width="19.140625" style="71" customWidth="1"/>
    <col min="6" max="16384" width="9.140625" style="71"/>
  </cols>
  <sheetData>
    <row r="2" spans="1:5">
      <c r="A2" s="71" t="s">
        <v>1380</v>
      </c>
      <c r="B2" s="70" t="s">
        <v>2049</v>
      </c>
    </row>
    <row r="3" spans="1:5">
      <c r="B3" s="70"/>
    </row>
    <row r="4" spans="1:5" ht="28.5" customHeight="1">
      <c r="B4" s="117" t="s">
        <v>2050</v>
      </c>
      <c r="C4" s="613" t="s">
        <v>2051</v>
      </c>
      <c r="D4" s="613" t="s">
        <v>2052</v>
      </c>
      <c r="E4" s="613" t="s">
        <v>2053</v>
      </c>
    </row>
    <row r="5" spans="1:5">
      <c r="B5" s="86" t="s">
        <v>2054</v>
      </c>
      <c r="C5" s="166">
        <v>26.2</v>
      </c>
      <c r="D5" s="86">
        <v>27.9</v>
      </c>
      <c r="E5" s="86">
        <v>28.1</v>
      </c>
    </row>
    <row r="6" spans="1:5">
      <c r="B6" s="86" t="s">
        <v>2055</v>
      </c>
      <c r="C6" s="166">
        <v>8.3000000000000007</v>
      </c>
      <c r="D6" s="86">
        <v>8.8000000000000007</v>
      </c>
      <c r="E6" s="86">
        <v>8.5</v>
      </c>
    </row>
    <row r="7" spans="1:5">
      <c r="B7" s="86" t="s">
        <v>2056</v>
      </c>
      <c r="C7" s="166">
        <v>67.5</v>
      </c>
      <c r="D7" s="86">
        <v>70.2</v>
      </c>
      <c r="E7" s="86">
        <v>73.900000000000006</v>
      </c>
    </row>
    <row r="8" spans="1:5">
      <c r="B8" s="86" t="s">
        <v>2057</v>
      </c>
      <c r="C8" s="166">
        <v>41</v>
      </c>
      <c r="D8" s="86">
        <v>48.1</v>
      </c>
      <c r="E8" s="86">
        <v>57.5</v>
      </c>
    </row>
    <row r="11" spans="1:5">
      <c r="B11" s="70" t="s">
        <v>2049</v>
      </c>
    </row>
    <row r="27" spans="2:2">
      <c r="B27" s="74" t="s">
        <v>2048</v>
      </c>
    </row>
    <row r="29" spans="2:2">
      <c r="B29" s="1431" t="s">
        <v>2189</v>
      </c>
    </row>
  </sheetData>
  <phoneticPr fontId="4" type="noConversion"/>
  <hyperlinks>
    <hyperlink ref="B29" location="Мазмұны!B1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2:J32"/>
  <sheetViews>
    <sheetView topLeftCell="A17" zoomScaleNormal="100" workbookViewId="0">
      <selection activeCell="B28" sqref="B28"/>
    </sheetView>
  </sheetViews>
  <sheetFormatPr defaultRowHeight="12.75"/>
  <cols>
    <col min="1" max="1" width="10.140625" style="892" customWidth="1"/>
    <col min="2" max="2" width="32.42578125" style="892" customWidth="1"/>
    <col min="3" max="3" width="10.42578125" style="892" customWidth="1"/>
    <col min="4" max="5" width="10.28515625" style="892" customWidth="1"/>
    <col min="6" max="6" width="10" style="892" customWidth="1"/>
    <col min="7" max="7" width="10.42578125" style="892" customWidth="1"/>
    <col min="8" max="8" width="10.140625" style="892" bestFit="1" customWidth="1"/>
    <col min="9" max="9" width="10.140625" style="892" customWidth="1"/>
    <col min="10" max="10" width="10.140625" style="892" bestFit="1" customWidth="1"/>
    <col min="11" max="16384" width="9.140625" style="892"/>
  </cols>
  <sheetData>
    <row r="2" spans="1:10">
      <c r="A2" s="892" t="s">
        <v>1380</v>
      </c>
      <c r="B2" s="893" t="s">
        <v>2218</v>
      </c>
    </row>
    <row r="3" spans="1:10" ht="13.5" thickBot="1"/>
    <row r="4" spans="1:10" ht="18" customHeight="1" thickBot="1">
      <c r="B4" s="901" t="s">
        <v>1958</v>
      </c>
      <c r="C4" s="902" t="s">
        <v>1445</v>
      </c>
      <c r="D4" s="902" t="s">
        <v>1446</v>
      </c>
      <c r="E4" s="902" t="s">
        <v>1447</v>
      </c>
      <c r="F4" s="902" t="s">
        <v>1448</v>
      </c>
      <c r="G4" s="902" t="s">
        <v>1449</v>
      </c>
      <c r="H4" s="902" t="s">
        <v>1849</v>
      </c>
      <c r="I4" s="902" t="s">
        <v>1080</v>
      </c>
      <c r="J4" s="902" t="s">
        <v>1450</v>
      </c>
    </row>
    <row r="5" spans="1:10" ht="28.5" customHeight="1" thickBot="1">
      <c r="B5" s="912" t="s">
        <v>49</v>
      </c>
      <c r="C5" s="999">
        <v>57.8</v>
      </c>
      <c r="D5" s="999">
        <v>56.1</v>
      </c>
      <c r="E5" s="999">
        <v>57.1</v>
      </c>
      <c r="F5" s="999">
        <v>53.7</v>
      </c>
      <c r="G5" s="999">
        <v>50.4</v>
      </c>
      <c r="H5" s="999">
        <v>50.4</v>
      </c>
      <c r="I5" s="999">
        <v>50.8</v>
      </c>
      <c r="J5" s="999">
        <v>51.6</v>
      </c>
    </row>
    <row r="6" spans="1:10" ht="42" customHeight="1" thickBot="1">
      <c r="B6" s="912" t="s">
        <v>50</v>
      </c>
      <c r="C6" s="999">
        <v>88.8</v>
      </c>
      <c r="D6" s="999">
        <v>77.400000000000006</v>
      </c>
      <c r="E6" s="999">
        <v>79.900000000000006</v>
      </c>
      <c r="F6" s="1000">
        <v>71.098894272580452</v>
      </c>
      <c r="G6" s="1000">
        <v>70</v>
      </c>
      <c r="H6" s="1000">
        <v>69.900000000000006</v>
      </c>
      <c r="I6" s="1000">
        <v>68.8</v>
      </c>
      <c r="J6" s="1000">
        <v>68.7</v>
      </c>
    </row>
    <row r="7" spans="1:10" ht="31.5" customHeight="1" thickBot="1">
      <c r="B7" s="912" t="s">
        <v>51</v>
      </c>
      <c r="C7" s="999">
        <v>143.33000000000001</v>
      </c>
      <c r="D7" s="999">
        <v>130</v>
      </c>
      <c r="E7" s="999">
        <v>133.77000000000001</v>
      </c>
      <c r="F7" s="999">
        <v>127</v>
      </c>
      <c r="G7" s="999">
        <v>120.3</v>
      </c>
      <c r="H7" s="999">
        <v>120.69</v>
      </c>
      <c r="I7" s="999">
        <v>120.75</v>
      </c>
      <c r="J7" s="999">
        <v>119.84</v>
      </c>
    </row>
    <row r="11" spans="1:10">
      <c r="B11" s="893" t="s">
        <v>2218</v>
      </c>
    </row>
    <row r="26" spans="2:2">
      <c r="B26" s="933" t="s">
        <v>52</v>
      </c>
    </row>
    <row r="28" spans="2:2">
      <c r="B28" s="156" t="s">
        <v>2189</v>
      </c>
    </row>
    <row r="32" spans="2:2">
      <c r="B32" s="286"/>
    </row>
  </sheetData>
  <phoneticPr fontId="4" type="noConversion"/>
  <hyperlinks>
    <hyperlink ref="B28" location="Мазмұны!B117" display="мазмұнға"/>
  </hyperlinks>
  <pageMargins left="0.75" right="0.75" top="1" bottom="1" header="0.5" footer="0.5"/>
  <pageSetup paperSize="9" scale="70" orientation="portrait" verticalDpi="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2:I34"/>
  <sheetViews>
    <sheetView topLeftCell="A13" workbookViewId="0">
      <selection activeCell="B34" sqref="B34"/>
    </sheetView>
  </sheetViews>
  <sheetFormatPr defaultRowHeight="12.75"/>
  <cols>
    <col min="1" max="1" width="10" style="892" customWidth="1"/>
    <col min="2" max="2" width="38.140625" style="892" customWidth="1"/>
    <col min="3" max="8" width="9.140625" style="892"/>
    <col min="9" max="9" width="10.85546875" style="892" bestFit="1" customWidth="1"/>
    <col min="10" max="16384" width="9.140625" style="892"/>
  </cols>
  <sheetData>
    <row r="2" spans="1:9">
      <c r="A2" s="892" t="s">
        <v>1380</v>
      </c>
      <c r="B2" s="293" t="s">
        <v>2219</v>
      </c>
    </row>
    <row r="3" spans="1:9">
      <c r="B3" s="294" t="s">
        <v>53</v>
      </c>
    </row>
    <row r="4" spans="1:9" ht="14.25" customHeight="1">
      <c r="B4" s="1004" t="s">
        <v>54</v>
      </c>
      <c r="C4" s="1003">
        <v>25.8</v>
      </c>
      <c r="G4" s="286"/>
      <c r="I4" s="1002"/>
    </row>
    <row r="5" spans="1:9" ht="15" customHeight="1">
      <c r="B5" s="1004" t="s">
        <v>55</v>
      </c>
      <c r="C5" s="1003">
        <v>17.3</v>
      </c>
      <c r="I5" s="1002"/>
    </row>
    <row r="6" spans="1:9" ht="13.5" customHeight="1">
      <c r="B6" s="1004" t="s">
        <v>2101</v>
      </c>
      <c r="C6" s="1003">
        <v>16</v>
      </c>
      <c r="I6" s="1002"/>
    </row>
    <row r="7" spans="1:9" ht="14.25" customHeight="1">
      <c r="B7" s="1004" t="s">
        <v>2102</v>
      </c>
      <c r="C7" s="1003">
        <v>12.6</v>
      </c>
      <c r="I7" s="1002"/>
    </row>
    <row r="8" spans="1:9" ht="13.5" customHeight="1">
      <c r="B8" s="1004" t="s">
        <v>56</v>
      </c>
      <c r="C8" s="1003">
        <v>6.5</v>
      </c>
      <c r="I8" s="1002"/>
    </row>
    <row r="9" spans="1:9" ht="14.25" customHeight="1">
      <c r="B9" s="1004" t="s">
        <v>57</v>
      </c>
      <c r="C9" s="1003">
        <v>6.3</v>
      </c>
      <c r="I9" s="1002"/>
    </row>
    <row r="10" spans="1:9" ht="12.75" customHeight="1">
      <c r="B10" s="1004" t="s">
        <v>2091</v>
      </c>
      <c r="C10" s="1003">
        <v>3.8</v>
      </c>
      <c r="I10" s="1002"/>
    </row>
    <row r="11" spans="1:9" ht="13.5" customHeight="1">
      <c r="B11" s="1004" t="s">
        <v>58</v>
      </c>
      <c r="C11" s="1003">
        <v>3.7</v>
      </c>
      <c r="I11" s="1002"/>
    </row>
    <row r="12" spans="1:9" ht="13.5" customHeight="1">
      <c r="B12" s="1004" t="s">
        <v>59</v>
      </c>
      <c r="C12" s="1003">
        <v>1.7</v>
      </c>
      <c r="I12" s="1002"/>
    </row>
    <row r="13" spans="1:9" ht="15" customHeight="1">
      <c r="B13" s="1004" t="s">
        <v>60</v>
      </c>
      <c r="C13" s="1003">
        <v>1.5</v>
      </c>
      <c r="I13" s="1002"/>
    </row>
    <row r="14" spans="1:9" ht="16.5" customHeight="1">
      <c r="B14" s="1004" t="s">
        <v>28</v>
      </c>
      <c r="C14" s="1003">
        <v>4.7</v>
      </c>
    </row>
    <row r="15" spans="1:9">
      <c r="I15" s="1002"/>
    </row>
    <row r="16" spans="1:9">
      <c r="B16" s="293" t="s">
        <v>2219</v>
      </c>
    </row>
    <row r="17" spans="2:2">
      <c r="B17" s="294" t="s">
        <v>53</v>
      </c>
    </row>
    <row r="32" spans="2:2">
      <c r="B32" s="1001" t="s">
        <v>1006</v>
      </c>
    </row>
    <row r="34" spans="2:2">
      <c r="B34" s="156" t="s">
        <v>2189</v>
      </c>
    </row>
  </sheetData>
  <phoneticPr fontId="4" type="noConversion"/>
  <hyperlinks>
    <hyperlink ref="B34" location="Мазмұны!B118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2:L24"/>
  <sheetViews>
    <sheetView topLeftCell="A2" zoomScaleNormal="100" workbookViewId="0">
      <selection activeCell="B24" sqref="B24"/>
    </sheetView>
  </sheetViews>
  <sheetFormatPr defaultRowHeight="12.75"/>
  <cols>
    <col min="1" max="1" width="9.140625" style="892"/>
    <col min="2" max="2" width="20.28515625" style="892" customWidth="1"/>
    <col min="3" max="12" width="10.140625" style="892" bestFit="1" customWidth="1"/>
    <col min="13" max="16384" width="9.140625" style="892"/>
  </cols>
  <sheetData>
    <row r="2" spans="1:12">
      <c r="A2" s="892" t="s">
        <v>1380</v>
      </c>
      <c r="B2" s="893" t="s">
        <v>2220</v>
      </c>
    </row>
    <row r="3" spans="1:12" ht="13.5" thickBot="1"/>
    <row r="4" spans="1:12" ht="17.25" customHeight="1" thickBot="1">
      <c r="B4" s="1010" t="s">
        <v>2050</v>
      </c>
      <c r="C4" s="1009" t="s">
        <v>2103</v>
      </c>
      <c r="D4" s="1009" t="s">
        <v>2139</v>
      </c>
      <c r="E4" s="1009" t="s">
        <v>2140</v>
      </c>
      <c r="F4" s="1009" t="s">
        <v>2141</v>
      </c>
      <c r="G4" s="1009" t="s">
        <v>1445</v>
      </c>
      <c r="H4" s="1009" t="s">
        <v>1446</v>
      </c>
      <c r="I4" s="1009" t="s">
        <v>1447</v>
      </c>
      <c r="J4" s="1009" t="s">
        <v>1448</v>
      </c>
      <c r="K4" s="1009" t="s">
        <v>1449</v>
      </c>
      <c r="L4" s="1008" t="s">
        <v>1450</v>
      </c>
    </row>
    <row r="5" spans="1:12" ht="51.75" thickBot="1">
      <c r="B5" s="1007" t="s">
        <v>61</v>
      </c>
      <c r="C5" s="1006">
        <v>23.1</v>
      </c>
      <c r="D5" s="1006">
        <v>10.5</v>
      </c>
      <c r="E5" s="1006">
        <v>10.199999999999999</v>
      </c>
      <c r="F5" s="1006">
        <v>18</v>
      </c>
      <c r="G5" s="1006">
        <v>17.600000000000001</v>
      </c>
      <c r="H5" s="1006">
        <v>18.5</v>
      </c>
      <c r="I5" s="1006">
        <v>26.5</v>
      </c>
      <c r="J5" s="1006">
        <v>20.8</v>
      </c>
      <c r="K5" s="1006">
        <v>23.1</v>
      </c>
      <c r="L5" s="1005">
        <v>23.6</v>
      </c>
    </row>
    <row r="8" spans="1:12">
      <c r="B8" s="893" t="s">
        <v>2220</v>
      </c>
    </row>
    <row r="22" spans="2:2">
      <c r="B22" s="1001" t="s">
        <v>1006</v>
      </c>
    </row>
    <row r="24" spans="2:2">
      <c r="B24" s="156" t="s">
        <v>2189</v>
      </c>
    </row>
  </sheetData>
  <phoneticPr fontId="4" type="noConversion"/>
  <hyperlinks>
    <hyperlink ref="B24" location="Мазмұны!B119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2:H25"/>
  <sheetViews>
    <sheetView topLeftCell="A10" workbookViewId="0">
      <selection activeCell="B25" sqref="B25"/>
    </sheetView>
  </sheetViews>
  <sheetFormatPr defaultRowHeight="12.75"/>
  <cols>
    <col min="1" max="1" width="9.7109375" style="892" bestFit="1" customWidth="1"/>
    <col min="2" max="2" width="28.140625" style="892" customWidth="1"/>
    <col min="3" max="4" width="10.140625" style="892" bestFit="1" customWidth="1"/>
    <col min="5" max="5" width="10.28515625" style="892" customWidth="1"/>
    <col min="6" max="6" width="10.42578125" style="892" customWidth="1"/>
    <col min="7" max="16384" width="9.140625" style="892"/>
  </cols>
  <sheetData>
    <row r="2" spans="1:8">
      <c r="A2" s="892" t="s">
        <v>1380</v>
      </c>
      <c r="B2" s="1530" t="s">
        <v>2221</v>
      </c>
      <c r="C2" s="1530"/>
      <c r="D2" s="1530"/>
    </row>
    <row r="3" spans="1:8" ht="13.5" thickBot="1"/>
    <row r="4" spans="1:8" ht="16.5" customHeight="1" thickBot="1">
      <c r="B4" s="1019" t="s">
        <v>1958</v>
      </c>
      <c r="C4" s="947" t="s">
        <v>1455</v>
      </c>
      <c r="D4" s="947" t="s">
        <v>1746</v>
      </c>
      <c r="E4" s="1018">
        <v>39448</v>
      </c>
      <c r="F4" s="1017">
        <v>39722</v>
      </c>
    </row>
    <row r="5" spans="1:8" ht="38.25">
      <c r="B5" s="1016" t="s">
        <v>62</v>
      </c>
      <c r="C5" s="1015">
        <v>13.7</v>
      </c>
      <c r="D5" s="1015">
        <v>16.2</v>
      </c>
      <c r="E5" s="1015">
        <v>15.9</v>
      </c>
      <c r="F5" s="1014">
        <v>17.100000000000001</v>
      </c>
    </row>
    <row r="6" spans="1:8" ht="39" thickBot="1">
      <c r="B6" s="1013" t="s">
        <v>63</v>
      </c>
      <c r="C6" s="1012">
        <v>46.2</v>
      </c>
      <c r="D6" s="1012">
        <v>56.7</v>
      </c>
      <c r="E6" s="1012">
        <v>52.3</v>
      </c>
      <c r="F6" s="1011">
        <v>52.7</v>
      </c>
    </row>
    <row r="8" spans="1:8">
      <c r="B8" s="893" t="s">
        <v>2221</v>
      </c>
    </row>
    <row r="11" spans="1:8">
      <c r="H11" s="381"/>
    </row>
    <row r="23" spans="2:2">
      <c r="B23" s="1001" t="s">
        <v>1006</v>
      </c>
    </row>
    <row r="25" spans="2:2">
      <c r="B25" s="156" t="s">
        <v>2189</v>
      </c>
    </row>
  </sheetData>
  <mergeCells count="1">
    <mergeCell ref="B2:D2"/>
  </mergeCells>
  <phoneticPr fontId="4" type="noConversion"/>
  <hyperlinks>
    <hyperlink ref="B25" location="Мазмұны!B12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2:O41"/>
  <sheetViews>
    <sheetView topLeftCell="A20" zoomScaleNormal="100" workbookViewId="0">
      <selection activeCell="B29" sqref="B29"/>
    </sheetView>
  </sheetViews>
  <sheetFormatPr defaultRowHeight="12.75"/>
  <cols>
    <col min="1" max="1" width="8.85546875" style="892" bestFit="1" customWidth="1"/>
    <col min="2" max="2" width="29.42578125" style="892" customWidth="1"/>
    <col min="3" max="3" width="7.85546875" style="892" bestFit="1" customWidth="1"/>
    <col min="4" max="4" width="7" style="892" bestFit="1" customWidth="1"/>
    <col min="5" max="14" width="7.85546875" style="892" bestFit="1" customWidth="1"/>
    <col min="15" max="16384" width="9.140625" style="892"/>
  </cols>
  <sheetData>
    <row r="2" spans="1:14">
      <c r="A2" s="892" t="s">
        <v>1380</v>
      </c>
      <c r="B2" s="1021" t="s">
        <v>2222</v>
      </c>
    </row>
    <row r="4" spans="1:14" ht="15.75" customHeight="1">
      <c r="B4" s="356" t="s">
        <v>1958</v>
      </c>
      <c r="C4" s="382">
        <v>39264</v>
      </c>
      <c r="D4" s="383" t="s">
        <v>1464</v>
      </c>
      <c r="E4" s="384">
        <v>39448</v>
      </c>
      <c r="F4" s="384">
        <v>39479</v>
      </c>
      <c r="G4" s="384">
        <v>39508</v>
      </c>
      <c r="H4" s="384">
        <v>39539</v>
      </c>
      <c r="I4" s="384">
        <v>39569</v>
      </c>
      <c r="J4" s="384">
        <v>39600</v>
      </c>
      <c r="K4" s="384">
        <v>39630</v>
      </c>
      <c r="L4" s="384">
        <v>39661</v>
      </c>
      <c r="M4" s="384">
        <v>39692</v>
      </c>
      <c r="N4" s="384">
        <v>39722</v>
      </c>
    </row>
    <row r="5" spans="1:14" ht="29.25" customHeight="1">
      <c r="B5" s="337" t="s">
        <v>64</v>
      </c>
      <c r="C5" s="299">
        <v>53.942058742611664</v>
      </c>
      <c r="D5" s="299">
        <v>54.279887942642546</v>
      </c>
      <c r="E5" s="299">
        <v>54.733761174975079</v>
      </c>
      <c r="F5" s="299">
        <v>55.445648764413477</v>
      </c>
      <c r="G5" s="299">
        <v>54.465247096551337</v>
      </c>
      <c r="H5" s="299">
        <v>54.040152860573244</v>
      </c>
      <c r="I5" s="299">
        <v>53.920527417467888</v>
      </c>
      <c r="J5" s="299">
        <v>52.639571987545622</v>
      </c>
      <c r="K5" s="299">
        <v>51.061431837489735</v>
      </c>
      <c r="L5" s="299">
        <v>50.701709955210951</v>
      </c>
      <c r="M5" s="299">
        <v>52.359060092422652</v>
      </c>
      <c r="N5" s="299">
        <v>51.677205361990964</v>
      </c>
    </row>
    <row r="6" spans="1:14" ht="38.25">
      <c r="B6" s="337" t="s">
        <v>65</v>
      </c>
      <c r="C6" s="299">
        <v>59.200593468173999</v>
      </c>
      <c r="D6" s="299">
        <v>59.235235981410447</v>
      </c>
      <c r="E6" s="299">
        <v>62.17237136907935</v>
      </c>
      <c r="F6" s="299">
        <v>63.165722520071022</v>
      </c>
      <c r="G6" s="299">
        <v>62.888556448305323</v>
      </c>
      <c r="H6" s="299">
        <v>62.386836237441635</v>
      </c>
      <c r="I6" s="299">
        <v>63.48224719228066</v>
      </c>
      <c r="J6" s="299">
        <v>62.257852360077017</v>
      </c>
      <c r="K6" s="299">
        <v>60.814291656453449</v>
      </c>
      <c r="L6" s="299">
        <v>59.920996500083156</v>
      </c>
      <c r="M6" s="299">
        <v>60.305172042695062</v>
      </c>
      <c r="N6" s="299">
        <v>58.184512860840307</v>
      </c>
    </row>
    <row r="7" spans="1:14" ht="38.25">
      <c r="B7" s="337" t="s">
        <v>66</v>
      </c>
      <c r="C7" s="299">
        <v>-5.2585347255623347</v>
      </c>
      <c r="D7" s="299">
        <v>-4.9553480387679016</v>
      </c>
      <c r="E7" s="299">
        <v>-7.438610194104271</v>
      </c>
      <c r="F7" s="299">
        <v>-7.7200737556575447</v>
      </c>
      <c r="G7" s="299">
        <v>-8.4233093517539857</v>
      </c>
      <c r="H7" s="299">
        <v>-8.3466833768683912</v>
      </c>
      <c r="I7" s="299">
        <v>-9.5617197748127722</v>
      </c>
      <c r="J7" s="299">
        <v>-9.6182803725313946</v>
      </c>
      <c r="K7" s="299">
        <v>-9.7528598189637137</v>
      </c>
      <c r="L7" s="299">
        <v>-9.2192865448722046</v>
      </c>
      <c r="M7" s="299">
        <v>-7.9461119502724102</v>
      </c>
      <c r="N7" s="299">
        <v>-6.5073074988493431</v>
      </c>
    </row>
    <row r="8" spans="1:14">
      <c r="B8" s="893"/>
    </row>
    <row r="10" spans="1:14">
      <c r="B10" s="1021" t="s">
        <v>2222</v>
      </c>
    </row>
    <row r="24" spans="2:15">
      <c r="B24" s="933"/>
    </row>
    <row r="25" spans="2:15">
      <c r="B25" s="1020"/>
    </row>
    <row r="27" spans="2:15">
      <c r="B27" s="1001" t="s">
        <v>1006</v>
      </c>
    </row>
    <row r="29" spans="2:15">
      <c r="B29" s="156" t="s">
        <v>2189</v>
      </c>
    </row>
    <row r="30" spans="2:15">
      <c r="B30" s="385"/>
      <c r="G30" s="286"/>
    </row>
    <row r="31" spans="2:15"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</row>
    <row r="32" spans="2:15"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</row>
    <row r="33" spans="2:15">
      <c r="B33" s="385"/>
    </row>
    <row r="34" spans="2:15">
      <c r="B34" s="286"/>
    </row>
    <row r="35" spans="2:15">
      <c r="B35" s="286"/>
    </row>
    <row r="36" spans="2:15">
      <c r="B36" s="286"/>
    </row>
    <row r="37" spans="2:15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</row>
    <row r="38" spans="2:15">
      <c r="B38" s="286"/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</row>
    <row r="41" spans="2:15">
      <c r="C41" s="286"/>
    </row>
  </sheetData>
  <phoneticPr fontId="4" type="noConversion"/>
  <hyperlinks>
    <hyperlink ref="B29" location="Мазмұны!B121" display="мазмұнға"/>
  </hyperlinks>
  <pageMargins left="0.75" right="0.75" top="1" bottom="1" header="0.5" footer="0.5"/>
  <pageSetup paperSize="9" scale="66" orientation="portrait" verticalDpi="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2:L38"/>
  <sheetViews>
    <sheetView topLeftCell="A11" zoomScaleNormal="100" workbookViewId="0">
      <selection activeCell="B37" sqref="B37"/>
    </sheetView>
  </sheetViews>
  <sheetFormatPr defaultColWidth="8" defaultRowHeight="12.75"/>
  <cols>
    <col min="1" max="1" width="8.85546875" style="286" bestFit="1" customWidth="1"/>
    <col min="2" max="2" width="27.85546875" style="286" customWidth="1"/>
    <col min="3" max="9" width="9.85546875" style="286" bestFit="1" customWidth="1"/>
    <col min="10" max="10" width="10.28515625" style="286" bestFit="1" customWidth="1"/>
    <col min="11" max="12" width="9.85546875" style="286" bestFit="1" customWidth="1"/>
    <col min="13" max="16384" width="8" style="286"/>
  </cols>
  <sheetData>
    <row r="2" spans="1:12">
      <c r="A2" s="892" t="s">
        <v>1380</v>
      </c>
      <c r="B2" s="293" t="s">
        <v>2223</v>
      </c>
    </row>
    <row r="3" spans="1:12"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2" ht="18" customHeight="1">
      <c r="B4" s="356" t="s">
        <v>1958</v>
      </c>
      <c r="C4" s="296">
        <v>39448</v>
      </c>
      <c r="D4" s="296">
        <v>39479</v>
      </c>
      <c r="E4" s="296">
        <v>39508</v>
      </c>
      <c r="F4" s="296">
        <v>39539</v>
      </c>
      <c r="G4" s="296">
        <v>39569</v>
      </c>
      <c r="H4" s="296">
        <v>39600</v>
      </c>
      <c r="I4" s="296">
        <v>39630</v>
      </c>
      <c r="J4" s="295" t="s">
        <v>1412</v>
      </c>
      <c r="K4" s="296">
        <v>39692</v>
      </c>
      <c r="L4" s="296">
        <v>39722</v>
      </c>
    </row>
    <row r="5" spans="1:12" ht="25.5">
      <c r="B5" s="386" t="s">
        <v>67</v>
      </c>
      <c r="C5" s="346">
        <v>4.0019999999999998</v>
      </c>
      <c r="D5" s="346">
        <v>4.3410000000000002</v>
      </c>
      <c r="E5" s="346">
        <v>3.9910000000000001</v>
      </c>
      <c r="F5" s="346">
        <v>3.931</v>
      </c>
      <c r="G5" s="346">
        <v>3.7930000000000001</v>
      </c>
      <c r="H5" s="346">
        <v>3.9790000000000001</v>
      </c>
      <c r="I5" s="346">
        <v>3.7549999999999999</v>
      </c>
      <c r="J5" s="346"/>
      <c r="K5" s="346"/>
      <c r="L5" s="346"/>
    </row>
    <row r="6" spans="1:12" ht="25.5">
      <c r="B6" s="386" t="s">
        <v>68</v>
      </c>
      <c r="C6" s="346">
        <v>1.401</v>
      </c>
      <c r="D6" s="346">
        <v>1.474</v>
      </c>
      <c r="E6" s="346">
        <v>1.417</v>
      </c>
      <c r="F6" s="346">
        <v>1.452</v>
      </c>
      <c r="G6" s="346">
        <v>1.4370000000000001</v>
      </c>
      <c r="H6" s="346">
        <v>1.6020000000000001</v>
      </c>
      <c r="I6" s="346">
        <v>1.3819999999999999</v>
      </c>
      <c r="J6" s="346"/>
      <c r="K6" s="346"/>
      <c r="L6" s="346"/>
    </row>
    <row r="7" spans="1:12" ht="25.5">
      <c r="B7" s="386" t="s">
        <v>69</v>
      </c>
      <c r="C7" s="346">
        <v>0.97099999999999997</v>
      </c>
      <c r="D7" s="346">
        <v>1.0189999999999999</v>
      </c>
      <c r="E7" s="346">
        <v>0.98199999999999998</v>
      </c>
      <c r="F7" s="346">
        <v>0.98099999999999998</v>
      </c>
      <c r="G7" s="346">
        <v>1</v>
      </c>
      <c r="H7" s="346">
        <v>1.01</v>
      </c>
      <c r="I7" s="346">
        <v>0.97899999999999998</v>
      </c>
      <c r="J7" s="346"/>
      <c r="K7" s="346"/>
      <c r="L7" s="346"/>
    </row>
    <row r="8" spans="1:12" ht="25.5">
      <c r="B8" s="387" t="s">
        <v>70</v>
      </c>
      <c r="C8" s="346"/>
      <c r="D8" s="346"/>
      <c r="E8" s="346"/>
      <c r="F8" s="346"/>
      <c r="G8" s="346"/>
      <c r="H8" s="346"/>
      <c r="I8" s="346"/>
      <c r="J8" s="346">
        <v>6.0830000000000002</v>
      </c>
      <c r="K8" s="346">
        <v>7.4210000000000003</v>
      </c>
      <c r="L8" s="346">
        <v>6.6440000000000001</v>
      </c>
    </row>
    <row r="9" spans="1:12" ht="25.5">
      <c r="B9" s="387" t="s">
        <v>71</v>
      </c>
      <c r="C9" s="346"/>
      <c r="D9" s="346"/>
      <c r="E9" s="346"/>
      <c r="F9" s="346"/>
      <c r="G9" s="346"/>
      <c r="H9" s="346"/>
      <c r="I9" s="346"/>
      <c r="J9" s="346">
        <v>3.8540000000000001</v>
      </c>
      <c r="K9" s="346">
        <v>3.08</v>
      </c>
      <c r="L9" s="346">
        <v>4.3529999999999998</v>
      </c>
    </row>
    <row r="10" spans="1:12" ht="25.5">
      <c r="B10" s="387" t="s">
        <v>72</v>
      </c>
      <c r="C10" s="346"/>
      <c r="D10" s="346"/>
      <c r="E10" s="346"/>
      <c r="F10" s="346"/>
      <c r="G10" s="346"/>
      <c r="H10" s="346"/>
      <c r="I10" s="346"/>
      <c r="J10" s="346">
        <v>2.0939999999999999</v>
      </c>
      <c r="K10" s="346">
        <v>2.1629999999999998</v>
      </c>
      <c r="L10" s="346">
        <v>2.0390000000000001</v>
      </c>
    </row>
    <row r="11" spans="1:12">
      <c r="B11" s="388" t="s">
        <v>73</v>
      </c>
    </row>
    <row r="12" spans="1:12">
      <c r="B12" s="1001" t="s">
        <v>1006</v>
      </c>
    </row>
    <row r="13" spans="1:12">
      <c r="B13" s="156"/>
    </row>
    <row r="15" spans="1:12">
      <c r="A15" s="892"/>
      <c r="B15" s="293" t="s">
        <v>2223</v>
      </c>
    </row>
    <row r="22" spans="2:12">
      <c r="C22" s="385"/>
      <c r="D22" s="385"/>
      <c r="E22" s="385"/>
      <c r="F22" s="385"/>
      <c r="G22" s="385"/>
      <c r="H22" s="385"/>
      <c r="I22" s="385"/>
      <c r="J22" s="385"/>
      <c r="K22" s="385"/>
      <c r="L22" s="385"/>
    </row>
    <row r="32" spans="2:12">
      <c r="B32" s="1531" t="s">
        <v>74</v>
      </c>
      <c r="C32" s="1531"/>
      <c r="D32" s="1531"/>
      <c r="E32" s="1531"/>
      <c r="F32" s="1531"/>
      <c r="G32" s="1531"/>
      <c r="H32" s="1531"/>
      <c r="I32" s="1531"/>
      <c r="J32" s="389"/>
      <c r="K32" s="389"/>
      <c r="L32" s="389"/>
    </row>
    <row r="33" spans="2:12">
      <c r="B33" s="1531"/>
      <c r="C33" s="1531"/>
      <c r="D33" s="1531"/>
      <c r="E33" s="1531"/>
      <c r="F33" s="1531"/>
      <c r="G33" s="1531"/>
      <c r="H33" s="1531"/>
      <c r="I33" s="1531"/>
      <c r="J33" s="389"/>
      <c r="K33" s="389"/>
      <c r="L33" s="389"/>
    </row>
    <row r="34" spans="2:12">
      <c r="B34" s="388"/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2:12">
      <c r="B35" s="1001" t="s">
        <v>1006</v>
      </c>
      <c r="C35" s="385"/>
      <c r="D35" s="385"/>
      <c r="E35" s="385"/>
      <c r="F35" s="385"/>
      <c r="G35" s="385"/>
      <c r="H35" s="385"/>
      <c r="I35" s="385"/>
      <c r="J35" s="385"/>
      <c r="K35" s="385"/>
      <c r="L35" s="385"/>
    </row>
    <row r="36" spans="2:12">
      <c r="B36" s="892"/>
    </row>
    <row r="37" spans="2:12">
      <c r="B37" s="156" t="s">
        <v>2189</v>
      </c>
    </row>
    <row r="38" spans="2:12">
      <c r="B38" s="385"/>
    </row>
  </sheetData>
  <mergeCells count="1">
    <mergeCell ref="B32:I33"/>
  </mergeCells>
  <phoneticPr fontId="4" type="noConversion"/>
  <hyperlinks>
    <hyperlink ref="B37" location="Мазмұны!B122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2:M31"/>
  <sheetViews>
    <sheetView topLeftCell="A13" zoomScaleNormal="100" workbookViewId="0">
      <selection activeCell="B27" sqref="B27"/>
    </sheetView>
  </sheetViews>
  <sheetFormatPr defaultRowHeight="12.75"/>
  <cols>
    <col min="1" max="1" width="12.140625" style="892" customWidth="1"/>
    <col min="2" max="2" width="19.85546875" style="892" customWidth="1"/>
    <col min="3" max="3" width="10.140625" style="892" customWidth="1"/>
    <col min="4" max="9" width="10" style="892" customWidth="1"/>
    <col min="10" max="13" width="9.85546875" style="892" bestFit="1" customWidth="1"/>
    <col min="14" max="16384" width="9.140625" style="892"/>
  </cols>
  <sheetData>
    <row r="2" spans="1:13">
      <c r="A2" s="892" t="s">
        <v>1380</v>
      </c>
      <c r="B2" s="893" t="s">
        <v>438</v>
      </c>
    </row>
    <row r="3" spans="1:13" ht="13.5" thickBot="1"/>
    <row r="4" spans="1:13" ht="18" customHeight="1" thickBot="1">
      <c r="B4" s="1010" t="s">
        <v>2050</v>
      </c>
      <c r="C4" s="1009" t="s">
        <v>1413</v>
      </c>
      <c r="D4" s="1009" t="s">
        <v>2140</v>
      </c>
      <c r="E4" s="1009" t="s">
        <v>2141</v>
      </c>
      <c r="F4" s="1009" t="s">
        <v>1445</v>
      </c>
      <c r="G4" s="1009" t="s">
        <v>1446</v>
      </c>
      <c r="H4" s="1009" t="s">
        <v>1447</v>
      </c>
      <c r="I4" s="1009" t="s">
        <v>1448</v>
      </c>
      <c r="J4" s="1026">
        <v>39448</v>
      </c>
      <c r="K4" s="1026">
        <v>39539</v>
      </c>
      <c r="L4" s="1026">
        <v>39630</v>
      </c>
      <c r="M4" s="1017">
        <v>39722</v>
      </c>
    </row>
    <row r="5" spans="1:13" ht="27" customHeight="1">
      <c r="B5" s="1016" t="s">
        <v>75</v>
      </c>
      <c r="C5" s="1025">
        <v>0.953206997</v>
      </c>
      <c r="D5" s="1025">
        <v>0.78300418599999999</v>
      </c>
      <c r="E5" s="1025">
        <v>0.259596997</v>
      </c>
      <c r="F5" s="1025">
        <v>3.7061007999999999E-2</v>
      </c>
      <c r="G5" s="1025">
        <v>0.28207825600000003</v>
      </c>
      <c r="H5" s="1025">
        <v>4.3031847999999998E-2</v>
      </c>
      <c r="I5" s="1025">
        <v>7.2690536E-2</v>
      </c>
      <c r="J5" s="1025">
        <v>6.7585169793075842E-2</v>
      </c>
      <c r="K5" s="1025">
        <v>-1.1611792602439944E-2</v>
      </c>
      <c r="L5" s="1025">
        <v>-3.5236674677806237E-2</v>
      </c>
      <c r="M5" s="1024">
        <v>4.344638756152857E-2</v>
      </c>
    </row>
    <row r="6" spans="1:13" ht="27" customHeight="1" thickBot="1">
      <c r="B6" s="1013" t="s">
        <v>76</v>
      </c>
      <c r="C6" s="1023">
        <v>0.206502504</v>
      </c>
      <c r="D6" s="1023">
        <v>0.17369963599999999</v>
      </c>
      <c r="E6" s="1023">
        <v>9.2385890999999998E-2</v>
      </c>
      <c r="F6" s="1023">
        <v>1.4609221E-2</v>
      </c>
      <c r="G6" s="1023">
        <v>0.13813402599999999</v>
      </c>
      <c r="H6" s="1023">
        <v>1.8187267E-2</v>
      </c>
      <c r="I6" s="1023">
        <v>2.6899480999999999E-2</v>
      </c>
      <c r="J6" s="1023">
        <v>2.0958688901559684E-2</v>
      </c>
      <c r="K6" s="1023">
        <v>-4.0518105454568345E-3</v>
      </c>
      <c r="L6" s="1023">
        <v>-1.3044092270466018E-2</v>
      </c>
      <c r="M6" s="1022">
        <v>1.8206144428211328E-2</v>
      </c>
    </row>
    <row r="7" spans="1:13">
      <c r="B7" s="1001" t="s">
        <v>77</v>
      </c>
    </row>
    <row r="8" spans="1:13">
      <c r="B8" s="1001" t="s">
        <v>1006</v>
      </c>
    </row>
    <row r="9" spans="1:13">
      <c r="B9" s="1001"/>
    </row>
    <row r="10" spans="1:13">
      <c r="B10" s="1001"/>
    </row>
    <row r="11" spans="1:13">
      <c r="B11" s="893" t="s">
        <v>438</v>
      </c>
    </row>
    <row r="26" spans="2:7">
      <c r="B26" s="1001" t="s">
        <v>1006</v>
      </c>
      <c r="F26" s="286"/>
    </row>
    <row r="27" spans="2:7">
      <c r="B27" s="156" t="s">
        <v>2189</v>
      </c>
    </row>
    <row r="29" spans="2:7">
      <c r="B29" s="286"/>
    </row>
    <row r="31" spans="2:7">
      <c r="G31" s="286"/>
    </row>
  </sheetData>
  <phoneticPr fontId="4" type="noConversion"/>
  <hyperlinks>
    <hyperlink ref="B27" location="Мазмұны!B123" display="мазмұнға"/>
  </hyperlinks>
  <pageMargins left="0.75" right="0.75" top="1" bottom="1" header="0.5" footer="0.5"/>
  <pageSetup paperSize="9" scale="62" orientation="portrait" verticalDpi="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J27"/>
  <sheetViews>
    <sheetView topLeftCell="A13" zoomScaleNormal="100" workbookViewId="0">
      <selection activeCell="B27" sqref="B27"/>
    </sheetView>
  </sheetViews>
  <sheetFormatPr defaultRowHeight="12.75"/>
  <cols>
    <col min="1" max="1" width="8.85546875" style="892" bestFit="1" customWidth="1"/>
    <col min="2" max="2" width="9.42578125" style="892" customWidth="1"/>
    <col min="3" max="3" width="13.42578125" style="892" customWidth="1"/>
    <col min="4" max="4" width="9.28515625" style="892" customWidth="1"/>
    <col min="5" max="5" width="9.7109375" style="892" customWidth="1"/>
    <col min="6" max="6" width="11.42578125" style="892" customWidth="1"/>
    <col min="7" max="7" width="12.140625" style="892" customWidth="1"/>
    <col min="8" max="8" width="8.140625" style="892" customWidth="1"/>
    <col min="9" max="9" width="8.85546875" style="892" customWidth="1"/>
    <col min="10" max="16384" width="9.140625" style="892"/>
  </cols>
  <sheetData>
    <row r="1" spans="1:10">
      <c r="A1" s="286"/>
      <c r="B1" s="286"/>
      <c r="C1" s="286"/>
      <c r="D1" s="286"/>
      <c r="E1" s="286"/>
      <c r="F1" s="286"/>
      <c r="G1" s="286"/>
      <c r="H1" s="286"/>
      <c r="I1" s="286"/>
    </row>
    <row r="2" spans="1:10">
      <c r="A2" s="892" t="s">
        <v>1380</v>
      </c>
      <c r="B2" s="893" t="s">
        <v>2225</v>
      </c>
    </row>
    <row r="4" spans="1:10" ht="38.25">
      <c r="A4" s="286"/>
      <c r="B4" s="354" t="s">
        <v>1382</v>
      </c>
      <c r="C4" s="354" t="s">
        <v>78</v>
      </c>
      <c r="D4" s="354" t="s">
        <v>79</v>
      </c>
      <c r="E4" s="354" t="s">
        <v>80</v>
      </c>
      <c r="F4" s="354" t="s">
        <v>81</v>
      </c>
      <c r="G4" s="354" t="s">
        <v>82</v>
      </c>
      <c r="H4" s="354" t="s">
        <v>83</v>
      </c>
      <c r="I4" s="354" t="s">
        <v>183</v>
      </c>
    </row>
    <row r="5" spans="1:10" ht="15.75" customHeight="1">
      <c r="B5" s="390">
        <v>39448</v>
      </c>
      <c r="C5" s="391">
        <v>3.7933242653526422</v>
      </c>
      <c r="D5" s="391">
        <v>1.8858152562005306</v>
      </c>
      <c r="E5" s="391">
        <v>0.51783974846603142</v>
      </c>
      <c r="F5" s="391">
        <v>0.66972471591697735</v>
      </c>
      <c r="G5" s="391">
        <v>0.54799334900625274</v>
      </c>
      <c r="H5" s="391">
        <v>0.953099893683656</v>
      </c>
      <c r="I5" s="391">
        <v>1.0026430978356826</v>
      </c>
    </row>
    <row r="6" spans="1:10" ht="15.75" customHeight="1">
      <c r="B6" s="390">
        <v>39539</v>
      </c>
      <c r="C6" s="391">
        <v>3.5089252370573005</v>
      </c>
      <c r="D6" s="391">
        <v>1.5293088024631225</v>
      </c>
      <c r="E6" s="391">
        <v>0.44923180095354492</v>
      </c>
      <c r="F6" s="391">
        <v>0.62507153388065417</v>
      </c>
      <c r="G6" s="391">
        <v>0.53473015508155386</v>
      </c>
      <c r="H6" s="391">
        <v>0.94475714568558056</v>
      </c>
      <c r="I6" s="391">
        <v>0.98854339726565932</v>
      </c>
    </row>
    <row r="7" spans="1:10" ht="15.75" customHeight="1">
      <c r="B7" s="390">
        <v>39630</v>
      </c>
      <c r="C7" s="391">
        <v>2.9148557290175261</v>
      </c>
      <c r="D7" s="391">
        <v>1.9128537275911217</v>
      </c>
      <c r="E7" s="391">
        <v>0.49391686654957928</v>
      </c>
      <c r="F7" s="391">
        <v>0.44715755539348867</v>
      </c>
      <c r="G7" s="391">
        <v>0.8957130897450416</v>
      </c>
      <c r="H7" s="391">
        <v>0.88930352610795738</v>
      </c>
      <c r="I7" s="391">
        <v>0.9601532886464883</v>
      </c>
    </row>
    <row r="8" spans="1:10" ht="15.75" customHeight="1">
      <c r="B8" s="390">
        <v>39722</v>
      </c>
      <c r="C8" s="391">
        <v>2.2538929003116475</v>
      </c>
      <c r="D8" s="391">
        <v>2.3797282869154883</v>
      </c>
      <c r="E8" s="391">
        <v>0.48765731386889738</v>
      </c>
      <c r="F8" s="391">
        <v>0.57715858538746234</v>
      </c>
      <c r="G8" s="391">
        <v>0.92364932710644487</v>
      </c>
      <c r="H8" s="391">
        <v>0.95603514589825189</v>
      </c>
      <c r="I8" s="391">
        <v>1.0110729504330984</v>
      </c>
    </row>
    <row r="11" spans="1:10">
      <c r="B11" s="893" t="s">
        <v>2225</v>
      </c>
    </row>
    <row r="12" spans="1:10">
      <c r="B12" s="286" t="s">
        <v>1414</v>
      </c>
    </row>
    <row r="14" spans="1:10">
      <c r="J14" s="286"/>
    </row>
    <row r="25" spans="2:2">
      <c r="B25" s="1001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24" display="мазмұнға"/>
  </hyperlinks>
  <pageMargins left="0.75" right="0.75" top="1" bottom="1" header="0.5" footer="0.5"/>
  <pageSetup paperSize="9" scale="80" orientation="portrait" verticalDpi="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2:I30"/>
  <sheetViews>
    <sheetView topLeftCell="A14" zoomScaleNormal="100" workbookViewId="0">
      <selection activeCell="B30" sqref="B30"/>
    </sheetView>
  </sheetViews>
  <sheetFormatPr defaultColWidth="8" defaultRowHeight="12.75"/>
  <cols>
    <col min="1" max="1" width="8" style="286" customWidth="1"/>
    <col min="2" max="2" width="10.7109375" style="286" customWidth="1"/>
    <col min="3" max="3" width="11.5703125" style="286" customWidth="1"/>
    <col min="4" max="5" width="8" style="286" customWidth="1"/>
    <col min="6" max="6" width="10.5703125" style="286" customWidth="1"/>
    <col min="7" max="7" width="9.85546875" style="286" customWidth="1"/>
    <col min="8" max="16384" width="8" style="286"/>
  </cols>
  <sheetData>
    <row r="2" spans="1:9">
      <c r="A2" s="892" t="s">
        <v>1380</v>
      </c>
      <c r="B2" s="293" t="s">
        <v>2162</v>
      </c>
    </row>
    <row r="3" spans="1:9">
      <c r="B3" s="294" t="s">
        <v>8</v>
      </c>
    </row>
    <row r="4" spans="1:9">
      <c r="B4" s="304"/>
      <c r="C4" s="304"/>
      <c r="D4" s="304"/>
      <c r="E4" s="304"/>
      <c r="F4" s="304"/>
      <c r="G4" s="304"/>
      <c r="H4" s="304"/>
      <c r="I4" s="304"/>
    </row>
    <row r="5" spans="1:9" ht="39.75" customHeight="1">
      <c r="B5" s="354" t="s">
        <v>1382</v>
      </c>
      <c r="C5" s="354" t="s">
        <v>78</v>
      </c>
      <c r="D5" s="354" t="s">
        <v>79</v>
      </c>
      <c r="E5" s="354" t="s">
        <v>80</v>
      </c>
      <c r="F5" s="354" t="s">
        <v>81</v>
      </c>
      <c r="G5" s="354" t="s">
        <v>82</v>
      </c>
      <c r="H5" s="354" t="s">
        <v>83</v>
      </c>
      <c r="I5" s="354" t="s">
        <v>183</v>
      </c>
    </row>
    <row r="6" spans="1:9" ht="18" customHeight="1">
      <c r="B6" s="1027">
        <v>39356</v>
      </c>
      <c r="C6" s="392">
        <v>-414.74501099999998</v>
      </c>
      <c r="D6" s="392">
        <v>-67.316509999999994</v>
      </c>
      <c r="E6" s="392">
        <v>-9.1380160000000004</v>
      </c>
      <c r="F6" s="392">
        <v>-139.33296799999999</v>
      </c>
      <c r="G6" s="392">
        <v>-130.529664</v>
      </c>
      <c r="H6" s="392">
        <v>2062.629363</v>
      </c>
      <c r="I6" s="392">
        <v>1339.993297</v>
      </c>
    </row>
    <row r="7" spans="1:9" ht="18" customHeight="1">
      <c r="B7" s="1027">
        <v>39448</v>
      </c>
      <c r="C7" s="392">
        <v>189.07501600000001</v>
      </c>
      <c r="D7" s="392">
        <v>20.804690000000001</v>
      </c>
      <c r="E7" s="392">
        <v>-287.93252699999999</v>
      </c>
      <c r="F7" s="392">
        <v>-100.78138199999999</v>
      </c>
      <c r="G7" s="392">
        <v>-312.65372300000001</v>
      </c>
      <c r="H7" s="392">
        <v>1805.0527959999999</v>
      </c>
      <c r="I7" s="392">
        <v>1425.123548</v>
      </c>
    </row>
    <row r="8" spans="1:9" ht="18" customHeight="1">
      <c r="B8" s="1027">
        <v>39539</v>
      </c>
      <c r="C8" s="392">
        <v>142.168148</v>
      </c>
      <c r="D8" s="392">
        <v>206.94402299999999</v>
      </c>
      <c r="E8" s="392">
        <v>-209.53937199999999</v>
      </c>
      <c r="F8" s="392">
        <v>-149.30331899999999</v>
      </c>
      <c r="G8" s="392">
        <v>-458.05857099999997</v>
      </c>
      <c r="H8" s="392">
        <v>1804.245551</v>
      </c>
      <c r="I8" s="392">
        <v>1461.9928130000001</v>
      </c>
    </row>
    <row r="9" spans="1:9" ht="18" customHeight="1">
      <c r="B9" s="1027">
        <v>39630</v>
      </c>
      <c r="C9" s="392">
        <v>-64.193438</v>
      </c>
      <c r="D9" s="392">
        <v>625.84897699999999</v>
      </c>
      <c r="E9" s="392">
        <v>-236.51191399999999</v>
      </c>
      <c r="F9" s="392">
        <v>-415.663276</v>
      </c>
      <c r="G9" s="392">
        <v>-222.71949699999999</v>
      </c>
      <c r="H9" s="392">
        <v>1578.5877390000001</v>
      </c>
      <c r="I9" s="392">
        <v>1528.0937919999999</v>
      </c>
    </row>
    <row r="10" spans="1:9" ht="18" customHeight="1">
      <c r="B10" s="1027">
        <v>39722</v>
      </c>
      <c r="C10" s="392">
        <v>-101.17607700000001</v>
      </c>
      <c r="D10" s="392">
        <v>730.34596899999997</v>
      </c>
      <c r="E10" s="392">
        <v>-568.39687300000003</v>
      </c>
      <c r="F10" s="392">
        <v>-206.96451400000001</v>
      </c>
      <c r="G10" s="392">
        <v>-1.091842</v>
      </c>
      <c r="H10" s="392">
        <v>1445.89526</v>
      </c>
      <c r="I10" s="392">
        <v>1519.608346</v>
      </c>
    </row>
    <row r="11" spans="1:9">
      <c r="B11" s="1001"/>
      <c r="C11" s="318"/>
    </row>
    <row r="13" spans="1:9">
      <c r="A13" s="892"/>
      <c r="B13" s="293" t="s">
        <v>2162</v>
      </c>
    </row>
    <row r="14" spans="1:9">
      <c r="B14" s="294" t="s">
        <v>8</v>
      </c>
    </row>
    <row r="28" spans="2:3">
      <c r="B28" s="1001" t="s">
        <v>1006</v>
      </c>
      <c r="C28" s="892"/>
    </row>
    <row r="29" spans="2:3">
      <c r="B29" s="892"/>
      <c r="C29" s="892"/>
    </row>
    <row r="30" spans="2:3">
      <c r="B30" s="156" t="s">
        <v>2189</v>
      </c>
      <c r="C30" s="892"/>
    </row>
  </sheetData>
  <phoneticPr fontId="4" type="noConversion"/>
  <hyperlinks>
    <hyperlink ref="B30" location="Мазмұны!B125" display="мазмұнға"/>
  </hyperlinks>
  <pageMargins left="0.75" right="0.75" top="1" bottom="1" header="0.5" footer="0.5"/>
  <pageSetup paperSize="9" scale="81" orientation="portrait" verticalDpi="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2:F18"/>
  <sheetViews>
    <sheetView workbookViewId="0">
      <selection activeCell="B16" sqref="B16"/>
    </sheetView>
  </sheetViews>
  <sheetFormatPr defaultColWidth="8" defaultRowHeight="12.75"/>
  <cols>
    <col min="1" max="1" width="8.85546875" style="286" bestFit="1" customWidth="1"/>
    <col min="2" max="2" width="22.5703125" style="286" customWidth="1"/>
    <col min="3" max="3" width="8.140625" style="286" customWidth="1"/>
    <col min="4" max="4" width="13.140625" style="286" customWidth="1"/>
    <col min="5" max="5" width="16.7109375" style="286" customWidth="1"/>
    <col min="6" max="6" width="15.42578125" style="286" customWidth="1"/>
    <col min="7" max="16384" width="8" style="286"/>
  </cols>
  <sheetData>
    <row r="2" spans="1:6">
      <c r="A2" s="892" t="s">
        <v>1380</v>
      </c>
      <c r="B2" s="293" t="s">
        <v>439</v>
      </c>
    </row>
    <row r="3" spans="1:6">
      <c r="A3" s="892"/>
      <c r="B3" s="293"/>
    </row>
    <row r="4" spans="1:6">
      <c r="B4" s="294" t="s">
        <v>8</v>
      </c>
    </row>
    <row r="5" spans="1:6" ht="63.75">
      <c r="B5" s="356" t="s">
        <v>1958</v>
      </c>
      <c r="C5" s="369" t="s">
        <v>1959</v>
      </c>
      <c r="D5" s="369" t="s">
        <v>84</v>
      </c>
      <c r="E5" s="354" t="s">
        <v>85</v>
      </c>
      <c r="F5" s="354" t="s">
        <v>86</v>
      </c>
    </row>
    <row r="6" spans="1:6" ht="16.5" customHeight="1">
      <c r="B6" s="297" t="s">
        <v>78</v>
      </c>
      <c r="C6" s="393">
        <v>1378.2</v>
      </c>
      <c r="D6" s="393">
        <v>1479.4</v>
      </c>
      <c r="E6" s="393">
        <v>-101.2</v>
      </c>
      <c r="F6" s="393">
        <v>-101.2</v>
      </c>
    </row>
    <row r="7" spans="1:6" ht="16.5" customHeight="1">
      <c r="B7" s="297" t="s">
        <v>79</v>
      </c>
      <c r="C7" s="393">
        <v>1583</v>
      </c>
      <c r="D7" s="393">
        <v>852.7</v>
      </c>
      <c r="E7" s="393">
        <v>730.3</v>
      </c>
      <c r="F7" s="393">
        <v>629.20000000000005</v>
      </c>
    </row>
    <row r="8" spans="1:6" ht="16.5" customHeight="1">
      <c r="B8" s="297" t="s">
        <v>80</v>
      </c>
      <c r="C8" s="393">
        <v>666.3</v>
      </c>
      <c r="D8" s="393">
        <v>1234.7</v>
      </c>
      <c r="E8" s="393">
        <v>-568.4</v>
      </c>
      <c r="F8" s="393">
        <v>60.8</v>
      </c>
    </row>
    <row r="9" spans="1:6" ht="16.5" customHeight="1">
      <c r="B9" s="297" t="s">
        <v>81</v>
      </c>
      <c r="C9" s="393">
        <v>602.4</v>
      </c>
      <c r="D9" s="393">
        <v>809.3</v>
      </c>
      <c r="E9" s="393">
        <v>-207</v>
      </c>
      <c r="F9" s="393">
        <v>-146.19999999999999</v>
      </c>
    </row>
    <row r="10" spans="1:6" ht="16.5" customHeight="1">
      <c r="B10" s="297" t="s">
        <v>82</v>
      </c>
      <c r="C10" s="393">
        <v>1065.0999999999999</v>
      </c>
      <c r="D10" s="393">
        <v>1066.2</v>
      </c>
      <c r="E10" s="393">
        <v>-1.1000000000000001</v>
      </c>
      <c r="F10" s="393">
        <v>-147.30000000000001</v>
      </c>
    </row>
    <row r="11" spans="1:6" ht="16.5" customHeight="1">
      <c r="B11" s="297" t="s">
        <v>83</v>
      </c>
      <c r="C11" s="393">
        <v>6817.3</v>
      </c>
      <c r="D11" s="393">
        <v>5371.4</v>
      </c>
      <c r="E11" s="393">
        <v>1445.9</v>
      </c>
      <c r="F11" s="393">
        <v>1298.5999999999999</v>
      </c>
    </row>
    <row r="12" spans="1:6" ht="16.5" customHeight="1">
      <c r="B12" s="297" t="s">
        <v>183</v>
      </c>
      <c r="C12" s="393">
        <v>12500.3</v>
      </c>
      <c r="D12" s="393">
        <v>10980.7</v>
      </c>
      <c r="E12" s="393">
        <v>1519.6</v>
      </c>
      <c r="F12" s="393">
        <v>1519.6</v>
      </c>
    </row>
    <row r="14" spans="1:6">
      <c r="B14" s="1001" t="s">
        <v>1006</v>
      </c>
    </row>
    <row r="15" spans="1:6">
      <c r="B15" s="892"/>
    </row>
    <row r="16" spans="1:6">
      <c r="B16" s="156" t="s">
        <v>2189</v>
      </c>
      <c r="C16" s="892"/>
    </row>
    <row r="17" spans="3:3">
      <c r="C17" s="892"/>
    </row>
    <row r="18" spans="3:3">
      <c r="C18" s="892"/>
    </row>
  </sheetData>
  <phoneticPr fontId="4" type="noConversion"/>
  <hyperlinks>
    <hyperlink ref="B16" location="Мазмұны!B126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2:H47"/>
  <sheetViews>
    <sheetView topLeftCell="A2" zoomScaleNormal="100" workbookViewId="0">
      <selection activeCell="B2" sqref="B2"/>
    </sheetView>
  </sheetViews>
  <sheetFormatPr defaultRowHeight="12.75"/>
  <cols>
    <col min="1" max="1" width="4.85546875" style="69" bestFit="1" customWidth="1"/>
    <col min="2" max="5" width="9.140625" style="69"/>
    <col min="6" max="6" width="11.85546875" style="69" customWidth="1"/>
    <col min="7" max="16384" width="9.140625" style="69"/>
  </cols>
  <sheetData>
    <row r="2" spans="1:8">
      <c r="A2" s="69" t="s">
        <v>1380</v>
      </c>
      <c r="B2" s="70" t="s">
        <v>1287</v>
      </c>
    </row>
    <row r="3" spans="1:8">
      <c r="B3" s="99"/>
      <c r="C3" s="100"/>
      <c r="D3" s="100"/>
      <c r="E3" s="100"/>
      <c r="F3" s="100"/>
      <c r="G3" s="100"/>
      <c r="H3" s="100"/>
    </row>
    <row r="4" spans="1:8">
      <c r="B4" s="101" t="s">
        <v>1382</v>
      </c>
      <c r="C4" s="101" t="s">
        <v>2028</v>
      </c>
      <c r="D4" s="101" t="s">
        <v>2032</v>
      </c>
      <c r="E4" s="101" t="s">
        <v>2058</v>
      </c>
      <c r="F4" s="101" t="s">
        <v>2200</v>
      </c>
      <c r="G4" s="101" t="s">
        <v>1262</v>
      </c>
      <c r="H4" s="100"/>
    </row>
    <row r="5" spans="1:8">
      <c r="B5" s="102" t="s">
        <v>2059</v>
      </c>
      <c r="C5" s="102">
        <v>-17.899999999999999</v>
      </c>
      <c r="D5" s="102">
        <v>75</v>
      </c>
      <c r="E5" s="102">
        <v>15</v>
      </c>
      <c r="F5" s="102">
        <v>-2.2000000000000002</v>
      </c>
      <c r="G5" s="102">
        <v>128.59428585260122</v>
      </c>
      <c r="H5" s="100"/>
    </row>
    <row r="6" spans="1:8">
      <c r="B6" s="102" t="s">
        <v>2060</v>
      </c>
      <c r="C6" s="102">
        <v>-23.2</v>
      </c>
      <c r="D6" s="102">
        <v>76</v>
      </c>
      <c r="E6" s="102">
        <v>-1</v>
      </c>
      <c r="F6" s="102">
        <v>-2.2000000000000002</v>
      </c>
      <c r="G6" s="102">
        <v>130.00154872306695</v>
      </c>
      <c r="H6" s="100"/>
    </row>
    <row r="7" spans="1:8">
      <c r="B7" s="102" t="s">
        <v>2061</v>
      </c>
      <c r="C7" s="102">
        <v>-20</v>
      </c>
      <c r="D7" s="102">
        <v>74</v>
      </c>
      <c r="E7" s="102">
        <v>-4</v>
      </c>
      <c r="F7" s="102">
        <v>-2</v>
      </c>
      <c r="G7" s="102">
        <v>115.41096818639777</v>
      </c>
      <c r="H7" s="100"/>
    </row>
    <row r="8" spans="1:8">
      <c r="B8" s="102" t="s">
        <v>2062</v>
      </c>
      <c r="C8" s="102">
        <v>-21.1</v>
      </c>
      <c r="D8" s="102">
        <v>70</v>
      </c>
      <c r="E8" s="102">
        <v>-2</v>
      </c>
      <c r="F8" s="102">
        <v>-1.8</v>
      </c>
      <c r="G8" s="102">
        <v>113.97260027901675</v>
      </c>
      <c r="H8" s="100"/>
    </row>
    <row r="9" spans="1:8">
      <c r="B9" s="102" t="s">
        <v>2063</v>
      </c>
      <c r="C9" s="102">
        <v>-23.6</v>
      </c>
      <c r="D9" s="102">
        <v>81</v>
      </c>
      <c r="E9" s="102">
        <v>-10</v>
      </c>
      <c r="F9" s="102">
        <v>-2</v>
      </c>
      <c r="G9" s="102">
        <v>108.08542113513184</v>
      </c>
      <c r="H9" s="100"/>
    </row>
    <row r="10" spans="1:8">
      <c r="B10" s="102" t="s">
        <v>2064</v>
      </c>
      <c r="C10" s="102">
        <v>-24.1</v>
      </c>
      <c r="D10" s="102">
        <v>81</v>
      </c>
      <c r="E10" s="102">
        <v>-17</v>
      </c>
      <c r="F10" s="102">
        <v>-1.8</v>
      </c>
      <c r="G10" s="102">
        <v>83.532480980948407</v>
      </c>
      <c r="H10" s="100"/>
    </row>
    <row r="11" spans="1:8">
      <c r="B11" s="102" t="s">
        <v>2065</v>
      </c>
      <c r="C11" s="102">
        <v>-16.7</v>
      </c>
      <c r="D11" s="102">
        <v>78</v>
      </c>
      <c r="E11" s="102">
        <v>2</v>
      </c>
      <c r="F11" s="102">
        <v>-2</v>
      </c>
      <c r="G11" s="102">
        <v>97.329699295182195</v>
      </c>
      <c r="H11" s="100"/>
    </row>
    <row r="12" spans="1:8">
      <c r="B12" s="102" t="s">
        <v>2066</v>
      </c>
      <c r="C12" s="102">
        <v>-8.8000000000000007</v>
      </c>
      <c r="D12" s="102">
        <v>76</v>
      </c>
      <c r="E12" s="102">
        <v>-4</v>
      </c>
      <c r="F12" s="102">
        <v>-2</v>
      </c>
      <c r="G12" s="102">
        <v>89.032700568013723</v>
      </c>
      <c r="H12" s="100"/>
    </row>
    <row r="13" spans="1:8">
      <c r="B13" s="102" t="s">
        <v>2067</v>
      </c>
      <c r="C13" s="102">
        <v>-10.7</v>
      </c>
      <c r="D13" s="102">
        <v>83</v>
      </c>
      <c r="E13" s="102">
        <v>-9</v>
      </c>
      <c r="F13" s="102">
        <v>-1.8</v>
      </c>
      <c r="G13" s="102">
        <v>84.051156185305459</v>
      </c>
      <c r="H13" s="100"/>
    </row>
    <row r="14" spans="1:8">
      <c r="B14" s="102" t="s">
        <v>2068</v>
      </c>
      <c r="C14" s="102">
        <v>-12.3</v>
      </c>
      <c r="D14" s="102">
        <v>86</v>
      </c>
      <c r="E14" s="102">
        <v>1</v>
      </c>
      <c r="F14" s="102">
        <v>-2</v>
      </c>
      <c r="G14" s="102">
        <v>109.27412596007868</v>
      </c>
      <c r="H14" s="100"/>
    </row>
    <row r="15" spans="1:8">
      <c r="B15" s="102" t="s">
        <v>2069</v>
      </c>
      <c r="C15" s="102">
        <v>-8.9</v>
      </c>
      <c r="D15" s="102">
        <v>87</v>
      </c>
      <c r="E15" s="102">
        <v>1</v>
      </c>
      <c r="F15" s="102">
        <v>-2</v>
      </c>
      <c r="G15" s="102">
        <v>96.591649385495231</v>
      </c>
      <c r="H15" s="100"/>
    </row>
    <row r="16" spans="1:8">
      <c r="B16" s="102" t="s">
        <v>2070</v>
      </c>
      <c r="C16" s="102">
        <v>0</v>
      </c>
      <c r="D16" s="102">
        <v>87</v>
      </c>
      <c r="E16" s="102">
        <v>0</v>
      </c>
      <c r="F16" s="102">
        <v>-2</v>
      </c>
      <c r="G16" s="102">
        <v>93.916129982230515</v>
      </c>
      <c r="H16" s="100"/>
    </row>
    <row r="17" spans="2:8">
      <c r="B17" s="102" t="s">
        <v>2071</v>
      </c>
      <c r="C17" s="102">
        <v>0</v>
      </c>
      <c r="D17" s="102">
        <v>88</v>
      </c>
      <c r="E17" s="102">
        <v>-4</v>
      </c>
      <c r="F17" s="102">
        <v>-2</v>
      </c>
      <c r="G17" s="102">
        <v>88.400086834471963</v>
      </c>
      <c r="H17" s="100"/>
    </row>
    <row r="18" spans="2:8">
      <c r="B18" s="102" t="s">
        <v>2072</v>
      </c>
      <c r="C18" s="102">
        <v>-3.7</v>
      </c>
      <c r="D18" s="102">
        <v>91</v>
      </c>
      <c r="E18" s="102">
        <v>-3</v>
      </c>
      <c r="F18" s="102">
        <v>-1.8</v>
      </c>
      <c r="G18" s="102">
        <v>97.742712226358663</v>
      </c>
      <c r="H18" s="100"/>
    </row>
    <row r="19" spans="2:8">
      <c r="B19" s="102" t="s">
        <v>2073</v>
      </c>
      <c r="C19" s="102">
        <v>7.5</v>
      </c>
      <c r="D19" s="102">
        <v>94</v>
      </c>
      <c r="E19" s="102">
        <v>31</v>
      </c>
      <c r="F19" s="102">
        <v>-1.4</v>
      </c>
      <c r="G19" s="102">
        <v>85.127613662405267</v>
      </c>
      <c r="H19" s="100"/>
    </row>
    <row r="20" spans="2:8">
      <c r="B20" s="102" t="s">
        <v>2074</v>
      </c>
      <c r="C20" s="102">
        <v>19.2</v>
      </c>
      <c r="D20" s="102">
        <v>94</v>
      </c>
      <c r="E20" s="102">
        <v>41</v>
      </c>
      <c r="F20" s="102">
        <v>-1.4</v>
      </c>
      <c r="G20" s="102">
        <v>81.79838317055507</v>
      </c>
      <c r="H20" s="100"/>
    </row>
    <row r="21" spans="2:8">
      <c r="B21" s="102" t="s">
        <v>2075</v>
      </c>
      <c r="C21" s="102">
        <v>32.200000000000003</v>
      </c>
      <c r="D21" s="102">
        <v>97</v>
      </c>
      <c r="E21" s="102">
        <v>49</v>
      </c>
      <c r="F21" s="102">
        <v>-1.4</v>
      </c>
      <c r="G21" s="102">
        <v>96.784656356549576</v>
      </c>
      <c r="H21" s="100"/>
    </row>
    <row r="22" spans="2:8">
      <c r="B22" s="102" t="s">
        <v>2076</v>
      </c>
      <c r="C22" s="102">
        <v>55.4</v>
      </c>
      <c r="D22" s="102">
        <v>101</v>
      </c>
      <c r="E22" s="102">
        <v>43</v>
      </c>
      <c r="F22" s="102">
        <v>-1.2</v>
      </c>
      <c r="G22" s="102">
        <v>110.16050855747392</v>
      </c>
      <c r="H22" s="100"/>
    </row>
    <row r="23" spans="2:8">
      <c r="B23" s="99" t="s">
        <v>2078</v>
      </c>
      <c r="C23" s="100"/>
      <c r="D23" s="100"/>
      <c r="E23" s="100"/>
      <c r="F23" s="100"/>
      <c r="G23" s="100"/>
      <c r="H23" s="100"/>
    </row>
    <row r="24" spans="2:8">
      <c r="B24" s="100"/>
      <c r="C24" s="100"/>
      <c r="D24" s="100"/>
      <c r="E24" s="100"/>
      <c r="F24" s="100"/>
      <c r="G24" s="100"/>
      <c r="H24" s="100"/>
    </row>
    <row r="25" spans="2:8">
      <c r="B25" s="70" t="s">
        <v>1287</v>
      </c>
    </row>
    <row r="45" spans="2:2">
      <c r="B45" s="103" t="s">
        <v>2077</v>
      </c>
    </row>
    <row r="46" spans="2:2">
      <c r="B46" s="103"/>
    </row>
    <row r="47" spans="2:2">
      <c r="B47" s="1431" t="s">
        <v>2189</v>
      </c>
    </row>
  </sheetData>
  <phoneticPr fontId="4" type="noConversion"/>
  <hyperlinks>
    <hyperlink ref="B47" location="Мазмұны!B13" display="мазмұнға"/>
  </hyperlinks>
  <pageMargins left="0.75" right="0.75" top="1" bottom="1" header="0.5" footer="0.5"/>
  <pageSetup paperSize="9" scale="54" orientation="landscape" verticalDpi="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5"/>
  <dimension ref="A1:F30"/>
  <sheetViews>
    <sheetView topLeftCell="A14" workbookViewId="0">
      <selection activeCell="B28" sqref="B28"/>
    </sheetView>
  </sheetViews>
  <sheetFormatPr defaultRowHeight="12.75"/>
  <cols>
    <col min="1" max="1" width="11.42578125" style="1028" bestFit="1" customWidth="1"/>
    <col min="2" max="2" width="24.5703125" style="1028" bestFit="1" customWidth="1"/>
    <col min="3" max="3" width="17" style="1028" bestFit="1" customWidth="1"/>
    <col min="4" max="4" width="10.28515625" style="1028" bestFit="1" customWidth="1"/>
    <col min="5" max="5" width="11.140625" style="1028" customWidth="1"/>
    <col min="6" max="6" width="11.140625" style="1028" bestFit="1" customWidth="1"/>
    <col min="7" max="16384" width="9.140625" style="1028"/>
  </cols>
  <sheetData>
    <row r="1" spans="1:6">
      <c r="B1" s="1532"/>
      <c r="C1" s="1532"/>
    </row>
    <row r="2" spans="1:6">
      <c r="A2" s="873" t="s">
        <v>1380</v>
      </c>
      <c r="B2" s="1031" t="s">
        <v>2163</v>
      </c>
    </row>
    <row r="4" spans="1:6" ht="38.25">
      <c r="B4" s="1036" t="s">
        <v>1958</v>
      </c>
      <c r="C4" s="1037" t="s">
        <v>92</v>
      </c>
      <c r="D4" s="1036" t="s">
        <v>93</v>
      </c>
      <c r="E4" s="1036" t="s">
        <v>94</v>
      </c>
      <c r="F4" s="1036" t="s">
        <v>95</v>
      </c>
    </row>
    <row r="5" spans="1:6" ht="25.5">
      <c r="B5" s="1034" t="s">
        <v>89</v>
      </c>
      <c r="C5" s="1035">
        <v>1983.2</v>
      </c>
      <c r="D5" s="1035">
        <v>1944.4</v>
      </c>
      <c r="E5" s="1035">
        <v>1905.7</v>
      </c>
      <c r="F5" s="1035">
        <v>1866.9</v>
      </c>
    </row>
    <row r="6" spans="1:6" ht="29.25" customHeight="1">
      <c r="B6" s="1034" t="s">
        <v>91</v>
      </c>
      <c r="C6" s="1033">
        <v>0.11899999999999999</v>
      </c>
      <c r="D6" s="1033">
        <v>0.115</v>
      </c>
      <c r="E6" s="1033">
        <v>0.111</v>
      </c>
      <c r="F6" s="1033">
        <v>0.107</v>
      </c>
    </row>
    <row r="7" spans="1:6" ht="29.25" customHeight="1">
      <c r="B7" s="1034" t="s">
        <v>90</v>
      </c>
      <c r="C7" s="1033">
        <v>0.14899999999999999</v>
      </c>
      <c r="D7" s="1033">
        <v>0.14599999999999999</v>
      </c>
      <c r="E7" s="1033">
        <v>0.14299999999999999</v>
      </c>
      <c r="F7" s="1033">
        <v>0.14000000000000001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532" t="s">
        <v>87</v>
      </c>
      <c r="C10" s="1532"/>
      <c r="D10" s="1030"/>
      <c r="E10" s="1030"/>
      <c r="F10" s="1030"/>
    </row>
    <row r="11" spans="1:6">
      <c r="A11" s="873"/>
      <c r="B11" s="1031" t="s">
        <v>88</v>
      </c>
      <c r="C11" s="1029"/>
      <c r="D11" s="1030"/>
      <c r="E11" s="1030"/>
      <c r="F11" s="1030"/>
    </row>
    <row r="12" spans="1:6">
      <c r="A12" s="873"/>
      <c r="B12" s="1031"/>
      <c r="C12" s="1029"/>
      <c r="D12" s="1030"/>
      <c r="E12" s="1030"/>
      <c r="F12" s="1030"/>
    </row>
    <row r="26" spans="2:2">
      <c r="B26" s="885" t="s">
        <v>1006</v>
      </c>
    </row>
    <row r="28" spans="2:2">
      <c r="B28" s="156" t="s">
        <v>2189</v>
      </c>
    </row>
    <row r="29" spans="2:2">
      <c r="B29" s="1029"/>
    </row>
    <row r="30" spans="2:2">
      <c r="B30" s="1029"/>
    </row>
  </sheetData>
  <mergeCells count="2">
    <mergeCell ref="B1:C1"/>
    <mergeCell ref="B10:C10"/>
  </mergeCells>
  <phoneticPr fontId="4" type="noConversion"/>
  <hyperlinks>
    <hyperlink ref="B28" location="Мазмұны!B127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6"/>
  <dimension ref="A1:T37"/>
  <sheetViews>
    <sheetView topLeftCell="A8" workbookViewId="0">
      <selection activeCell="B28" sqref="B28"/>
    </sheetView>
  </sheetViews>
  <sheetFormatPr defaultRowHeight="12.75"/>
  <cols>
    <col min="1" max="1" width="13.42578125" style="1028" customWidth="1"/>
    <col min="2" max="2" width="24.5703125" style="1028" bestFit="1" customWidth="1"/>
    <col min="3" max="3" width="17.5703125" style="1028" customWidth="1"/>
    <col min="4" max="5" width="10" style="1028" bestFit="1" customWidth="1"/>
    <col min="6" max="6" width="10.85546875" style="1028" bestFit="1" customWidth="1"/>
    <col min="7" max="16384" width="9.140625" style="1028"/>
  </cols>
  <sheetData>
    <row r="1" spans="1:6">
      <c r="B1" s="1532"/>
      <c r="C1" s="1532"/>
    </row>
    <row r="2" spans="1:6">
      <c r="A2" s="873" t="s">
        <v>1380</v>
      </c>
      <c r="B2" s="1031" t="s">
        <v>2164</v>
      </c>
    </row>
    <row r="4" spans="1:6">
      <c r="B4" s="1036" t="s">
        <v>1958</v>
      </c>
      <c r="C4" s="1037" t="s">
        <v>92</v>
      </c>
      <c r="D4" s="1041">
        <v>-0.05</v>
      </c>
      <c r="E4" s="1041">
        <v>-0.1</v>
      </c>
      <c r="F4" s="1041">
        <v>-0.15</v>
      </c>
    </row>
    <row r="5" spans="1:6" ht="25.5">
      <c r="B5" s="1034" t="s">
        <v>89</v>
      </c>
      <c r="C5" s="1035">
        <v>1983.2</v>
      </c>
      <c r="D5" s="1035">
        <v>1821.5</v>
      </c>
      <c r="E5" s="1035">
        <v>1659.8</v>
      </c>
      <c r="F5" s="1035">
        <v>1491.2</v>
      </c>
    </row>
    <row r="6" spans="1:6" ht="27" customHeight="1">
      <c r="B6" s="1034" t="s">
        <v>91</v>
      </c>
      <c r="C6" s="1040">
        <v>0.11899999999999999</v>
      </c>
      <c r="D6" s="1040">
        <v>0.113</v>
      </c>
      <c r="E6" s="1040">
        <v>0.10100000000000001</v>
      </c>
      <c r="F6" s="1040">
        <v>8.8999999999999996E-2</v>
      </c>
    </row>
    <row r="7" spans="1:6" ht="28.5" customHeight="1">
      <c r="B7" s="1034" t="s">
        <v>90</v>
      </c>
      <c r="C7" s="1040">
        <v>0.14899999999999999</v>
      </c>
      <c r="D7" s="1040">
        <v>0.13700000000000001</v>
      </c>
      <c r="E7" s="1040">
        <v>0.124</v>
      </c>
      <c r="F7" s="1040">
        <v>0.112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032"/>
      <c r="C10" s="1030"/>
      <c r="D10" s="1030"/>
      <c r="E10" s="1030"/>
      <c r="F10" s="1030"/>
    </row>
    <row r="11" spans="1:6">
      <c r="A11" s="873" t="s">
        <v>96</v>
      </c>
      <c r="B11" s="1031" t="s">
        <v>87</v>
      </c>
      <c r="C11" s="1029"/>
      <c r="D11" s="1030"/>
      <c r="E11" s="1030"/>
      <c r="F11" s="1030"/>
    </row>
    <row r="12" spans="1:6">
      <c r="A12" s="873"/>
      <c r="B12" s="1031" t="s">
        <v>97</v>
      </c>
      <c r="C12" s="1029"/>
      <c r="D12" s="1030"/>
      <c r="E12" s="1030"/>
      <c r="F12" s="1030"/>
    </row>
    <row r="26" spans="2:20">
      <c r="B26" s="885" t="s">
        <v>1006</v>
      </c>
    </row>
    <row r="28" spans="2:20">
      <c r="B28" s="156" t="s">
        <v>2189</v>
      </c>
    </row>
    <row r="29" spans="2:20">
      <c r="B29" s="1029"/>
    </row>
    <row r="30" spans="2:20">
      <c r="B30" s="1029"/>
    </row>
    <row r="31" spans="2:20">
      <c r="B31" s="1032"/>
      <c r="C31" s="1030"/>
      <c r="D31" s="1039"/>
      <c r="E31" s="1039"/>
      <c r="F31" s="1039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</row>
    <row r="32" spans="2:20">
      <c r="B32" s="1032"/>
      <c r="C32" s="1038"/>
      <c r="D32" s="1038"/>
      <c r="E32" s="1038"/>
      <c r="F32" s="1038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</row>
    <row r="33" spans="2:20">
      <c r="B33" s="1032"/>
      <c r="C33" s="1030"/>
      <c r="D33" s="1030"/>
      <c r="E33" s="1030"/>
      <c r="F33" s="1030"/>
      <c r="G33" s="1030"/>
      <c r="H33" s="1030"/>
      <c r="I33" s="1030"/>
      <c r="J33" s="1030"/>
      <c r="K33" s="1030"/>
      <c r="L33" s="1030"/>
      <c r="M33" s="1030"/>
      <c r="N33" s="1030"/>
      <c r="O33" s="1030"/>
      <c r="P33" s="1030"/>
      <c r="Q33" s="1030"/>
      <c r="R33" s="1030"/>
      <c r="S33" s="1030"/>
      <c r="T33" s="1030"/>
    </row>
    <row r="34" spans="2:20">
      <c r="B34" s="1032"/>
      <c r="C34" s="1030"/>
      <c r="D34" s="1030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</row>
    <row r="35" spans="2:20">
      <c r="B35" s="1032"/>
      <c r="C35" s="1030"/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</row>
    <row r="36" spans="2:20">
      <c r="B36" s="1032"/>
      <c r="C36" s="1030"/>
      <c r="D36" s="1030"/>
      <c r="E36" s="1030"/>
      <c r="F36" s="1030"/>
      <c r="G36" s="1030"/>
      <c r="H36" s="1030"/>
      <c r="I36" s="1030"/>
      <c r="J36" s="1030"/>
      <c r="K36" s="1030"/>
      <c r="L36" s="1030"/>
      <c r="M36" s="1030"/>
      <c r="N36" s="1030"/>
      <c r="O36" s="1030"/>
      <c r="P36" s="1030"/>
      <c r="Q36" s="1030"/>
      <c r="R36" s="1030"/>
      <c r="S36" s="1030"/>
      <c r="T36" s="1030"/>
    </row>
    <row r="37" spans="2:20">
      <c r="B37" s="1032"/>
      <c r="C37" s="1030"/>
      <c r="D37" s="1030"/>
      <c r="E37" s="1030"/>
      <c r="F37" s="1030"/>
      <c r="G37" s="1030"/>
      <c r="H37" s="1030"/>
      <c r="I37" s="1030"/>
      <c r="J37" s="1030"/>
      <c r="K37" s="1030"/>
      <c r="L37" s="1030"/>
      <c r="M37" s="1030"/>
      <c r="N37" s="1030"/>
      <c r="O37" s="1030"/>
      <c r="P37" s="1030"/>
      <c r="Q37" s="1030"/>
      <c r="R37" s="1030"/>
      <c r="S37" s="1030"/>
      <c r="T37" s="1030"/>
    </row>
  </sheetData>
  <mergeCells count="1">
    <mergeCell ref="B1:C1"/>
  </mergeCells>
  <phoneticPr fontId="4" type="noConversion"/>
  <hyperlinks>
    <hyperlink ref="B28" location="Мазмұны!B128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7"/>
  <dimension ref="A1:T37"/>
  <sheetViews>
    <sheetView topLeftCell="A11" zoomScaleNormal="100" workbookViewId="0">
      <selection activeCell="B28" sqref="B28"/>
    </sheetView>
  </sheetViews>
  <sheetFormatPr defaultRowHeight="12.75"/>
  <cols>
    <col min="1" max="1" width="11.42578125" style="1028" bestFit="1" customWidth="1"/>
    <col min="2" max="2" width="24.5703125" style="1028" bestFit="1" customWidth="1"/>
    <col min="3" max="3" width="17" style="1028" bestFit="1" customWidth="1"/>
    <col min="4" max="4" width="9.5703125" style="1028" bestFit="1" customWidth="1"/>
    <col min="5" max="6" width="9.85546875" style="1028" bestFit="1" customWidth="1"/>
    <col min="7" max="16384" width="9.140625" style="1028"/>
  </cols>
  <sheetData>
    <row r="1" spans="1:6">
      <c r="B1" s="1043"/>
      <c r="C1" s="1043"/>
    </row>
    <row r="2" spans="1:6">
      <c r="A2" s="873" t="s">
        <v>1380</v>
      </c>
      <c r="B2" s="1043" t="s">
        <v>2165</v>
      </c>
      <c r="C2" s="1043"/>
      <c r="D2" s="1043"/>
    </row>
    <row r="4" spans="1:6" ht="38.25">
      <c r="B4" s="1036" t="s">
        <v>1958</v>
      </c>
      <c r="C4" s="1037" t="s">
        <v>92</v>
      </c>
      <c r="D4" s="1042" t="s">
        <v>100</v>
      </c>
      <c r="E4" s="1042" t="s">
        <v>101</v>
      </c>
      <c r="F4" s="1036" t="s">
        <v>102</v>
      </c>
    </row>
    <row r="5" spans="1:6" ht="25.5">
      <c r="B5" s="1034" t="s">
        <v>89</v>
      </c>
      <c r="C5" s="1035">
        <v>1983.2</v>
      </c>
      <c r="D5" s="1035">
        <v>1967.9</v>
      </c>
      <c r="E5" s="1035">
        <v>1864.5</v>
      </c>
      <c r="F5" s="1035">
        <v>1688.7</v>
      </c>
    </row>
    <row r="6" spans="1:6" ht="38.25">
      <c r="B6" s="1034" t="s">
        <v>91</v>
      </c>
      <c r="C6" s="1040">
        <v>0.11899999999999999</v>
      </c>
      <c r="D6" s="1040">
        <v>0.11799999999999999</v>
      </c>
      <c r="E6" s="1040">
        <v>0.114</v>
      </c>
      <c r="F6" s="1040">
        <v>0.10299999999999999</v>
      </c>
    </row>
    <row r="7" spans="1:6" ht="38.25">
      <c r="B7" s="1034" t="s">
        <v>90</v>
      </c>
      <c r="C7" s="1040">
        <v>0.14899999999999999</v>
      </c>
      <c r="D7" s="1040">
        <v>0.14799999999999999</v>
      </c>
      <c r="E7" s="1040">
        <v>0.14000000000000001</v>
      </c>
      <c r="F7" s="1040">
        <v>0.127</v>
      </c>
    </row>
    <row r="8" spans="1:6">
      <c r="B8" s="885" t="s">
        <v>1006</v>
      </c>
      <c r="C8" s="1030"/>
      <c r="D8" s="1030"/>
      <c r="E8" s="1030"/>
      <c r="F8" s="1030"/>
    </row>
    <row r="9" spans="1:6">
      <c r="B9" s="1032"/>
      <c r="C9" s="1030"/>
      <c r="D9" s="1030"/>
      <c r="E9" s="1030"/>
      <c r="F9" s="1030"/>
    </row>
    <row r="10" spans="1:6">
      <c r="B10" s="1532" t="s">
        <v>98</v>
      </c>
      <c r="C10" s="1532"/>
      <c r="D10" s="1030"/>
      <c r="E10" s="1030"/>
      <c r="F10" s="1030"/>
    </row>
    <row r="11" spans="1:6">
      <c r="A11" s="873"/>
      <c r="B11" s="1532" t="s">
        <v>99</v>
      </c>
      <c r="C11" s="1532"/>
      <c r="D11" s="1532"/>
      <c r="E11" s="1532"/>
      <c r="F11" s="1532"/>
    </row>
    <row r="12" spans="1:6">
      <c r="A12" s="873"/>
      <c r="B12" s="1031"/>
      <c r="C12" s="1030"/>
      <c r="D12" s="1030"/>
      <c r="E12" s="1030"/>
      <c r="F12" s="1030"/>
    </row>
    <row r="26" spans="2:20">
      <c r="B26" s="885" t="s">
        <v>1006</v>
      </c>
    </row>
    <row r="28" spans="2:20">
      <c r="B28" s="156" t="s">
        <v>2189</v>
      </c>
    </row>
    <row r="29" spans="2:20">
      <c r="B29" s="1029"/>
    </row>
    <row r="30" spans="2:20">
      <c r="B30" s="1029"/>
    </row>
    <row r="31" spans="2:20">
      <c r="B31" s="1032"/>
      <c r="C31" s="1030"/>
      <c r="D31" s="1039"/>
      <c r="E31" s="1039"/>
      <c r="F31" s="1039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</row>
    <row r="32" spans="2:20">
      <c r="B32" s="1032"/>
      <c r="C32" s="1038"/>
      <c r="D32" s="1038"/>
      <c r="E32" s="1038"/>
      <c r="F32" s="1038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</row>
    <row r="33" spans="2:20">
      <c r="B33" s="1032"/>
      <c r="C33" s="1030"/>
      <c r="D33" s="1030"/>
      <c r="E33" s="1030"/>
      <c r="F33" s="1030"/>
      <c r="G33" s="1030"/>
      <c r="H33" s="1030"/>
      <c r="I33" s="1030"/>
      <c r="J33" s="1030"/>
      <c r="K33" s="1030"/>
      <c r="L33" s="1030"/>
      <c r="M33" s="1030"/>
      <c r="N33" s="1030"/>
      <c r="O33" s="1030"/>
      <c r="P33" s="1030"/>
      <c r="Q33" s="1030"/>
      <c r="R33" s="1030"/>
      <c r="S33" s="1030"/>
      <c r="T33" s="1030"/>
    </row>
    <row r="34" spans="2:20">
      <c r="B34" s="1032"/>
      <c r="C34" s="1030"/>
      <c r="D34" s="1030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</row>
    <row r="35" spans="2:20">
      <c r="B35" s="1032"/>
      <c r="C35" s="1030"/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</row>
    <row r="36" spans="2:20">
      <c r="B36" s="1032"/>
      <c r="C36" s="1030"/>
      <c r="D36" s="1030"/>
      <c r="E36" s="1030"/>
      <c r="F36" s="1030"/>
      <c r="G36" s="1030"/>
      <c r="H36" s="1030"/>
      <c r="I36" s="1030"/>
      <c r="J36" s="1030"/>
      <c r="K36" s="1030"/>
      <c r="L36" s="1030"/>
      <c r="M36" s="1030"/>
      <c r="N36" s="1030"/>
      <c r="O36" s="1030"/>
      <c r="P36" s="1030"/>
      <c r="Q36" s="1030"/>
      <c r="R36" s="1030"/>
      <c r="S36" s="1030"/>
      <c r="T36" s="1030"/>
    </row>
    <row r="37" spans="2:20">
      <c r="B37" s="1032"/>
      <c r="C37" s="1030"/>
      <c r="D37" s="1030"/>
      <c r="E37" s="1030"/>
      <c r="F37" s="1030"/>
      <c r="G37" s="1030"/>
      <c r="H37" s="1030"/>
      <c r="I37" s="1030"/>
      <c r="J37" s="1030"/>
      <c r="K37" s="1030"/>
      <c r="L37" s="1030"/>
      <c r="M37" s="1030"/>
      <c r="N37" s="1030"/>
      <c r="O37" s="1030"/>
      <c r="P37" s="1030"/>
      <c r="Q37" s="1030"/>
      <c r="R37" s="1030"/>
      <c r="S37" s="1030"/>
      <c r="T37" s="1030"/>
    </row>
  </sheetData>
  <mergeCells count="2">
    <mergeCell ref="B10:C10"/>
    <mergeCell ref="B11:F11"/>
  </mergeCells>
  <phoneticPr fontId="4" type="noConversion"/>
  <hyperlinks>
    <hyperlink ref="B28" location="Мазмұны!B129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2:N38"/>
  <sheetViews>
    <sheetView topLeftCell="A14" zoomScaleNormal="100" workbookViewId="0">
      <selection activeCell="B38" sqref="B38"/>
    </sheetView>
  </sheetViews>
  <sheetFormatPr defaultRowHeight="12.75"/>
  <cols>
    <col min="1" max="1" width="8.85546875" style="892" bestFit="1" customWidth="1"/>
    <col min="2" max="2" width="26.42578125" style="892" customWidth="1"/>
    <col min="3" max="11" width="9.85546875" style="892" bestFit="1" customWidth="1"/>
    <col min="12" max="12" width="8.85546875" style="892" bestFit="1" customWidth="1"/>
    <col min="13" max="14" width="9.85546875" style="892" bestFit="1" customWidth="1"/>
    <col min="15" max="16384" width="9.140625" style="892"/>
  </cols>
  <sheetData>
    <row r="2" spans="1:14">
      <c r="A2" s="1044" t="s">
        <v>1380</v>
      </c>
      <c r="B2" s="893" t="s">
        <v>2166</v>
      </c>
    </row>
    <row r="4" spans="1:14" ht="15.75" customHeight="1">
      <c r="B4" s="347" t="s">
        <v>2050</v>
      </c>
      <c r="C4" s="365" t="s">
        <v>1458</v>
      </c>
      <c r="D4" s="365" t="s">
        <v>1462</v>
      </c>
      <c r="E4" s="394">
        <v>39448</v>
      </c>
      <c r="F4" s="395">
        <v>39479</v>
      </c>
      <c r="G4" s="395">
        <v>39508</v>
      </c>
      <c r="H4" s="395">
        <v>39539</v>
      </c>
      <c r="I4" s="395">
        <v>39569</v>
      </c>
      <c r="J4" s="395">
        <v>39600</v>
      </c>
      <c r="K4" s="395">
        <v>39630</v>
      </c>
      <c r="L4" s="394" t="s">
        <v>1415</v>
      </c>
      <c r="M4" s="395">
        <v>39692</v>
      </c>
      <c r="N4" s="395">
        <v>39722</v>
      </c>
    </row>
    <row r="5" spans="1:14" ht="25.5">
      <c r="B5" s="396" t="s">
        <v>103</v>
      </c>
      <c r="C5" s="397">
        <v>1.0371503119138128</v>
      </c>
      <c r="D5" s="397">
        <v>1.4830000000000001</v>
      </c>
      <c r="E5" s="397">
        <v>1.427</v>
      </c>
      <c r="F5" s="397">
        <v>1.6120000000000001</v>
      </c>
      <c r="G5" s="397">
        <v>1.5580000000000001</v>
      </c>
      <c r="H5" s="397">
        <v>1.5</v>
      </c>
      <c r="I5" s="397">
        <v>1.4359999999999999</v>
      </c>
      <c r="J5" s="397">
        <v>1.3879999999999999</v>
      </c>
      <c r="K5" s="397">
        <v>1.3320000000000001</v>
      </c>
      <c r="L5" s="397"/>
      <c r="M5" s="397"/>
      <c r="N5" s="397"/>
    </row>
    <row r="6" spans="1:14" ht="25.5">
      <c r="B6" s="396" t="s">
        <v>104</v>
      </c>
      <c r="C6" s="397">
        <v>0.94961632728562928</v>
      </c>
      <c r="D6" s="397">
        <v>1.1779999999999999</v>
      </c>
      <c r="E6" s="397">
        <v>0.97</v>
      </c>
      <c r="F6" s="397">
        <v>1.0169999999999999</v>
      </c>
      <c r="G6" s="397">
        <v>1.0109999999999999</v>
      </c>
      <c r="H6" s="397">
        <v>1.0449999999999999</v>
      </c>
      <c r="I6" s="397">
        <v>1.034</v>
      </c>
      <c r="J6" s="397">
        <v>1.125</v>
      </c>
      <c r="K6" s="397">
        <v>1.1040000000000001</v>
      </c>
      <c r="L6" s="397"/>
      <c r="M6" s="397"/>
      <c r="N6" s="397"/>
    </row>
    <row r="7" spans="1:14">
      <c r="B7" s="289"/>
      <c r="C7" s="304"/>
      <c r="D7" s="304"/>
      <c r="E7" s="304"/>
      <c r="F7" s="304"/>
      <c r="G7" s="304"/>
      <c r="H7" s="304"/>
      <c r="I7" s="304"/>
      <c r="J7" s="304"/>
      <c r="K7" s="304"/>
    </row>
    <row r="8" spans="1:14">
      <c r="B8" s="289"/>
      <c r="C8" s="304"/>
      <c r="D8" s="304"/>
      <c r="E8" s="304"/>
      <c r="F8" s="304"/>
      <c r="G8" s="304"/>
      <c r="H8" s="304"/>
      <c r="I8" s="304"/>
      <c r="J8" s="304"/>
      <c r="K8" s="304"/>
    </row>
    <row r="9" spans="1:14">
      <c r="B9" s="347" t="s">
        <v>2050</v>
      </c>
      <c r="C9" s="365" t="s">
        <v>1447</v>
      </c>
      <c r="D9" s="365" t="s">
        <v>1448</v>
      </c>
      <c r="E9" s="366">
        <v>39448</v>
      </c>
      <c r="F9" s="398">
        <v>39479</v>
      </c>
      <c r="G9" s="398">
        <v>39508</v>
      </c>
      <c r="H9" s="398">
        <v>39539</v>
      </c>
      <c r="I9" s="398">
        <v>39569</v>
      </c>
      <c r="J9" s="398">
        <v>39600</v>
      </c>
      <c r="K9" s="398">
        <v>39630</v>
      </c>
      <c r="L9" s="366" t="s">
        <v>1415</v>
      </c>
      <c r="M9" s="398">
        <v>39692</v>
      </c>
      <c r="N9" s="398">
        <v>39722</v>
      </c>
    </row>
    <row r="10" spans="1:14" ht="25.5">
      <c r="B10" s="399" t="s">
        <v>105</v>
      </c>
      <c r="C10" s="397"/>
      <c r="D10" s="397"/>
      <c r="E10" s="397"/>
      <c r="F10" s="397"/>
      <c r="G10" s="397"/>
      <c r="H10" s="397"/>
      <c r="I10" s="397"/>
      <c r="J10" s="397"/>
      <c r="K10" s="397"/>
      <c r="L10" s="397">
        <v>4.3710000000000004</v>
      </c>
      <c r="M10" s="397">
        <v>4.5010000000000003</v>
      </c>
      <c r="N10" s="397">
        <v>4.7210000000000001</v>
      </c>
    </row>
    <row r="11" spans="1:14" ht="25.5">
      <c r="B11" s="399" t="s">
        <v>106</v>
      </c>
      <c r="C11" s="397"/>
      <c r="D11" s="397"/>
      <c r="E11" s="397"/>
      <c r="F11" s="397"/>
      <c r="G11" s="397"/>
      <c r="H11" s="397"/>
      <c r="I11" s="397"/>
      <c r="J11" s="397"/>
      <c r="K11" s="397"/>
      <c r="L11" s="397">
        <v>3.1459999999999999</v>
      </c>
      <c r="M11" s="397">
        <v>2.7130000000000001</v>
      </c>
      <c r="N11" s="397">
        <v>3.573</v>
      </c>
    </row>
    <row r="12" spans="1:14" ht="25.5">
      <c r="B12" s="399" t="s">
        <v>107</v>
      </c>
      <c r="C12" s="397"/>
      <c r="D12" s="397"/>
      <c r="E12" s="397"/>
      <c r="F12" s="397"/>
      <c r="G12" s="397"/>
      <c r="H12" s="397"/>
      <c r="I12" s="397"/>
      <c r="J12" s="397"/>
      <c r="K12" s="397"/>
      <c r="L12" s="397">
        <v>2.0041810400036089</v>
      </c>
      <c r="M12" s="397">
        <v>2.0139999999999998</v>
      </c>
      <c r="N12" s="397">
        <v>2.1030000000000002</v>
      </c>
    </row>
    <row r="14" spans="1:14">
      <c r="B14" s="1046" t="s">
        <v>108</v>
      </c>
      <c r="C14" s="1045"/>
      <c r="D14" s="1045"/>
      <c r="E14" s="1045"/>
      <c r="F14" s="1045"/>
      <c r="G14" s="1045"/>
      <c r="H14" s="1045"/>
      <c r="I14" s="1045"/>
    </row>
    <row r="15" spans="1:14">
      <c r="A15" s="304"/>
      <c r="B15" s="933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</row>
    <row r="16" spans="1:14">
      <c r="A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</row>
    <row r="17" spans="1:14">
      <c r="A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</row>
    <row r="18" spans="1:14">
      <c r="A18" s="1044"/>
      <c r="B18" s="893" t="s">
        <v>2166</v>
      </c>
      <c r="C18" s="304"/>
      <c r="D18" s="304"/>
      <c r="E18" s="304"/>
      <c r="F18" s="304"/>
      <c r="G18" s="304"/>
      <c r="H18" s="304"/>
      <c r="I18" s="304"/>
      <c r="J18" s="304"/>
      <c r="K18" s="286"/>
      <c r="L18" s="304"/>
      <c r="M18" s="304"/>
      <c r="N18" s="304"/>
    </row>
    <row r="19" spans="1:14">
      <c r="A19" s="304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</row>
    <row r="36" spans="2:2">
      <c r="B36" s="933" t="s">
        <v>1006</v>
      </c>
    </row>
    <row r="38" spans="2:2">
      <c r="B38" s="156" t="s">
        <v>2189</v>
      </c>
    </row>
  </sheetData>
  <phoneticPr fontId="4" type="noConversion"/>
  <hyperlinks>
    <hyperlink ref="B38" location="Мазмұны!B130" display="мазмұнға"/>
  </hyperlinks>
  <pageMargins left="0.75" right="0.75" top="1" bottom="1" header="0.5" footer="0.5"/>
  <pageSetup paperSize="9" scale="57" orientation="portrait" verticalDpi="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2:L46"/>
  <sheetViews>
    <sheetView topLeftCell="A14" zoomScaleNormal="100" workbookViewId="0">
      <selection activeCell="B28" sqref="B28"/>
    </sheetView>
  </sheetViews>
  <sheetFormatPr defaultRowHeight="12.75"/>
  <cols>
    <col min="1" max="1" width="9.140625" style="892"/>
    <col min="2" max="2" width="18.5703125" style="892" customWidth="1"/>
    <col min="3" max="6" width="12.28515625" style="892" bestFit="1" customWidth="1"/>
    <col min="7" max="10" width="13.42578125" style="892" bestFit="1" customWidth="1"/>
    <col min="11" max="16384" width="9.140625" style="892"/>
  </cols>
  <sheetData>
    <row r="2" spans="1:12">
      <c r="A2" s="1044" t="s">
        <v>1380</v>
      </c>
      <c r="B2" s="893" t="s">
        <v>440</v>
      </c>
    </row>
    <row r="3" spans="1:12" ht="13.5" thickBot="1"/>
    <row r="4" spans="1:12" ht="13.5" thickBot="1">
      <c r="B4" s="1010" t="s">
        <v>2050</v>
      </c>
      <c r="C4" s="1009" t="s">
        <v>1447</v>
      </c>
      <c r="D4" s="1009" t="s">
        <v>1455</v>
      </c>
      <c r="E4" s="1009" t="s">
        <v>1448</v>
      </c>
      <c r="F4" s="1008" t="s">
        <v>1746</v>
      </c>
      <c r="G4" s="1008" t="s">
        <v>1449</v>
      </c>
      <c r="H4" s="1008" t="s">
        <v>1849</v>
      </c>
      <c r="I4" s="1008" t="s">
        <v>1080</v>
      </c>
      <c r="J4" s="1008" t="s">
        <v>1450</v>
      </c>
    </row>
    <row r="5" spans="1:12" ht="42" customHeight="1">
      <c r="B5" s="1016" t="s">
        <v>109</v>
      </c>
      <c r="C5" s="1057">
        <v>0.11142391073091677</v>
      </c>
      <c r="D5" s="1057">
        <v>0.28704501179189695</v>
      </c>
      <c r="E5" s="1057">
        <v>0.1969382405259249</v>
      </c>
      <c r="F5" s="1056">
        <v>0.33089892850588798</v>
      </c>
      <c r="G5" s="1056">
        <v>0.22575503205094935</v>
      </c>
      <c r="H5" s="1056">
        <v>0.24119421575970859</v>
      </c>
      <c r="I5" s="1056">
        <v>0.2562881111213714</v>
      </c>
      <c r="J5" s="1056">
        <v>0.28393162050632365</v>
      </c>
    </row>
    <row r="6" spans="1:12" ht="42" customHeight="1" thickBot="1">
      <c r="B6" s="1013" t="s">
        <v>110</v>
      </c>
      <c r="C6" s="1055">
        <v>0.2886207123056152</v>
      </c>
      <c r="D6" s="1055">
        <v>0.26509706060469163</v>
      </c>
      <c r="E6" s="1055">
        <v>0.30741910668236949</v>
      </c>
      <c r="F6" s="1054">
        <v>0.2029442881480823</v>
      </c>
      <c r="G6" s="1054">
        <v>0.13895392441836982</v>
      </c>
      <c r="H6" s="1054">
        <v>0.14234828610449154</v>
      </c>
      <c r="I6" s="1054">
        <v>0.13712713632152934</v>
      </c>
      <c r="J6" s="1054">
        <v>0.15787866073280168</v>
      </c>
    </row>
    <row r="7" spans="1:12">
      <c r="B7" s="1053" t="s">
        <v>111</v>
      </c>
      <c r="C7" s="941"/>
      <c r="D7" s="941"/>
      <c r="E7" s="941"/>
      <c r="F7" s="941"/>
      <c r="G7" s="941"/>
      <c r="H7" s="1052"/>
      <c r="I7" s="941"/>
      <c r="J7" s="941"/>
      <c r="K7" s="917"/>
      <c r="L7" s="917"/>
    </row>
    <row r="8" spans="1:12">
      <c r="B8" s="1049"/>
      <c r="C8" s="941"/>
      <c r="D8" s="941"/>
      <c r="E8" s="941"/>
      <c r="F8" s="941"/>
      <c r="G8" s="941"/>
      <c r="H8" s="1052"/>
      <c r="I8" s="941"/>
      <c r="J8" s="941"/>
      <c r="K8" s="917"/>
      <c r="L8" s="917"/>
    </row>
    <row r="9" spans="1:12">
      <c r="G9" s="1050"/>
      <c r="H9" s="1051"/>
      <c r="I9" s="917"/>
      <c r="J9" s="917"/>
      <c r="K9" s="917"/>
      <c r="L9" s="917"/>
    </row>
    <row r="10" spans="1:12">
      <c r="A10" s="1044"/>
      <c r="B10" s="893" t="s">
        <v>112</v>
      </c>
      <c r="G10" s="1050"/>
      <c r="H10" s="1051"/>
      <c r="I10" s="917"/>
      <c r="J10" s="917"/>
      <c r="K10" s="917"/>
      <c r="L10" s="917"/>
    </row>
    <row r="11" spans="1:12">
      <c r="G11" s="1050"/>
      <c r="H11" s="1051"/>
      <c r="I11" s="917"/>
      <c r="J11" s="917"/>
      <c r="K11" s="917"/>
      <c r="L11" s="917"/>
    </row>
    <row r="12" spans="1:12">
      <c r="G12" s="1050"/>
      <c r="H12" s="1051"/>
      <c r="I12" s="917"/>
      <c r="J12" s="917"/>
      <c r="K12" s="917"/>
      <c r="L12" s="917"/>
    </row>
    <row r="13" spans="1:12">
      <c r="G13" s="1050"/>
      <c r="H13" s="1051"/>
      <c r="I13" s="917"/>
      <c r="J13" s="917"/>
      <c r="K13" s="917"/>
      <c r="L13" s="917"/>
    </row>
    <row r="14" spans="1:12">
      <c r="G14" s="1050"/>
      <c r="H14" s="1051"/>
      <c r="I14" s="917"/>
      <c r="J14" s="917"/>
      <c r="K14" s="917"/>
      <c r="L14" s="917"/>
    </row>
    <row r="15" spans="1:12">
      <c r="G15" s="1050"/>
      <c r="H15" s="1051"/>
      <c r="I15" s="917"/>
      <c r="J15" s="917"/>
      <c r="K15" s="917"/>
      <c r="L15" s="917"/>
    </row>
    <row r="16" spans="1:12">
      <c r="G16" s="1050"/>
      <c r="H16" s="1051"/>
      <c r="I16" s="917"/>
      <c r="J16" s="917"/>
      <c r="K16" s="917"/>
      <c r="L16" s="917"/>
    </row>
    <row r="17" spans="2:12">
      <c r="G17" s="1050"/>
      <c r="H17" s="286"/>
      <c r="I17" s="917"/>
      <c r="J17" s="917"/>
      <c r="K17" s="917"/>
      <c r="L17" s="917"/>
    </row>
    <row r="18" spans="2:12">
      <c r="G18" s="917"/>
      <c r="H18" s="917"/>
      <c r="I18" s="917"/>
      <c r="J18" s="917"/>
      <c r="K18" s="917"/>
      <c r="L18" s="917"/>
    </row>
    <row r="24" spans="2:12">
      <c r="B24" s="1049" t="s">
        <v>113</v>
      </c>
    </row>
    <row r="25" spans="2:12">
      <c r="B25" s="1049" t="s">
        <v>1006</v>
      </c>
    </row>
    <row r="26" spans="2:12">
      <c r="B26" s="1048"/>
    </row>
    <row r="28" spans="2:12">
      <c r="B28" s="156" t="s">
        <v>2189</v>
      </c>
    </row>
    <row r="40" spans="7:10">
      <c r="G40" s="380"/>
      <c r="H40" s="380"/>
      <c r="I40" s="380"/>
    </row>
    <row r="41" spans="7:10">
      <c r="G41" s="1002"/>
      <c r="H41" s="1002"/>
      <c r="I41" s="1002"/>
      <c r="J41" s="1002"/>
    </row>
    <row r="43" spans="7:10">
      <c r="G43" s="1047"/>
      <c r="H43" s="1047"/>
      <c r="I43" s="1047"/>
      <c r="J43" s="1047"/>
    </row>
    <row r="46" spans="7:10">
      <c r="G46" s="1047"/>
      <c r="H46" s="1047"/>
      <c r="I46" s="1047"/>
      <c r="J46" s="1047"/>
    </row>
  </sheetData>
  <phoneticPr fontId="4" type="noConversion"/>
  <hyperlinks>
    <hyperlink ref="B28" location="Мазмұны!B131" display="мазмұнға"/>
  </hyperlinks>
  <pageMargins left="0.75" right="0.75" top="1" bottom="1" header="0.5" footer="0.5"/>
  <pageSetup paperSize="9" scale="47" orientation="portrait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2:N34"/>
  <sheetViews>
    <sheetView topLeftCell="A17" zoomScaleNormal="100" workbookViewId="0">
      <selection activeCell="B34" sqref="B34"/>
    </sheetView>
  </sheetViews>
  <sheetFormatPr defaultRowHeight="12.75"/>
  <cols>
    <col min="1" max="1" width="10.42578125" style="892" bestFit="1" customWidth="1"/>
    <col min="2" max="2" width="11.85546875" style="892" customWidth="1"/>
    <col min="3" max="14" width="9.85546875" style="892" bestFit="1" customWidth="1"/>
    <col min="15" max="16384" width="9.140625" style="892"/>
  </cols>
  <sheetData>
    <row r="2" spans="1:14">
      <c r="A2" s="1044" t="s">
        <v>1380</v>
      </c>
      <c r="B2" s="893" t="s">
        <v>442</v>
      </c>
      <c r="C2" s="1065"/>
      <c r="D2" s="1065"/>
      <c r="E2" s="1065"/>
      <c r="F2" s="1065"/>
      <c r="G2" s="1065"/>
      <c r="H2" s="1065"/>
      <c r="I2" s="1065"/>
      <c r="J2" s="1065"/>
    </row>
    <row r="3" spans="1:14">
      <c r="A3" s="1044"/>
      <c r="B3" s="892" t="s">
        <v>114</v>
      </c>
      <c r="C3" s="1065"/>
      <c r="D3" s="1065"/>
      <c r="E3" s="1065"/>
      <c r="F3" s="1065"/>
      <c r="G3" s="1065"/>
      <c r="H3" s="1065"/>
      <c r="I3" s="1065"/>
      <c r="J3" s="1065"/>
    </row>
    <row r="4" spans="1:14" ht="13.5" thickBot="1">
      <c r="A4" s="1044"/>
      <c r="C4" s="1065"/>
      <c r="D4" s="1065"/>
      <c r="E4" s="1065"/>
      <c r="F4" s="1065"/>
      <c r="G4" s="1065"/>
      <c r="H4" s="1065"/>
      <c r="I4" s="1065"/>
      <c r="J4" s="1065"/>
    </row>
    <row r="5" spans="1:14" ht="15" customHeight="1" thickBot="1">
      <c r="B5" s="929"/>
      <c r="C5" s="1009" t="s">
        <v>1447</v>
      </c>
      <c r="D5" s="1009" t="s">
        <v>1455</v>
      </c>
      <c r="E5" s="1009" t="s">
        <v>1448</v>
      </c>
      <c r="F5" s="1009" t="s">
        <v>2142</v>
      </c>
      <c r="G5" s="1009" t="s">
        <v>2143</v>
      </c>
      <c r="H5" s="1009" t="s">
        <v>1711</v>
      </c>
      <c r="I5" s="1009" t="s">
        <v>1574</v>
      </c>
      <c r="J5" s="1008" t="s">
        <v>1746</v>
      </c>
      <c r="K5" s="1009" t="s">
        <v>1449</v>
      </c>
      <c r="L5" s="1009" t="s">
        <v>1849</v>
      </c>
      <c r="M5" s="1009" t="s">
        <v>1080</v>
      </c>
      <c r="N5" s="1008" t="s">
        <v>1450</v>
      </c>
    </row>
    <row r="6" spans="1:14" ht="14.25" customHeight="1">
      <c r="B6" s="930" t="s">
        <v>115</v>
      </c>
      <c r="C6" s="1064">
        <v>4</v>
      </c>
      <c r="D6" s="1064">
        <v>3</v>
      </c>
      <c r="E6" s="1064">
        <v>3</v>
      </c>
      <c r="F6" s="1064">
        <v>3</v>
      </c>
      <c r="G6" s="1064">
        <v>5</v>
      </c>
      <c r="H6" s="1064">
        <v>4</v>
      </c>
      <c r="I6" s="1064">
        <v>5</v>
      </c>
      <c r="J6" s="1063">
        <v>3</v>
      </c>
      <c r="K6" s="1064">
        <v>15</v>
      </c>
      <c r="L6" s="1064">
        <v>14</v>
      </c>
      <c r="M6" s="1064">
        <v>14</v>
      </c>
      <c r="N6" s="1063">
        <v>13</v>
      </c>
    </row>
    <row r="7" spans="1:14" ht="15.75" customHeight="1">
      <c r="B7" s="1062" t="s">
        <v>1575</v>
      </c>
      <c r="C7" s="1061">
        <v>18</v>
      </c>
      <c r="D7" s="1061">
        <v>16</v>
      </c>
      <c r="E7" s="1061">
        <v>18</v>
      </c>
      <c r="F7" s="1061">
        <v>16</v>
      </c>
      <c r="G7" s="1061">
        <v>12</v>
      </c>
      <c r="H7" s="1061">
        <v>15</v>
      </c>
      <c r="I7" s="1061">
        <v>14</v>
      </c>
      <c r="J7" s="983">
        <v>15</v>
      </c>
      <c r="K7" s="1061">
        <v>10</v>
      </c>
      <c r="L7" s="1061">
        <v>14</v>
      </c>
      <c r="M7" s="1061">
        <v>14</v>
      </c>
      <c r="N7" s="983">
        <v>15</v>
      </c>
    </row>
    <row r="8" spans="1:14" ht="15.75" customHeight="1">
      <c r="B8" s="1062" t="s">
        <v>1576</v>
      </c>
      <c r="C8" s="1061">
        <v>10</v>
      </c>
      <c r="D8" s="1061">
        <v>11</v>
      </c>
      <c r="E8" s="1061">
        <v>6</v>
      </c>
      <c r="F8" s="1061">
        <v>7</v>
      </c>
      <c r="G8" s="1061">
        <v>8</v>
      </c>
      <c r="H8" s="1061">
        <v>6</v>
      </c>
      <c r="I8" s="1061">
        <v>5</v>
      </c>
      <c r="J8" s="983">
        <v>6</v>
      </c>
      <c r="K8" s="1061">
        <v>5</v>
      </c>
      <c r="L8" s="1061">
        <v>5</v>
      </c>
      <c r="M8" s="1061">
        <v>3</v>
      </c>
      <c r="N8" s="983">
        <v>5</v>
      </c>
    </row>
    <row r="9" spans="1:14" ht="15.75" customHeight="1" thickBot="1">
      <c r="B9" s="1060" t="s">
        <v>116</v>
      </c>
      <c r="C9" s="1059">
        <v>2</v>
      </c>
      <c r="D9" s="1059">
        <v>4</v>
      </c>
      <c r="E9" s="1059">
        <v>6</v>
      </c>
      <c r="F9" s="1059">
        <v>7</v>
      </c>
      <c r="G9" s="1059">
        <v>8</v>
      </c>
      <c r="H9" s="1059">
        <v>8</v>
      </c>
      <c r="I9" s="1059">
        <v>9</v>
      </c>
      <c r="J9" s="982">
        <v>9</v>
      </c>
      <c r="K9" s="1059">
        <v>5</v>
      </c>
      <c r="L9" s="1059">
        <v>2</v>
      </c>
      <c r="M9" s="1059">
        <v>4</v>
      </c>
      <c r="N9" s="982">
        <v>3</v>
      </c>
    </row>
    <row r="10" spans="1:14">
      <c r="B10" s="1058" t="s">
        <v>117</v>
      </c>
    </row>
    <row r="11" spans="1:14">
      <c r="C11" s="1045"/>
      <c r="D11" s="1045"/>
    </row>
    <row r="13" spans="1:14">
      <c r="B13" s="893" t="s">
        <v>441</v>
      </c>
    </row>
    <row r="26" spans="1:13">
      <c r="M26" s="286"/>
    </row>
    <row r="30" spans="1:13">
      <c r="A30" s="917"/>
    </row>
    <row r="32" spans="1:13">
      <c r="B32" s="1001" t="s">
        <v>1006</v>
      </c>
      <c r="C32" s="1046"/>
    </row>
    <row r="34" spans="2:2">
      <c r="B34" s="156" t="s">
        <v>2189</v>
      </c>
    </row>
  </sheetData>
  <phoneticPr fontId="4" type="noConversion"/>
  <hyperlinks>
    <hyperlink ref="B34" location="Мазмұны!B132" display="мазмұнға"/>
  </hyperlinks>
  <pageMargins left="0.75" right="0.75" top="1" bottom="1" header="0.5" footer="0.5"/>
  <pageSetup paperSize="9" scale="62" orientation="portrait" verticalDpi="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K30"/>
  <sheetViews>
    <sheetView topLeftCell="A8" workbookViewId="0">
      <selection activeCell="B27" sqref="B27"/>
    </sheetView>
  </sheetViews>
  <sheetFormatPr defaultRowHeight="12.75"/>
  <cols>
    <col min="1" max="1" width="9.140625" style="892"/>
    <col min="2" max="2" width="25.7109375" style="892" customWidth="1"/>
    <col min="3" max="3" width="10.140625" style="892" bestFit="1" customWidth="1"/>
    <col min="4" max="4" width="9.85546875" style="892" bestFit="1" customWidth="1"/>
    <col min="5" max="5" width="10" style="892" customWidth="1"/>
    <col min="6" max="7" width="10.28515625" style="892" bestFit="1" customWidth="1"/>
    <col min="8" max="16384" width="9.140625" style="892"/>
  </cols>
  <sheetData>
    <row r="1" spans="1:11">
      <c r="A1" s="286"/>
      <c r="B1" s="286"/>
      <c r="C1" s="286"/>
      <c r="D1" s="286"/>
      <c r="E1" s="286"/>
      <c r="F1" s="286"/>
    </row>
    <row r="2" spans="1:11">
      <c r="A2" s="1044" t="s">
        <v>1380</v>
      </c>
      <c r="B2" s="893" t="s">
        <v>2168</v>
      </c>
    </row>
    <row r="3" spans="1:11" ht="13.5" thickBot="1">
      <c r="B3" s="892" t="s">
        <v>1267</v>
      </c>
    </row>
    <row r="4" spans="1:11" ht="13.5" thickBot="1">
      <c r="B4" s="901" t="s">
        <v>2050</v>
      </c>
      <c r="C4" s="936">
        <v>39083</v>
      </c>
      <c r="D4" s="936">
        <v>39448</v>
      </c>
      <c r="E4" s="936">
        <v>39539</v>
      </c>
      <c r="F4" s="1078" t="s">
        <v>1577</v>
      </c>
      <c r="G4" s="1077" t="s">
        <v>1578</v>
      </c>
    </row>
    <row r="5" spans="1:11" ht="25.5">
      <c r="B5" s="1076" t="s">
        <v>118</v>
      </c>
      <c r="C5" s="1075">
        <v>6.5852295431638046</v>
      </c>
      <c r="D5" s="1075">
        <v>13.625042146392378</v>
      </c>
      <c r="E5" s="1075">
        <v>11.64630219701643</v>
      </c>
      <c r="F5" s="1075">
        <v>11.175992925809346</v>
      </c>
      <c r="G5" s="1074">
        <v>10.529512998070322</v>
      </c>
    </row>
    <row r="6" spans="1:11" ht="18" customHeight="1">
      <c r="B6" s="1073" t="s">
        <v>119</v>
      </c>
      <c r="C6" s="1072">
        <v>33.704776772361633</v>
      </c>
      <c r="D6" s="1072">
        <v>35.436987633252329</v>
      </c>
      <c r="E6" s="1072">
        <v>37.71487854948257</v>
      </c>
      <c r="F6" s="1072">
        <v>40.723605102388923</v>
      </c>
      <c r="G6" s="1071">
        <v>39.621988859994566</v>
      </c>
    </row>
    <row r="7" spans="1:11" ht="15" customHeight="1">
      <c r="B7" s="1073" t="s">
        <v>120</v>
      </c>
      <c r="C7" s="1072">
        <v>19.382131356056135</v>
      </c>
      <c r="D7" s="1072">
        <v>18.502943751498325</v>
      </c>
      <c r="E7" s="1072">
        <v>18.836342813029631</v>
      </c>
      <c r="F7" s="1072">
        <v>21.212349246139141</v>
      </c>
      <c r="G7" s="1071">
        <v>11.305449676993078</v>
      </c>
    </row>
    <row r="8" spans="1:11" ht="17.25" customHeight="1" thickBot="1">
      <c r="B8" s="1070" t="s">
        <v>28</v>
      </c>
      <c r="C8" s="1069">
        <v>40.327862328418433</v>
      </c>
      <c r="D8" s="1069">
        <v>32.435026468856968</v>
      </c>
      <c r="E8" s="1069">
        <v>31.802476440471377</v>
      </c>
      <c r="F8" s="1069">
        <v>26.888052725662586</v>
      </c>
      <c r="G8" s="1068">
        <v>38.543048464942032</v>
      </c>
    </row>
    <row r="9" spans="1:11">
      <c r="B9" s="892" t="s">
        <v>367</v>
      </c>
      <c r="C9" s="1067"/>
      <c r="D9" s="1067"/>
      <c r="E9" s="1067"/>
    </row>
    <row r="10" spans="1:11">
      <c r="B10" s="893" t="s">
        <v>2168</v>
      </c>
    </row>
    <row r="11" spans="1:11">
      <c r="A11" s="286"/>
      <c r="B11" s="286"/>
      <c r="C11" s="286"/>
      <c r="D11" s="286"/>
      <c r="E11" s="286"/>
      <c r="F11" s="286"/>
    </row>
    <row r="12" spans="1:11">
      <c r="A12" s="286"/>
      <c r="B12" s="286"/>
      <c r="C12" s="286"/>
      <c r="D12" s="286"/>
      <c r="E12" s="286"/>
      <c r="F12" s="286"/>
    </row>
    <row r="13" spans="1:11">
      <c r="A13" s="286"/>
      <c r="B13" s="286"/>
      <c r="C13" s="286"/>
      <c r="D13" s="286"/>
      <c r="E13" s="286"/>
      <c r="F13" s="286"/>
      <c r="K13" s="286"/>
    </row>
    <row r="14" spans="1:11">
      <c r="A14" s="286"/>
      <c r="B14" s="286"/>
      <c r="C14" s="286"/>
      <c r="D14" s="286"/>
      <c r="E14" s="286"/>
      <c r="F14" s="286"/>
    </row>
    <row r="15" spans="1:11">
      <c r="A15" s="286"/>
      <c r="B15" s="286"/>
      <c r="C15" s="286"/>
      <c r="D15" s="286"/>
      <c r="E15" s="286"/>
      <c r="F15" s="286"/>
    </row>
    <row r="16" spans="1:11">
      <c r="A16" s="286"/>
      <c r="B16" s="286"/>
      <c r="C16" s="286"/>
      <c r="D16" s="286"/>
      <c r="E16" s="286"/>
      <c r="F16" s="286"/>
    </row>
    <row r="17" spans="1:6">
      <c r="A17" s="286"/>
      <c r="B17" s="286"/>
      <c r="C17" s="286"/>
      <c r="D17" s="286"/>
      <c r="E17" s="286"/>
      <c r="F17" s="286"/>
    </row>
    <row r="18" spans="1:6">
      <c r="A18" s="286"/>
      <c r="B18" s="286"/>
      <c r="C18" s="286"/>
      <c r="D18" s="286"/>
      <c r="E18" s="286"/>
      <c r="F18" s="286"/>
    </row>
    <row r="19" spans="1:6">
      <c r="A19" s="286"/>
      <c r="B19" s="286"/>
      <c r="C19" s="286"/>
      <c r="D19" s="286"/>
      <c r="E19" s="286"/>
      <c r="F19" s="286"/>
    </row>
    <row r="20" spans="1:6">
      <c r="A20" s="286"/>
      <c r="B20" s="286"/>
      <c r="C20" s="286"/>
      <c r="D20" s="286"/>
      <c r="E20" s="286"/>
      <c r="F20" s="286"/>
    </row>
    <row r="21" spans="1:6">
      <c r="A21" s="286"/>
      <c r="B21" s="286"/>
      <c r="C21" s="286"/>
      <c r="D21" s="286"/>
      <c r="E21" s="286"/>
      <c r="F21" s="286"/>
    </row>
    <row r="22" spans="1:6">
      <c r="A22" s="286"/>
      <c r="B22" s="286"/>
      <c r="C22" s="286"/>
      <c r="D22" s="286"/>
      <c r="E22" s="286"/>
      <c r="F22" s="286"/>
    </row>
    <row r="23" spans="1:6">
      <c r="A23" s="286"/>
      <c r="B23" s="286"/>
      <c r="C23" s="286"/>
      <c r="D23" s="286"/>
      <c r="E23" s="286"/>
      <c r="F23" s="286"/>
    </row>
    <row r="24" spans="1:6">
      <c r="A24" s="286"/>
      <c r="B24" s="286"/>
      <c r="C24" s="286"/>
      <c r="D24" s="286"/>
      <c r="E24" s="286"/>
      <c r="F24" s="286"/>
    </row>
    <row r="25" spans="1:6">
      <c r="A25" s="286"/>
      <c r="B25" s="1066" t="s">
        <v>1006</v>
      </c>
      <c r="C25" s="286"/>
      <c r="D25" s="286"/>
      <c r="E25" s="286"/>
      <c r="F25" s="286"/>
    </row>
    <row r="26" spans="1:6">
      <c r="A26" s="286"/>
      <c r="C26" s="286"/>
      <c r="D26" s="286"/>
      <c r="E26" s="286"/>
      <c r="F26" s="286"/>
    </row>
    <row r="27" spans="1:6">
      <c r="A27" s="286"/>
      <c r="B27" s="156" t="s">
        <v>2189</v>
      </c>
      <c r="C27" s="286"/>
      <c r="D27" s="286"/>
      <c r="E27" s="286"/>
      <c r="F27" s="286"/>
    </row>
    <row r="28" spans="1:6">
      <c r="B28" s="156"/>
    </row>
    <row r="29" spans="1:6">
      <c r="B29" s="156"/>
    </row>
    <row r="30" spans="1:6">
      <c r="B30" s="156"/>
    </row>
  </sheetData>
  <phoneticPr fontId="4" type="noConversion"/>
  <hyperlinks>
    <hyperlink ref="B27" location="Мазмұны!B13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2:L31"/>
  <sheetViews>
    <sheetView topLeftCell="A14" zoomScaleNormal="100" workbookViewId="0">
      <selection activeCell="B31" sqref="B31"/>
    </sheetView>
  </sheetViews>
  <sheetFormatPr defaultColWidth="8" defaultRowHeight="12.75"/>
  <cols>
    <col min="1" max="1" width="8.85546875" style="286" bestFit="1" customWidth="1"/>
    <col min="2" max="2" width="29.85546875" style="286" customWidth="1"/>
    <col min="3" max="12" width="9.85546875" style="286" bestFit="1" customWidth="1"/>
    <col min="13" max="16384" width="8" style="286"/>
  </cols>
  <sheetData>
    <row r="2" spans="1:12">
      <c r="A2" s="1044" t="s">
        <v>1380</v>
      </c>
      <c r="B2" s="893" t="s">
        <v>2170</v>
      </c>
    </row>
    <row r="3" spans="1:12">
      <c r="B3" s="304" t="s">
        <v>8</v>
      </c>
    </row>
    <row r="4" spans="1:12" ht="18.75" customHeight="1">
      <c r="B4" s="337" t="s">
        <v>772</v>
      </c>
      <c r="C4" s="366">
        <v>39448</v>
      </c>
      <c r="D4" s="366">
        <v>39479</v>
      </c>
      <c r="E4" s="366">
        <v>39508</v>
      </c>
      <c r="F4" s="366">
        <v>39539</v>
      </c>
      <c r="G4" s="366">
        <v>39569</v>
      </c>
      <c r="H4" s="366">
        <v>39600</v>
      </c>
      <c r="I4" s="366">
        <v>39630</v>
      </c>
      <c r="J4" s="366">
        <v>39661</v>
      </c>
      <c r="K4" s="366">
        <v>39692</v>
      </c>
      <c r="L4" s="366">
        <v>39722</v>
      </c>
    </row>
    <row r="5" spans="1:12" ht="18.75" customHeight="1">
      <c r="B5" s="337" t="s">
        <v>121</v>
      </c>
      <c r="C5" s="357">
        <v>1073.896974</v>
      </c>
      <c r="D5" s="357">
        <v>1034.5372</v>
      </c>
      <c r="E5" s="357">
        <v>1090.8272159999999</v>
      </c>
      <c r="F5" s="357">
        <v>1213.626996</v>
      </c>
      <c r="G5" s="357">
        <v>1160.902053</v>
      </c>
      <c r="H5" s="357">
        <v>1256.3573260000001</v>
      </c>
      <c r="I5" s="357">
        <v>1356.8283710000001</v>
      </c>
      <c r="J5" s="357">
        <v>1384.4679160000001</v>
      </c>
      <c r="K5" s="357">
        <v>1267.771923</v>
      </c>
      <c r="L5" s="357">
        <v>1479.373513</v>
      </c>
    </row>
    <row r="6" spans="1:12" ht="18.75" customHeight="1">
      <c r="B6" s="337" t="s">
        <v>122</v>
      </c>
      <c r="C6" s="357">
        <v>1623.6248639999999</v>
      </c>
      <c r="D6" s="357">
        <v>1620.909807</v>
      </c>
      <c r="E6" s="357">
        <v>1692.360457</v>
      </c>
      <c r="F6" s="357">
        <v>1681.710016</v>
      </c>
      <c r="G6" s="357">
        <v>1674.7457890000001</v>
      </c>
      <c r="H6" s="357">
        <v>1634.178132</v>
      </c>
      <c r="I6" s="357">
        <v>1669.3167840000001</v>
      </c>
      <c r="J6" s="357">
        <v>1778.764819</v>
      </c>
      <c r="K6" s="357">
        <v>1869.360099</v>
      </c>
      <c r="L6" s="357">
        <v>1973.526181</v>
      </c>
    </row>
    <row r="7" spans="1:12" ht="18.75" customHeight="1">
      <c r="B7" s="337" t="s">
        <v>123</v>
      </c>
      <c r="C7" s="357">
        <v>4911.8968009999999</v>
      </c>
      <c r="D7" s="357">
        <v>4846.3132230000001</v>
      </c>
      <c r="E7" s="357">
        <v>4869.6816250000002</v>
      </c>
      <c r="F7" s="357">
        <v>5012.9858260000001</v>
      </c>
      <c r="G7" s="357">
        <v>4939.6899199999998</v>
      </c>
      <c r="H7" s="357">
        <v>5150.7001909999999</v>
      </c>
      <c r="I7" s="357">
        <v>5221.5730329999997</v>
      </c>
      <c r="J7" s="357">
        <v>5287.7728420000003</v>
      </c>
      <c r="K7" s="357">
        <v>5567.802506</v>
      </c>
      <c r="L7" s="357">
        <v>5442.2291429999996</v>
      </c>
    </row>
    <row r="8" spans="1:12" ht="38.25">
      <c r="B8" s="337" t="s">
        <v>124</v>
      </c>
      <c r="C8" s="357">
        <v>151.19000270132057</v>
      </c>
      <c r="D8" s="357">
        <v>156.6797024795242</v>
      </c>
      <c r="E8" s="357">
        <v>155.14468581062616</v>
      </c>
      <c r="F8" s="357">
        <v>138.56893605224317</v>
      </c>
      <c r="G8" s="357">
        <v>144.26245389713338</v>
      </c>
      <c r="H8" s="357">
        <v>130.07271881821302</v>
      </c>
      <c r="I8" s="357">
        <v>123.0307988599687</v>
      </c>
      <c r="J8" s="357">
        <v>128.48003181895331</v>
      </c>
      <c r="K8" s="357">
        <v>147.45239779221708</v>
      </c>
      <c r="L8" s="357">
        <v>133.40283327081576</v>
      </c>
    </row>
    <row r="9" spans="1:12" ht="25.5">
      <c r="B9" s="337" t="s">
        <v>125</v>
      </c>
      <c r="C9" s="357">
        <v>33.054946587425263</v>
      </c>
      <c r="D9" s="357">
        <v>33.44624526758534</v>
      </c>
      <c r="E9" s="357">
        <v>34.753000038272518</v>
      </c>
      <c r="F9" s="357">
        <v>33.547073029366267</v>
      </c>
      <c r="G9" s="357">
        <v>33.903864738942971</v>
      </c>
      <c r="H9" s="357">
        <v>31.727300588286173</v>
      </c>
      <c r="I9" s="357">
        <v>31.969614777961109</v>
      </c>
      <c r="J9" s="357">
        <v>33.63920637572653</v>
      </c>
      <c r="K9" s="357">
        <v>33.574468508635711</v>
      </c>
      <c r="L9" s="357">
        <v>36.263195266932549</v>
      </c>
    </row>
    <row r="11" spans="1:12">
      <c r="B11" s="1079" t="s">
        <v>1006</v>
      </c>
    </row>
    <row r="13" spans="1:12">
      <c r="A13" s="1044"/>
      <c r="B13" s="893" t="s">
        <v>2170</v>
      </c>
    </row>
    <row r="29" spans="2:2">
      <c r="B29" s="1066" t="s">
        <v>1006</v>
      </c>
    </row>
    <row r="30" spans="2:2">
      <c r="B30" s="892"/>
    </row>
    <row r="31" spans="2:2">
      <c r="B31" s="156" t="s">
        <v>2189</v>
      </c>
    </row>
  </sheetData>
  <phoneticPr fontId="4" type="noConversion"/>
  <hyperlinks>
    <hyperlink ref="B31" location="Мазмұны!B134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2:L32"/>
  <sheetViews>
    <sheetView topLeftCell="A11" zoomScaleNormal="100" workbookViewId="0">
      <selection activeCell="B32" sqref="B32"/>
    </sheetView>
  </sheetViews>
  <sheetFormatPr defaultColWidth="8" defaultRowHeight="12.75"/>
  <cols>
    <col min="1" max="1" width="8.85546875" style="286" bestFit="1" customWidth="1"/>
    <col min="2" max="2" width="40.28515625" style="286" customWidth="1"/>
    <col min="3" max="8" width="9.85546875" style="286" bestFit="1" customWidth="1"/>
    <col min="9" max="9" width="10.28515625" style="286" bestFit="1" customWidth="1"/>
    <col min="10" max="12" width="9.85546875" style="286" bestFit="1" customWidth="1"/>
    <col min="13" max="16384" width="8" style="286"/>
  </cols>
  <sheetData>
    <row r="2" spans="1:12">
      <c r="A2" s="1044" t="s">
        <v>1380</v>
      </c>
      <c r="B2" s="893" t="s">
        <v>126</v>
      </c>
      <c r="C2" s="892"/>
      <c r="D2" s="892"/>
      <c r="E2" s="892"/>
      <c r="F2" s="892"/>
      <c r="G2" s="892"/>
      <c r="H2" s="892"/>
      <c r="I2" s="892"/>
      <c r="J2" s="892"/>
      <c r="K2" s="892"/>
      <c r="L2" s="892"/>
    </row>
    <row r="3" spans="1:12" ht="13.5" thickBot="1">
      <c r="A3" s="892"/>
      <c r="B3" s="892"/>
      <c r="C3" s="892"/>
      <c r="D3" s="892"/>
      <c r="E3" s="892"/>
      <c r="F3" s="892"/>
      <c r="G3" s="892"/>
      <c r="H3" s="892"/>
      <c r="I3" s="892"/>
      <c r="J3" s="892"/>
      <c r="K3" s="892"/>
      <c r="L3" s="892"/>
    </row>
    <row r="4" spans="1:12" ht="17.25" customHeight="1" thickBot="1">
      <c r="A4" s="892"/>
      <c r="B4" s="1019" t="s">
        <v>2050</v>
      </c>
      <c r="C4" s="1009" t="s">
        <v>1446</v>
      </c>
      <c r="D4" s="1009" t="s">
        <v>1447</v>
      </c>
      <c r="E4" s="1009" t="s">
        <v>1448</v>
      </c>
      <c r="F4" s="1009" t="s">
        <v>2142</v>
      </c>
      <c r="G4" s="1009" t="s">
        <v>2143</v>
      </c>
      <c r="H4" s="1009" t="s">
        <v>1746</v>
      </c>
      <c r="I4" s="1009" t="s">
        <v>1579</v>
      </c>
      <c r="J4" s="1009" t="s">
        <v>1849</v>
      </c>
      <c r="K4" s="1009" t="s">
        <v>1080</v>
      </c>
      <c r="L4" s="1008" t="s">
        <v>1450</v>
      </c>
    </row>
    <row r="5" spans="1:12" ht="17.25" customHeight="1">
      <c r="A5" s="892"/>
      <c r="B5" s="1085" t="s">
        <v>127</v>
      </c>
      <c r="C5" s="1084">
        <v>65.28478279366297</v>
      </c>
      <c r="D5" s="1084">
        <v>64.479382373660727</v>
      </c>
      <c r="E5" s="1084">
        <v>66.857521305482763</v>
      </c>
      <c r="F5" s="1084">
        <v>64.439951796337837</v>
      </c>
      <c r="G5" s="1084">
        <v>63.3487119619491</v>
      </c>
      <c r="H5" s="1084">
        <v>62.165889128543569</v>
      </c>
      <c r="I5" s="1064">
        <v>61.8</v>
      </c>
      <c r="J5" s="1064">
        <v>62.7</v>
      </c>
      <c r="K5" s="1064">
        <v>65.7</v>
      </c>
      <c r="L5" s="1063">
        <v>68.5</v>
      </c>
    </row>
    <row r="6" spans="1:12" ht="17.25" customHeight="1">
      <c r="A6" s="892"/>
      <c r="B6" s="1083" t="s">
        <v>128</v>
      </c>
      <c r="C6" s="1082">
        <v>34.715217206337016</v>
      </c>
      <c r="D6" s="1082">
        <v>35.520617626339281</v>
      </c>
      <c r="E6" s="1082">
        <v>33.142478694517251</v>
      </c>
      <c r="F6" s="1082">
        <v>35.56004820366217</v>
      </c>
      <c r="G6" s="1082">
        <v>36.6512880380509</v>
      </c>
      <c r="H6" s="1082">
        <v>37.834110871456431</v>
      </c>
      <c r="I6" s="1061">
        <v>38.200000000000003</v>
      </c>
      <c r="J6" s="1061">
        <v>37.299999999999997</v>
      </c>
      <c r="K6" s="1061">
        <v>34.299999999999997</v>
      </c>
      <c r="L6" s="983">
        <v>31.5</v>
      </c>
    </row>
    <row r="7" spans="1:12" ht="17.25" customHeight="1">
      <c r="A7" s="892"/>
      <c r="B7" s="1083" t="s">
        <v>129</v>
      </c>
      <c r="C7" s="1082">
        <v>52.597487345858255</v>
      </c>
      <c r="D7" s="1082">
        <v>40.588905713023905</v>
      </c>
      <c r="E7" s="1082">
        <v>38.451256326823362</v>
      </c>
      <c r="F7" s="1082">
        <v>38.088254796616575</v>
      </c>
      <c r="G7" s="1082">
        <v>36.985395583183717</v>
      </c>
      <c r="H7" s="1082">
        <v>36.356306955537612</v>
      </c>
      <c r="I7" s="1061">
        <v>36.200000000000003</v>
      </c>
      <c r="J7" s="1061">
        <v>38</v>
      </c>
      <c r="K7" s="1061">
        <v>39.5</v>
      </c>
      <c r="L7" s="983">
        <v>43.6</v>
      </c>
    </row>
    <row r="8" spans="1:12" ht="17.25" customHeight="1" thickBot="1">
      <c r="A8" s="892"/>
      <c r="B8" s="1081" t="s">
        <v>130</v>
      </c>
      <c r="C8" s="1080">
        <v>56.770243979749516</v>
      </c>
      <c r="D8" s="1080">
        <v>58.103227926861209</v>
      </c>
      <c r="E8" s="1080">
        <v>64.801606449177513</v>
      </c>
      <c r="F8" s="1080">
        <v>70.889490328316199</v>
      </c>
      <c r="G8" s="1080">
        <v>75.972573868711649</v>
      </c>
      <c r="H8" s="1080">
        <v>69.372780063643262</v>
      </c>
      <c r="I8" s="1059">
        <v>68.2</v>
      </c>
      <c r="J8" s="1059">
        <v>66</v>
      </c>
      <c r="K8" s="1059">
        <v>66.3</v>
      </c>
      <c r="L8" s="982">
        <v>63.2</v>
      </c>
    </row>
    <row r="9" spans="1:12">
      <c r="A9" s="892"/>
      <c r="B9" s="1046" t="s">
        <v>131</v>
      </c>
      <c r="C9" s="892"/>
      <c r="D9" s="892"/>
      <c r="E9" s="892"/>
      <c r="F9" s="892"/>
      <c r="G9" s="892"/>
      <c r="H9" s="892"/>
      <c r="I9" s="892"/>
      <c r="J9" s="892"/>
      <c r="K9" s="892"/>
      <c r="L9" s="892"/>
    </row>
    <row r="10" spans="1:12">
      <c r="A10" s="892"/>
      <c r="B10" s="1066" t="s">
        <v>1006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</row>
    <row r="13" spans="1:12">
      <c r="A13" s="1044"/>
      <c r="B13" s="893" t="s">
        <v>126</v>
      </c>
    </row>
    <row r="14" spans="1:12">
      <c r="A14" s="892"/>
      <c r="B14" s="892"/>
    </row>
    <row r="29" spans="2:2">
      <c r="B29" s="1046" t="s">
        <v>131</v>
      </c>
    </row>
    <row r="30" spans="2:2">
      <c r="B30" s="1066" t="s">
        <v>1006</v>
      </c>
    </row>
    <row r="32" spans="2:2">
      <c r="B32" s="156" t="s">
        <v>2189</v>
      </c>
    </row>
  </sheetData>
  <phoneticPr fontId="4" type="noConversion"/>
  <hyperlinks>
    <hyperlink ref="B32" location="Мазмұны!B135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2:I28"/>
  <sheetViews>
    <sheetView topLeftCell="A14" zoomScaleNormal="100" workbookViewId="0">
      <selection activeCell="B28" sqref="B28"/>
    </sheetView>
  </sheetViews>
  <sheetFormatPr defaultRowHeight="12.75"/>
  <cols>
    <col min="1" max="1" width="10" style="892" customWidth="1"/>
    <col min="2" max="2" width="26" style="892" customWidth="1"/>
    <col min="3" max="5" width="11" style="892" customWidth="1"/>
    <col min="6" max="6" width="10.5703125" style="892" customWidth="1"/>
    <col min="7" max="7" width="11" style="892" customWidth="1"/>
    <col min="8" max="8" width="10.5703125" style="892" customWidth="1"/>
    <col min="9" max="9" width="10.85546875" style="892" customWidth="1"/>
    <col min="10" max="16384" width="9.140625" style="892"/>
  </cols>
  <sheetData>
    <row r="2" spans="1:9">
      <c r="A2" s="1044" t="s">
        <v>1380</v>
      </c>
      <c r="B2" s="893" t="s">
        <v>2172</v>
      </c>
    </row>
    <row r="3" spans="1:9">
      <c r="B3" s="892" t="s">
        <v>1267</v>
      </c>
    </row>
    <row r="4" spans="1:9" ht="13.5" thickBot="1"/>
    <row r="5" spans="1:9" ht="13.5" thickBot="1">
      <c r="B5" s="981" t="s">
        <v>2050</v>
      </c>
      <c r="C5" s="978">
        <v>39173</v>
      </c>
      <c r="D5" s="1095">
        <v>39264</v>
      </c>
      <c r="E5" s="978">
        <v>39356</v>
      </c>
      <c r="F5" s="978">
        <v>39448</v>
      </c>
      <c r="G5" s="1095">
        <v>39539</v>
      </c>
      <c r="H5" s="1095">
        <v>39630</v>
      </c>
      <c r="I5" s="978">
        <v>39722</v>
      </c>
    </row>
    <row r="6" spans="1:9" ht="21" customHeight="1">
      <c r="B6" s="1094" t="s">
        <v>133</v>
      </c>
      <c r="C6" s="1093">
        <v>3.0846491270040537</v>
      </c>
      <c r="D6" s="1093">
        <v>2.8110633966042995</v>
      </c>
      <c r="E6" s="1093">
        <v>2.1976923451300596</v>
      </c>
      <c r="F6" s="1093">
        <v>1.9</v>
      </c>
      <c r="G6" s="1093">
        <v>1.7</v>
      </c>
      <c r="H6" s="1093">
        <v>1.6</v>
      </c>
      <c r="I6" s="1092">
        <v>1.4</v>
      </c>
    </row>
    <row r="7" spans="1:9" ht="27.75" customHeight="1">
      <c r="B7" s="1091" t="s">
        <v>134</v>
      </c>
      <c r="C7" s="1090">
        <v>85.429828956799625</v>
      </c>
      <c r="D7" s="1090">
        <v>84.773621304325374</v>
      </c>
      <c r="E7" s="1090">
        <v>86.583696066826789</v>
      </c>
      <c r="F7" s="1090">
        <v>86.7</v>
      </c>
      <c r="G7" s="1090">
        <v>88</v>
      </c>
      <c r="H7" s="1090">
        <v>86.9</v>
      </c>
      <c r="I7" s="1089">
        <v>87.5</v>
      </c>
    </row>
    <row r="8" spans="1:9" ht="39.75" customHeight="1">
      <c r="B8" s="1091" t="s">
        <v>135</v>
      </c>
      <c r="C8" s="1090">
        <v>11.485521916196312</v>
      </c>
      <c r="D8" s="1090">
        <v>12.415315299070324</v>
      </c>
      <c r="E8" s="1090">
        <v>11.218611588043153</v>
      </c>
      <c r="F8" s="1090">
        <v>11.4</v>
      </c>
      <c r="G8" s="1090">
        <v>10.3</v>
      </c>
      <c r="H8" s="1090">
        <v>11.6</v>
      </c>
      <c r="I8" s="1089">
        <v>11.1</v>
      </c>
    </row>
    <row r="9" spans="1:9" ht="27" customHeight="1" thickBot="1">
      <c r="B9" s="1088" t="s">
        <v>136</v>
      </c>
      <c r="C9" s="1087">
        <v>27.828179082677341</v>
      </c>
      <c r="D9" s="1087">
        <v>7.8504354588591365</v>
      </c>
      <c r="E9" s="1087">
        <v>34.033538648554533</v>
      </c>
      <c r="F9" s="1087">
        <v>41.1</v>
      </c>
      <c r="G9" s="1087">
        <v>41.4</v>
      </c>
      <c r="H9" s="1087">
        <v>40.9</v>
      </c>
      <c r="I9" s="1086">
        <v>38.700000000000003</v>
      </c>
    </row>
    <row r="11" spans="1:9">
      <c r="B11" s="893" t="s">
        <v>2172</v>
      </c>
    </row>
    <row r="13" spans="1:9">
      <c r="I13" s="286"/>
    </row>
    <row r="26" spans="2:2">
      <c r="B26" s="933" t="s">
        <v>132</v>
      </c>
    </row>
    <row r="28" spans="2:2">
      <c r="B28" s="156" t="s">
        <v>2189</v>
      </c>
    </row>
  </sheetData>
  <phoneticPr fontId="4" type="noConversion"/>
  <hyperlinks>
    <hyperlink ref="B28" location="Мазмұны!B136" display="мазмұнға"/>
  </hyperlinks>
  <pageMargins left="0.75" right="0.75" top="1" bottom="1" header="0.5" footer="0.5"/>
  <pageSetup paperSize="9" scale="78" orientation="portrait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2:AH36"/>
  <sheetViews>
    <sheetView topLeftCell="A14" zoomScaleNormal="100" workbookViewId="0">
      <selection activeCell="B36" sqref="B36"/>
    </sheetView>
  </sheetViews>
  <sheetFormatPr defaultRowHeight="12.75"/>
  <cols>
    <col min="1" max="1" width="9" style="71" customWidth="1"/>
    <col min="2" max="2" width="16.42578125" style="71" bestFit="1" customWidth="1"/>
    <col min="3" max="5" width="10.140625" style="71" bestFit="1" customWidth="1"/>
    <col min="6" max="68" width="9.140625" style="71"/>
    <col min="69" max="71" width="10.85546875" style="71" bestFit="1" customWidth="1"/>
    <col min="72" max="16384" width="9.140625" style="71"/>
  </cols>
  <sheetData>
    <row r="2" spans="1:34">
      <c r="A2" s="71" t="s">
        <v>1380</v>
      </c>
      <c r="B2" s="646" t="s">
        <v>2201</v>
      </c>
    </row>
    <row r="3" spans="1:34">
      <c r="B3" s="644"/>
    </row>
    <row r="4" spans="1:34">
      <c r="B4" s="162" t="s">
        <v>2079</v>
      </c>
      <c r="C4" s="163" t="s">
        <v>395</v>
      </c>
      <c r="D4" s="163" t="s">
        <v>404</v>
      </c>
      <c r="E4" s="163" t="s">
        <v>413</v>
      </c>
      <c r="F4" s="163" t="s">
        <v>420</v>
      </c>
      <c r="G4" s="163" t="s">
        <v>396</v>
      </c>
      <c r="H4" s="163" t="s">
        <v>405</v>
      </c>
      <c r="I4" s="163" t="s">
        <v>414</v>
      </c>
      <c r="J4" s="163" t="s">
        <v>421</v>
      </c>
      <c r="K4" s="163" t="s">
        <v>397</v>
      </c>
      <c r="L4" s="163" t="s">
        <v>406</v>
      </c>
      <c r="M4" s="163" t="s">
        <v>415</v>
      </c>
      <c r="O4" s="104"/>
      <c r="P4" s="104"/>
      <c r="R4" s="104"/>
      <c r="S4" s="104"/>
      <c r="U4" s="104"/>
      <c r="V4" s="104"/>
      <c r="X4" s="104"/>
      <c r="Y4" s="104"/>
      <c r="AD4" s="104"/>
      <c r="AE4" s="104"/>
      <c r="AG4" s="104"/>
      <c r="AH4" s="104"/>
    </row>
    <row r="5" spans="1:34">
      <c r="B5" s="86" t="s">
        <v>1229</v>
      </c>
      <c r="C5" s="105">
        <v>21.726076978013211</v>
      </c>
      <c r="D5" s="105">
        <v>25.069009175871628</v>
      </c>
      <c r="E5" s="105">
        <v>25.672941533262584</v>
      </c>
      <c r="F5" s="105">
        <v>31.68743470743842</v>
      </c>
      <c r="G5" s="105">
        <v>22.729475900134322</v>
      </c>
      <c r="H5" s="105">
        <v>30.043765906948707</v>
      </c>
      <c r="I5" s="105">
        <v>22.56095038473207</v>
      </c>
      <c r="J5" s="105">
        <v>14.436267422134863</v>
      </c>
      <c r="K5" s="105">
        <v>10.225096692772029</v>
      </c>
      <c r="L5" s="105">
        <v>7.0585581682572673</v>
      </c>
      <c r="M5" s="105">
        <v>12.086409856124213</v>
      </c>
    </row>
    <row r="6" spans="1:34">
      <c r="B6" s="86" t="s">
        <v>1240</v>
      </c>
      <c r="C6" s="105">
        <v>19.900555079141768</v>
      </c>
      <c r="D6" s="105">
        <v>20.475338849067892</v>
      </c>
      <c r="E6" s="105">
        <v>20.366575968930345</v>
      </c>
      <c r="F6" s="105">
        <v>20.478215660743217</v>
      </c>
      <c r="G6" s="105">
        <v>13.661241617717845</v>
      </c>
      <c r="H6" s="105">
        <v>22.066827343876682</v>
      </c>
      <c r="I6" s="105">
        <v>24.173354293606163</v>
      </c>
      <c r="J6" s="105">
        <v>26.594547774424871</v>
      </c>
      <c r="K6" s="105">
        <v>25.01981176396777</v>
      </c>
      <c r="L6" s="105">
        <v>23.740161614840915</v>
      </c>
      <c r="M6" s="105">
        <v>21.252123283699365</v>
      </c>
    </row>
    <row r="7" spans="1:34">
      <c r="B7" s="86" t="s">
        <v>1236</v>
      </c>
      <c r="C7" s="105">
        <v>8.2813316796670691</v>
      </c>
      <c r="D7" s="105">
        <v>-8.755484189436924</v>
      </c>
      <c r="E7" s="105">
        <v>-0.73520411755892967</v>
      </c>
      <c r="F7" s="105">
        <v>-14.001693046032649</v>
      </c>
      <c r="G7" s="105">
        <v>-12.20393171064501</v>
      </c>
      <c r="H7" s="105">
        <v>-3.3287493023769543</v>
      </c>
      <c r="I7" s="105">
        <v>0.13054320637346795</v>
      </c>
      <c r="J7" s="105">
        <v>-4.7730224901183842</v>
      </c>
      <c r="K7" s="105">
        <v>21.110339863947548</v>
      </c>
      <c r="L7" s="105">
        <v>12.367348795826349</v>
      </c>
      <c r="M7" s="105">
        <v>-9.2669442125222758</v>
      </c>
    </row>
    <row r="8" spans="1:34">
      <c r="B8" s="86" t="s">
        <v>2080</v>
      </c>
      <c r="C8" s="105">
        <v>11.476563416255114</v>
      </c>
      <c r="D8" s="105">
        <v>10.850358218779267</v>
      </c>
      <c r="E8" s="105">
        <v>11.235023269630663</v>
      </c>
      <c r="F8" s="105">
        <v>10.642635686969948</v>
      </c>
      <c r="G8" s="105">
        <v>7.8425103341174474</v>
      </c>
      <c r="H8" s="105">
        <v>10.583049763628495</v>
      </c>
      <c r="I8" s="105">
        <v>10.701131647175345</v>
      </c>
      <c r="J8" s="105">
        <v>10.956768249468452</v>
      </c>
      <c r="K8" s="105">
        <v>10.76004320111814</v>
      </c>
      <c r="L8" s="105">
        <v>9.7881084653352879</v>
      </c>
      <c r="M8" s="105">
        <v>8.7369077056068001</v>
      </c>
    </row>
    <row r="9" spans="1:34">
      <c r="B9" s="86" t="s">
        <v>2081</v>
      </c>
      <c r="C9" s="105">
        <v>0.19921993164413454</v>
      </c>
      <c r="D9" s="105">
        <v>1.7920254587791007</v>
      </c>
      <c r="E9" s="105">
        <v>1.5534042947524584</v>
      </c>
      <c r="F9" s="105">
        <v>1.7622196610819429</v>
      </c>
      <c r="G9" s="105">
        <v>1.9795080039510138</v>
      </c>
      <c r="H9" s="105">
        <v>0.71573038992802651</v>
      </c>
      <c r="I9" s="105">
        <v>0.68054404119557432</v>
      </c>
      <c r="J9" s="105">
        <v>0.13821574456276409</v>
      </c>
      <c r="K9" s="105">
        <v>1.2088567326557831</v>
      </c>
      <c r="L9" s="105">
        <v>1.9592657456054985</v>
      </c>
      <c r="M9" s="105">
        <v>1.8166701598504975</v>
      </c>
    </row>
    <row r="10" spans="1:34">
      <c r="B10" s="86" t="s">
        <v>2082</v>
      </c>
      <c r="C10" s="105">
        <v>11.261109012465953</v>
      </c>
      <c r="D10" s="105">
        <v>11.483698494798622</v>
      </c>
      <c r="E10" s="105">
        <v>10.127365834443157</v>
      </c>
      <c r="F10" s="105">
        <v>11.903889153623393</v>
      </c>
      <c r="G10" s="105">
        <v>7.2008201706372121</v>
      </c>
      <c r="H10" s="105">
        <v>10.01407496220612</v>
      </c>
      <c r="I10" s="105">
        <v>11.965593595639579</v>
      </c>
      <c r="J10" s="105">
        <v>11.079810668719393</v>
      </c>
      <c r="K10" s="105">
        <v>12.105101064950642</v>
      </c>
      <c r="L10" s="105">
        <v>9.0251453121051419</v>
      </c>
      <c r="M10" s="105">
        <v>7.1073248649882181</v>
      </c>
    </row>
    <row r="11" spans="1:34">
      <c r="B11" s="86" t="s">
        <v>2083</v>
      </c>
      <c r="C11" s="105">
        <v>41.888591638546259</v>
      </c>
      <c r="D11" s="105">
        <v>43.556059550968129</v>
      </c>
      <c r="E11" s="105">
        <v>46.478139135254295</v>
      </c>
      <c r="F11" s="105">
        <v>46.595671262810434</v>
      </c>
      <c r="G11" s="105">
        <v>34.789259813407433</v>
      </c>
      <c r="H11" s="105">
        <v>50.569405204923633</v>
      </c>
      <c r="I11" s="105">
        <v>53.215118359395674</v>
      </c>
      <c r="J11" s="105">
        <v>52.175141472719446</v>
      </c>
      <c r="K11" s="105">
        <v>61.359226455652419</v>
      </c>
      <c r="L11" s="105">
        <v>58.390520213843679</v>
      </c>
      <c r="M11" s="105">
        <v>48.607892078070122</v>
      </c>
    </row>
    <row r="12" spans="1:34">
      <c r="B12" s="86" t="s">
        <v>2084</v>
      </c>
      <c r="C12" s="105">
        <v>11.828548681684081</v>
      </c>
      <c r="D12" s="105">
        <v>11.491236211513399</v>
      </c>
      <c r="E12" s="105">
        <v>11.447575125115005</v>
      </c>
      <c r="F12" s="105">
        <v>10.610157237796614</v>
      </c>
      <c r="G12" s="105">
        <v>11.169057400741501</v>
      </c>
      <c r="H12" s="105">
        <v>14.080126204038423</v>
      </c>
      <c r="I12" s="105">
        <v>16.903619971234352</v>
      </c>
      <c r="J12" s="105">
        <v>17.625604943456462</v>
      </c>
      <c r="K12" s="105">
        <v>16.116493814628853</v>
      </c>
      <c r="L12" s="105">
        <v>12.025429920425657</v>
      </c>
      <c r="M12" s="105">
        <v>9.5077018478406004</v>
      </c>
    </row>
    <row r="13" spans="1:34">
      <c r="B13" s="86" t="s">
        <v>1261</v>
      </c>
      <c r="C13" s="105">
        <v>28.736657336685802</v>
      </c>
      <c r="D13" s="105">
        <v>27.289685829702414</v>
      </c>
      <c r="E13" s="105">
        <v>25.504746901040587</v>
      </c>
      <c r="F13" s="105">
        <v>22.783509137977664</v>
      </c>
      <c r="G13" s="105">
        <v>13.729355557326329</v>
      </c>
      <c r="H13" s="105">
        <v>18.756084632254357</v>
      </c>
      <c r="I13" s="105">
        <v>18.954844250652393</v>
      </c>
      <c r="J13" s="105">
        <v>18.572831176677916</v>
      </c>
      <c r="K13" s="105">
        <v>17.082235389091128</v>
      </c>
      <c r="L13" s="105">
        <v>14.634423847783085</v>
      </c>
      <c r="M13" s="105">
        <v>10.952981294708319</v>
      </c>
    </row>
    <row r="14" spans="1:34">
      <c r="B14" s="86" t="s">
        <v>1241</v>
      </c>
      <c r="C14" s="105">
        <v>14.610810459488066</v>
      </c>
      <c r="D14" s="105">
        <v>14.468160649509731</v>
      </c>
      <c r="E14" s="105">
        <v>14.381693683911468</v>
      </c>
      <c r="F14" s="105">
        <v>13.226315383002895</v>
      </c>
      <c r="G14" s="105">
        <v>9.3726898354309807</v>
      </c>
      <c r="H14" s="105">
        <v>13.460808752751529</v>
      </c>
      <c r="I14" s="105">
        <v>15.807384240985911</v>
      </c>
      <c r="J14" s="105">
        <v>19.651515387733465</v>
      </c>
      <c r="K14" s="105">
        <v>19.479980526447637</v>
      </c>
      <c r="L14" s="105">
        <v>20.438861475234305</v>
      </c>
      <c r="M14" s="105">
        <v>18.347941917635026</v>
      </c>
    </row>
    <row r="15" spans="1:34">
      <c r="B15" s="144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5"/>
    </row>
    <row r="16" spans="1:34">
      <c r="B16" s="646" t="s">
        <v>2201</v>
      </c>
    </row>
    <row r="34" spans="2:2">
      <c r="B34" s="109" t="s">
        <v>2085</v>
      </c>
    </row>
    <row r="36" spans="2:2">
      <c r="B36" s="1431" t="s">
        <v>2189</v>
      </c>
    </row>
  </sheetData>
  <phoneticPr fontId="4" type="noConversion"/>
  <hyperlinks>
    <hyperlink ref="B36" location="Мазмұны!B14" display="мазмұнға"/>
  </hyperlinks>
  <pageMargins left="0.75" right="0.75" top="1" bottom="1" header="0.5" footer="0.5"/>
  <pageSetup paperSize="9" scale="52" orientation="portrait" verticalDpi="0" r:id="rId1"/>
  <headerFooter alignWithMargins="0"/>
  <colBreaks count="1" manualBreakCount="1">
    <brk id="17" max="34" man="1"/>
  </col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2:L28"/>
  <sheetViews>
    <sheetView topLeftCell="A11" zoomScaleNormal="100" workbookViewId="0">
      <selection activeCell="B28" sqref="B28"/>
    </sheetView>
  </sheetViews>
  <sheetFormatPr defaultColWidth="8" defaultRowHeight="12.75"/>
  <cols>
    <col min="1" max="1" width="8.85546875" style="286" bestFit="1" customWidth="1"/>
    <col min="2" max="2" width="16.7109375" style="286" customWidth="1"/>
    <col min="3" max="12" width="9.85546875" style="286" bestFit="1" customWidth="1"/>
    <col min="13" max="16384" width="8" style="286"/>
  </cols>
  <sheetData>
    <row r="2" spans="1:12">
      <c r="A2" s="1044" t="s">
        <v>1380</v>
      </c>
      <c r="B2" s="293" t="s">
        <v>2173</v>
      </c>
    </row>
    <row r="3" spans="1:12">
      <c r="B3" s="286" t="s">
        <v>1414</v>
      </c>
    </row>
    <row r="4" spans="1:12" ht="18.75" customHeight="1">
      <c r="B4" s="400" t="s">
        <v>137</v>
      </c>
      <c r="C4" s="401">
        <v>39448</v>
      </c>
      <c r="D4" s="401">
        <v>39479</v>
      </c>
      <c r="E4" s="401">
        <v>39508</v>
      </c>
      <c r="F4" s="401">
        <v>39539</v>
      </c>
      <c r="G4" s="401">
        <v>39569</v>
      </c>
      <c r="H4" s="401">
        <v>39600</v>
      </c>
      <c r="I4" s="401">
        <v>39630</v>
      </c>
      <c r="J4" s="401">
        <v>39661</v>
      </c>
      <c r="K4" s="401">
        <v>39692</v>
      </c>
      <c r="L4" s="401">
        <v>39722</v>
      </c>
    </row>
    <row r="5" spans="1:12" ht="22.5" customHeight="1">
      <c r="B5" s="297" t="s">
        <v>1962</v>
      </c>
      <c r="C5" s="948">
        <v>3894.9468649999999</v>
      </c>
      <c r="D5" s="948">
        <v>3913.473712</v>
      </c>
      <c r="E5" s="948">
        <v>3971.568217</v>
      </c>
      <c r="F5" s="948">
        <v>4125.5722299999998</v>
      </c>
      <c r="G5" s="948">
        <v>4140.6168989999996</v>
      </c>
      <c r="H5" s="948">
        <v>4319.5520260000003</v>
      </c>
      <c r="I5" s="948">
        <v>4361.4132929999996</v>
      </c>
      <c r="J5" s="948">
        <v>4517.4312030000001</v>
      </c>
      <c r="K5" s="948">
        <v>4958.658891</v>
      </c>
      <c r="L5" s="948">
        <v>4962.4021419999999</v>
      </c>
    </row>
    <row r="6" spans="1:12" ht="53.25" customHeight="1">
      <c r="B6" s="337" t="s">
        <v>138</v>
      </c>
      <c r="C6" s="370">
        <v>2.2768746905614075</v>
      </c>
      <c r="D6" s="370">
        <v>2.2585203153141813</v>
      </c>
      <c r="E6" s="370">
        <v>2.2245411392363352</v>
      </c>
      <c r="F6" s="370">
        <v>2.1479407939004864</v>
      </c>
      <c r="G6" s="370">
        <v>2.1388691929308576</v>
      </c>
      <c r="H6" s="370">
        <v>2.0483935208423856</v>
      </c>
      <c r="I6" s="370">
        <v>2.0489771424191421</v>
      </c>
      <c r="J6" s="370">
        <v>1.9823914369858751</v>
      </c>
      <c r="K6" s="370">
        <v>1.823354129966509</v>
      </c>
      <c r="L6" s="370">
        <v>1.832581384332314</v>
      </c>
    </row>
    <row r="7" spans="1:12">
      <c r="B7" s="933" t="s">
        <v>139</v>
      </c>
    </row>
    <row r="8" spans="1:12">
      <c r="B8" s="933"/>
    </row>
    <row r="11" spans="1:12">
      <c r="A11" s="1044"/>
      <c r="B11" s="293" t="s">
        <v>2173</v>
      </c>
    </row>
    <row r="25" spans="2:3">
      <c r="B25" s="933" t="s">
        <v>139</v>
      </c>
    </row>
    <row r="26" spans="2:3">
      <c r="B26" s="933" t="s">
        <v>1006</v>
      </c>
    </row>
    <row r="27" spans="2:3">
      <c r="B27" s="892"/>
      <c r="C27" s="892"/>
    </row>
    <row r="28" spans="2:3">
      <c r="B28" s="156" t="s">
        <v>2189</v>
      </c>
      <c r="C28" s="892"/>
    </row>
  </sheetData>
  <phoneticPr fontId="4" type="noConversion"/>
  <hyperlinks>
    <hyperlink ref="B28" location="Мазмұны!B137" display="мазмұнға"/>
  </hyperlinks>
  <pageMargins left="0.75" right="0.75" top="1" bottom="1" header="0.5" footer="0.5"/>
  <pageSetup paperSize="9" scale="70" orientation="portrait" verticalDpi="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2:N28"/>
  <sheetViews>
    <sheetView topLeftCell="A11" zoomScaleNormal="100" workbookViewId="0">
      <selection activeCell="B28" sqref="B28"/>
    </sheetView>
  </sheetViews>
  <sheetFormatPr defaultColWidth="8" defaultRowHeight="12.75"/>
  <cols>
    <col min="1" max="1" width="8.85546875" style="286" bestFit="1" customWidth="1"/>
    <col min="2" max="2" width="11.85546875" style="286" customWidth="1"/>
    <col min="3" max="3" width="8.7109375" style="286" customWidth="1"/>
    <col min="4" max="16384" width="8" style="286"/>
  </cols>
  <sheetData>
    <row r="2" spans="1:14">
      <c r="A2" s="1044" t="s">
        <v>1380</v>
      </c>
      <c r="B2" s="293" t="s">
        <v>2174</v>
      </c>
    </row>
    <row r="3" spans="1:14">
      <c r="B3" s="304" t="s">
        <v>1280</v>
      </c>
    </row>
    <row r="4" spans="1:14" ht="16.5" customHeight="1">
      <c r="B4" s="295" t="s">
        <v>2035</v>
      </c>
      <c r="C4" s="402">
        <f>1/10.5*50+100</f>
        <v>104.76190476190476</v>
      </c>
    </row>
    <row r="5" spans="1:14" ht="16.5" customHeight="1">
      <c r="B5" s="295" t="s">
        <v>1236</v>
      </c>
      <c r="C5" s="402">
        <f>7/10.5*50+100</f>
        <v>133.33333333333331</v>
      </c>
    </row>
    <row r="6" spans="1:14" ht="16.5" customHeight="1">
      <c r="B6" s="295" t="s">
        <v>1262</v>
      </c>
      <c r="C6" s="402">
        <f>10/12*50</f>
        <v>41.666666666666671</v>
      </c>
    </row>
    <row r="7" spans="1:14" ht="16.5" customHeight="1">
      <c r="B7" s="295" t="s">
        <v>1241</v>
      </c>
      <c r="C7" s="402">
        <v>148.13333333333335</v>
      </c>
    </row>
    <row r="8" spans="1:14" ht="16.5" customHeight="1">
      <c r="B8" s="295" t="s">
        <v>1580</v>
      </c>
      <c r="C8" s="402">
        <v>51.67</v>
      </c>
    </row>
    <row r="9" spans="1:14" ht="16.5" customHeight="1">
      <c r="B9" s="295" t="s">
        <v>1483</v>
      </c>
      <c r="C9" s="402">
        <v>93.8</v>
      </c>
    </row>
    <row r="10" spans="1:14" ht="16.5" customHeight="1">
      <c r="B10" s="295" t="s">
        <v>759</v>
      </c>
      <c r="C10" s="402">
        <v>183.26</v>
      </c>
    </row>
    <row r="11" spans="1:14">
      <c r="B11" s="933" t="s">
        <v>560</v>
      </c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</row>
    <row r="14" spans="1:14">
      <c r="A14" s="1044"/>
      <c r="B14" s="293" t="s">
        <v>443</v>
      </c>
    </row>
    <row r="26" spans="2:14">
      <c r="B26" s="933" t="s">
        <v>560</v>
      </c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</row>
    <row r="28" spans="2:14">
      <c r="B28" s="156" t="s">
        <v>2189</v>
      </c>
    </row>
  </sheetData>
  <phoneticPr fontId="4" type="noConversion"/>
  <hyperlinks>
    <hyperlink ref="B28" location="Мазмұны!B138" display="мазмұнға"/>
  </hyperlinks>
  <pageMargins left="0.75" right="0.75" top="1" bottom="1" header="0.5" footer="0.5"/>
  <pageSetup paperSize="9" scale="74" orientation="portrait" verticalDpi="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2:G33"/>
  <sheetViews>
    <sheetView topLeftCell="A11" workbookViewId="0">
      <selection activeCell="B28" sqref="B28"/>
    </sheetView>
  </sheetViews>
  <sheetFormatPr defaultRowHeight="12.75"/>
  <cols>
    <col min="1" max="1" width="11.28515625" style="892" customWidth="1"/>
    <col min="2" max="2" width="21.28515625" style="892" customWidth="1"/>
    <col min="3" max="3" width="20.28515625" style="892" customWidth="1"/>
    <col min="4" max="4" width="16.140625" style="892" customWidth="1"/>
    <col min="5" max="5" width="17.7109375" style="892" customWidth="1"/>
    <col min="6" max="6" width="18" style="892" customWidth="1"/>
    <col min="7" max="7" width="16.85546875" style="892" customWidth="1"/>
    <col min="8" max="8" width="15.7109375" style="892" bestFit="1" customWidth="1"/>
    <col min="9" max="9" width="10" style="892" bestFit="1" customWidth="1"/>
    <col min="10" max="16384" width="9.140625" style="892"/>
  </cols>
  <sheetData>
    <row r="2" spans="1:7">
      <c r="A2" s="1044" t="s">
        <v>1380</v>
      </c>
      <c r="B2" s="1097" t="s">
        <v>444</v>
      </c>
    </row>
    <row r="3" spans="1:7" ht="13.5" thickBot="1">
      <c r="A3" s="1044"/>
      <c r="B3" s="1097"/>
    </row>
    <row r="4" spans="1:7" ht="114.75">
      <c r="B4" s="1101" t="s">
        <v>1382</v>
      </c>
      <c r="C4" s="1100" t="s">
        <v>561</v>
      </c>
      <c r="D4" s="1100" t="s">
        <v>562</v>
      </c>
      <c r="E4" s="1100" t="s">
        <v>563</v>
      </c>
      <c r="F4" s="1100" t="s">
        <v>564</v>
      </c>
      <c r="G4" s="1100" t="s">
        <v>565</v>
      </c>
    </row>
    <row r="5" spans="1:7" ht="16.5" customHeight="1">
      <c r="B5" s="1099">
        <v>39448</v>
      </c>
      <c r="C5" s="991">
        <v>20.6</v>
      </c>
      <c r="D5" s="991">
        <v>13.8</v>
      </c>
      <c r="E5" s="991">
        <v>84.9</v>
      </c>
      <c r="F5" s="991">
        <v>11</v>
      </c>
      <c r="G5" s="990">
        <v>47.3</v>
      </c>
    </row>
    <row r="6" spans="1:7" ht="16.5" customHeight="1">
      <c r="B6" s="1099">
        <v>39539</v>
      </c>
      <c r="C6" s="991">
        <v>21</v>
      </c>
      <c r="D6" s="991">
        <v>14.8</v>
      </c>
      <c r="E6" s="991">
        <v>83.5</v>
      </c>
      <c r="F6" s="991">
        <v>9.9</v>
      </c>
      <c r="G6" s="990">
        <v>51.3</v>
      </c>
    </row>
    <row r="7" spans="1:7" ht="16.5" customHeight="1">
      <c r="B7" s="1099">
        <v>39630</v>
      </c>
      <c r="C7" s="991">
        <v>19.399999999999999</v>
      </c>
      <c r="D7" s="991">
        <v>14.5</v>
      </c>
      <c r="E7" s="991">
        <v>82.5</v>
      </c>
      <c r="F7" s="991">
        <v>9.8000000000000007</v>
      </c>
      <c r="G7" s="990">
        <v>49.6</v>
      </c>
    </row>
    <row r="8" spans="1:7" ht="16.5" customHeight="1" thickBot="1">
      <c r="B8" s="1098">
        <v>39722</v>
      </c>
      <c r="C8" s="988">
        <v>16.7</v>
      </c>
      <c r="D8" s="988">
        <v>14.6</v>
      </c>
      <c r="E8" s="988">
        <v>86.1</v>
      </c>
      <c r="F8" s="988">
        <v>8.1999999999999993</v>
      </c>
      <c r="G8" s="987">
        <v>47.6</v>
      </c>
    </row>
    <row r="9" spans="1:7">
      <c r="B9" s="1096" t="s">
        <v>1006</v>
      </c>
    </row>
    <row r="12" spans="1:7">
      <c r="B12" s="1097" t="s">
        <v>444</v>
      </c>
    </row>
    <row r="26" spans="2:2">
      <c r="B26" s="1096" t="s">
        <v>1006</v>
      </c>
    </row>
    <row r="28" spans="2:2">
      <c r="B28" s="156" t="s">
        <v>2189</v>
      </c>
    </row>
    <row r="33" spans="3:3">
      <c r="C33" s="286"/>
    </row>
  </sheetData>
  <phoneticPr fontId="4" type="noConversion"/>
  <hyperlinks>
    <hyperlink ref="B28" location="Мазмұны!B139" display="мазмұнға"/>
  </hyperlinks>
  <pageMargins left="0.24" right="0.17" top="0.39" bottom="0.22" header="0.5" footer="0.5"/>
  <pageSetup paperSize="9" scale="85" orientation="landscape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2:I27"/>
  <sheetViews>
    <sheetView topLeftCell="A11" zoomScaleNormal="100" workbookViewId="0">
      <selection activeCell="B27" sqref="B27"/>
    </sheetView>
  </sheetViews>
  <sheetFormatPr defaultRowHeight="12.75"/>
  <cols>
    <col min="1" max="1" width="8.85546875" style="892" bestFit="1" customWidth="1"/>
    <col min="2" max="2" width="28.140625" style="892" customWidth="1"/>
    <col min="3" max="7" width="9.85546875" style="892" bestFit="1" customWidth="1"/>
    <col min="8" max="8" width="9.85546875" style="892" customWidth="1"/>
    <col min="9" max="9" width="9.85546875" style="892" bestFit="1" customWidth="1"/>
    <col min="10" max="10" width="7.42578125" style="892" bestFit="1" customWidth="1"/>
    <col min="11" max="16384" width="9.140625" style="892"/>
  </cols>
  <sheetData>
    <row r="2" spans="1:9">
      <c r="A2" s="1044" t="s">
        <v>1380</v>
      </c>
      <c r="B2" s="893" t="s">
        <v>1920</v>
      </c>
    </row>
    <row r="3" spans="1:9" ht="13.5" thickBot="1"/>
    <row r="4" spans="1:9" ht="13.5" thickBot="1">
      <c r="B4" s="901" t="s">
        <v>1958</v>
      </c>
      <c r="C4" s="403" t="s">
        <v>2141</v>
      </c>
      <c r="D4" s="403" t="s">
        <v>1445</v>
      </c>
      <c r="E4" s="403" t="s">
        <v>1581</v>
      </c>
      <c r="F4" s="403" t="s">
        <v>1447</v>
      </c>
      <c r="G4" s="404" t="s">
        <v>1448</v>
      </c>
      <c r="H4" s="404" t="s">
        <v>1449</v>
      </c>
      <c r="I4" s="403" t="s">
        <v>1450</v>
      </c>
    </row>
    <row r="5" spans="1:9" ht="26.25" thickBot="1">
      <c r="B5" s="914" t="s">
        <v>566</v>
      </c>
      <c r="C5" s="1107">
        <v>279.2</v>
      </c>
      <c r="D5" s="1108">
        <v>570.9</v>
      </c>
      <c r="E5" s="1107">
        <v>989.6</v>
      </c>
      <c r="F5" s="1106">
        <v>2066.8000000000002</v>
      </c>
      <c r="G5" s="1106">
        <v>4129.6000000000004</v>
      </c>
      <c r="H5" s="1105">
        <v>5463.8</v>
      </c>
      <c r="I5" s="1105">
        <v>4911.2</v>
      </c>
    </row>
    <row r="6" spans="1:9" ht="51.75" thickBot="1">
      <c r="B6" s="1104" t="s">
        <v>567</v>
      </c>
      <c r="C6" s="1103">
        <v>27.63</v>
      </c>
      <c r="D6" s="1103">
        <v>38.28</v>
      </c>
      <c r="E6" s="1103">
        <v>40.96</v>
      </c>
      <c r="F6" s="1103">
        <v>50.73</v>
      </c>
      <c r="G6" s="965">
        <v>51.6</v>
      </c>
      <c r="H6" s="965">
        <v>53.3</v>
      </c>
      <c r="I6" s="1102">
        <v>44.7</v>
      </c>
    </row>
    <row r="7" spans="1:9">
      <c r="B7" s="933" t="s">
        <v>1006</v>
      </c>
    </row>
    <row r="10" spans="1:9">
      <c r="A10" s="1044"/>
      <c r="B10" s="893" t="s">
        <v>1920</v>
      </c>
    </row>
    <row r="15" spans="1:9">
      <c r="B15" s="286"/>
    </row>
    <row r="25" spans="2:2">
      <c r="B25" s="933" t="s">
        <v>1006</v>
      </c>
    </row>
    <row r="27" spans="2:2">
      <c r="B27" s="156" t="s">
        <v>2189</v>
      </c>
    </row>
  </sheetData>
  <phoneticPr fontId="4" type="noConversion"/>
  <hyperlinks>
    <hyperlink ref="B27" location="Мазмұны!B140" display="мазмұнға"/>
  </hyperlinks>
  <pageMargins left="0.75" right="0.75" top="1" bottom="1" header="0.5" footer="0.5"/>
  <pageSetup paperSize="9" scale="83" orientation="portrait" verticalDpi="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2:F29"/>
  <sheetViews>
    <sheetView topLeftCell="A14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25.42578125" style="286" customWidth="1"/>
    <col min="3" max="4" width="8" style="286" customWidth="1"/>
    <col min="5" max="5" width="23.85546875" style="286" customWidth="1"/>
    <col min="6" max="16384" width="8" style="286"/>
  </cols>
  <sheetData>
    <row r="2" spans="1:6">
      <c r="A2" s="1044" t="s">
        <v>1380</v>
      </c>
      <c r="B2" s="338" t="s">
        <v>2176</v>
      </c>
    </row>
    <row r="3" spans="1:6">
      <c r="B3" s="892" t="s">
        <v>1280</v>
      </c>
    </row>
    <row r="4" spans="1:6" ht="13.5" thickBot="1">
      <c r="A4" s="892"/>
      <c r="B4" s="1533" t="s">
        <v>568</v>
      </c>
      <c r="C4" s="1533"/>
      <c r="E4" s="1533" t="s">
        <v>1578</v>
      </c>
      <c r="F4" s="1533"/>
    </row>
    <row r="5" spans="1:6" ht="28.5" customHeight="1">
      <c r="A5" s="892"/>
      <c r="B5" s="894" t="s">
        <v>569</v>
      </c>
      <c r="C5" s="1111">
        <v>5.8</v>
      </c>
      <c r="E5" s="894" t="s">
        <v>569</v>
      </c>
      <c r="F5" s="1111">
        <v>5.7</v>
      </c>
    </row>
    <row r="6" spans="1:6" ht="18" customHeight="1">
      <c r="A6" s="892"/>
      <c r="B6" s="896" t="s">
        <v>570</v>
      </c>
      <c r="C6" s="1110">
        <v>1.7</v>
      </c>
      <c r="E6" s="896" t="s">
        <v>570</v>
      </c>
      <c r="F6" s="1110">
        <v>1.9</v>
      </c>
    </row>
    <row r="7" spans="1:6" ht="15" customHeight="1">
      <c r="A7" s="892"/>
      <c r="B7" s="896" t="s">
        <v>28</v>
      </c>
      <c r="C7" s="1110">
        <v>12</v>
      </c>
      <c r="E7" s="896" t="s">
        <v>28</v>
      </c>
      <c r="F7" s="1110">
        <v>13.1</v>
      </c>
    </row>
    <row r="8" spans="1:6" ht="14.25" customHeight="1">
      <c r="A8" s="892"/>
      <c r="B8" s="896" t="s">
        <v>636</v>
      </c>
      <c r="C8" s="1110">
        <v>31.8</v>
      </c>
      <c r="E8" s="896" t="s">
        <v>636</v>
      </c>
      <c r="F8" s="1110">
        <v>31.5</v>
      </c>
    </row>
    <row r="9" spans="1:6" ht="42.75" customHeight="1" thickBot="1">
      <c r="A9" s="892"/>
      <c r="B9" s="898" t="s">
        <v>637</v>
      </c>
      <c r="C9" s="1109">
        <v>48.7</v>
      </c>
      <c r="E9" s="898" t="s">
        <v>637</v>
      </c>
      <c r="F9" s="1109">
        <v>47.8</v>
      </c>
    </row>
    <row r="10" spans="1:6">
      <c r="B10" s="916" t="s">
        <v>1006</v>
      </c>
    </row>
    <row r="11" spans="1:6">
      <c r="A11" s="917"/>
    </row>
    <row r="13" spans="1:6">
      <c r="A13" s="1044"/>
      <c r="B13" s="338" t="s">
        <v>2176</v>
      </c>
    </row>
    <row r="27" spans="2:2">
      <c r="B27" s="933" t="s">
        <v>1006</v>
      </c>
    </row>
    <row r="28" spans="2:2">
      <c r="B28" s="892"/>
    </row>
    <row r="29" spans="2:2">
      <c r="B29" s="156" t="s">
        <v>2189</v>
      </c>
    </row>
  </sheetData>
  <mergeCells count="2">
    <mergeCell ref="B4:C4"/>
    <mergeCell ref="E4:F4"/>
  </mergeCells>
  <phoneticPr fontId="4" type="noConversion"/>
  <hyperlinks>
    <hyperlink ref="B29" location="Мазмұны!B141" display="мазмұнға"/>
  </hyperlinks>
  <pageMargins left="0.75" right="0.75" top="1" bottom="1" header="0.5" footer="0.5"/>
  <pageSetup paperSize="9" scale="88" orientation="portrait" verticalDpi="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G19"/>
  <sheetViews>
    <sheetView zoomScaleNormal="100" workbookViewId="0">
      <selection activeCell="B19" sqref="B19"/>
    </sheetView>
  </sheetViews>
  <sheetFormatPr defaultRowHeight="12.75"/>
  <cols>
    <col min="1" max="1" width="8.85546875" style="892" bestFit="1" customWidth="1"/>
    <col min="2" max="2" width="46.5703125" style="892" customWidth="1"/>
    <col min="3" max="5" width="9.85546875" style="892" bestFit="1" customWidth="1"/>
    <col min="6" max="6" width="17.5703125" style="892" bestFit="1" customWidth="1"/>
    <col min="7" max="16384" width="9.140625" style="892"/>
  </cols>
  <sheetData>
    <row r="1" spans="1:7">
      <c r="A1" s="286"/>
    </row>
    <row r="2" spans="1:7">
      <c r="A2" s="1044" t="s">
        <v>355</v>
      </c>
      <c r="B2" s="893" t="s">
        <v>2177</v>
      </c>
    </row>
    <row r="3" spans="1:7" ht="13.5" thickBot="1">
      <c r="B3" s="304" t="s">
        <v>8</v>
      </c>
    </row>
    <row r="4" spans="1:7" ht="26.25" thickBot="1">
      <c r="B4" s="310" t="s">
        <v>137</v>
      </c>
      <c r="C4" s="405">
        <v>38991</v>
      </c>
      <c r="D4" s="405">
        <v>39356</v>
      </c>
      <c r="E4" s="405">
        <v>39722</v>
      </c>
      <c r="F4" s="311" t="s">
        <v>638</v>
      </c>
    </row>
    <row r="5" spans="1:7" ht="18.75" customHeight="1" thickBot="1">
      <c r="B5" s="615" t="s">
        <v>639</v>
      </c>
      <c r="C5" s="406">
        <v>422.4</v>
      </c>
      <c r="D5" s="406">
        <v>886.7</v>
      </c>
      <c r="E5" s="407">
        <v>1097.9000000000001</v>
      </c>
      <c r="F5" s="406">
        <v>23.8</v>
      </c>
      <c r="G5" s="937"/>
    </row>
    <row r="6" spans="1:7" ht="17.25" customHeight="1" thickBot="1">
      <c r="B6" s="615" t="s">
        <v>640</v>
      </c>
      <c r="C6" s="406">
        <v>230.4</v>
      </c>
      <c r="D6" s="406">
        <v>469.9</v>
      </c>
      <c r="E6" s="406">
        <v>589.9</v>
      </c>
      <c r="F6" s="406">
        <v>25.5</v>
      </c>
      <c r="G6" s="937"/>
    </row>
    <row r="7" spans="1:7" ht="30" customHeight="1" thickBot="1">
      <c r="B7" s="408" t="s">
        <v>641</v>
      </c>
      <c r="C7" s="409">
        <v>192</v>
      </c>
      <c r="D7" s="409">
        <v>416.8</v>
      </c>
      <c r="E7" s="409">
        <v>508</v>
      </c>
      <c r="F7" s="409">
        <v>21.9</v>
      </c>
      <c r="G7" s="937"/>
    </row>
    <row r="8" spans="1:7" ht="18" customHeight="1" thickBot="1">
      <c r="B8" s="615" t="s">
        <v>643</v>
      </c>
      <c r="C8" s="406">
        <v>189.4</v>
      </c>
      <c r="D8" s="406">
        <v>382.7</v>
      </c>
      <c r="E8" s="406">
        <v>909.3</v>
      </c>
      <c r="F8" s="616" t="s">
        <v>650</v>
      </c>
      <c r="G8" s="937"/>
    </row>
    <row r="9" spans="1:7" ht="17.25" customHeight="1" thickBot="1">
      <c r="B9" s="615" t="s">
        <v>642</v>
      </c>
      <c r="C9" s="406">
        <v>281.3</v>
      </c>
      <c r="D9" s="406">
        <v>578</v>
      </c>
      <c r="E9" s="407">
        <v>1320.2</v>
      </c>
      <c r="F9" s="616" t="s">
        <v>651</v>
      </c>
      <c r="G9" s="937"/>
    </row>
    <row r="10" spans="1:7" ht="16.5" customHeight="1" thickBot="1">
      <c r="B10" s="410" t="s">
        <v>644</v>
      </c>
      <c r="C10" s="411">
        <v>92.5</v>
      </c>
      <c r="D10" s="411">
        <v>158.30000000000001</v>
      </c>
      <c r="E10" s="411">
        <v>819.9</v>
      </c>
      <c r="F10" s="411" t="s">
        <v>652</v>
      </c>
      <c r="G10" s="937"/>
    </row>
    <row r="11" spans="1:7" ht="28.5" customHeight="1" thickBot="1">
      <c r="B11" s="408" t="s">
        <v>645</v>
      </c>
      <c r="C11" s="409">
        <v>-91.9</v>
      </c>
      <c r="D11" s="409">
        <v>-195.3</v>
      </c>
      <c r="E11" s="409">
        <v>-410.9</v>
      </c>
      <c r="F11" s="409" t="s">
        <v>653</v>
      </c>
      <c r="G11" s="937"/>
    </row>
    <row r="12" spans="1:7" ht="15.75" customHeight="1" thickBot="1">
      <c r="B12" s="408" t="s">
        <v>646</v>
      </c>
      <c r="C12" s="409">
        <v>0.9</v>
      </c>
      <c r="D12" s="409">
        <v>0.2</v>
      </c>
      <c r="E12" s="409" t="s">
        <v>1582</v>
      </c>
      <c r="F12" s="409" t="s">
        <v>1582</v>
      </c>
      <c r="G12" s="937"/>
    </row>
    <row r="13" spans="1:7" ht="17.25" customHeight="1" thickBot="1">
      <c r="B13" s="615" t="s">
        <v>648</v>
      </c>
      <c r="C13" s="406">
        <v>101</v>
      </c>
      <c r="D13" s="406">
        <v>221.7</v>
      </c>
      <c r="E13" s="406">
        <v>97.1</v>
      </c>
      <c r="F13" s="406">
        <v>-56.2</v>
      </c>
      <c r="G13" s="937"/>
    </row>
    <row r="14" spans="1:7" ht="15.75" customHeight="1" thickBot="1">
      <c r="B14" s="615" t="s">
        <v>647</v>
      </c>
      <c r="C14" s="406">
        <v>12.9</v>
      </c>
      <c r="D14" s="406">
        <v>37.299999999999997</v>
      </c>
      <c r="E14" s="406">
        <v>26</v>
      </c>
      <c r="F14" s="406">
        <v>-30.3</v>
      </c>
      <c r="G14" s="937"/>
    </row>
    <row r="15" spans="1:7" ht="17.25" customHeight="1" thickBot="1">
      <c r="B15" s="615" t="s">
        <v>649</v>
      </c>
      <c r="C15" s="406">
        <v>88.1</v>
      </c>
      <c r="D15" s="406">
        <v>184.4</v>
      </c>
      <c r="E15" s="406">
        <v>71.099999999999994</v>
      </c>
      <c r="F15" s="406">
        <v>-61.4</v>
      </c>
      <c r="G15" s="937"/>
    </row>
    <row r="16" spans="1:7">
      <c r="A16" s="286"/>
    </row>
    <row r="17" spans="2:2">
      <c r="B17" s="900" t="s">
        <v>1006</v>
      </c>
    </row>
    <row r="19" spans="2:2">
      <c r="B19" s="156" t="s">
        <v>2189</v>
      </c>
    </row>
  </sheetData>
  <phoneticPr fontId="4" type="noConversion"/>
  <hyperlinks>
    <hyperlink ref="B19" location="Мазмұны!B142" display="мазмұнға"/>
  </hyperlinks>
  <pageMargins left="0.75" right="0.75" top="1" bottom="1" header="0.5" footer="0.5"/>
  <pageSetup paperSize="9" scale="85" orientation="portrait" verticalDpi="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22" sqref="B22"/>
    </sheetView>
  </sheetViews>
  <sheetFormatPr defaultRowHeight="12.75"/>
  <cols>
    <col min="1" max="2" width="9.140625" style="892"/>
    <col min="3" max="3" width="10.5703125" style="892" customWidth="1"/>
    <col min="4" max="10" width="10.140625" style="892" bestFit="1" customWidth="1"/>
    <col min="11" max="14" width="9.85546875" style="892" bestFit="1" customWidth="1"/>
    <col min="15" max="16384" width="9.140625" style="892"/>
  </cols>
  <sheetData>
    <row r="1" spans="1:14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>
      <c r="A2" s="1044" t="s">
        <v>355</v>
      </c>
      <c r="B2" s="67" t="s">
        <v>983</v>
      </c>
    </row>
    <row r="3" spans="1:14" ht="13.5" thickBot="1"/>
    <row r="4" spans="1:14" ht="15" customHeight="1" thickBot="1">
      <c r="B4" s="929"/>
      <c r="C4" s="1009" t="s">
        <v>1447</v>
      </c>
      <c r="D4" s="1009" t="s">
        <v>981</v>
      </c>
      <c r="E4" s="1009" t="s">
        <v>982</v>
      </c>
      <c r="F4" s="1009" t="s">
        <v>1455</v>
      </c>
      <c r="G4" s="1009" t="s">
        <v>1448</v>
      </c>
      <c r="H4" s="1009" t="s">
        <v>2142</v>
      </c>
      <c r="I4" s="1009" t="s">
        <v>2143</v>
      </c>
      <c r="J4" s="1008" t="s">
        <v>1746</v>
      </c>
      <c r="K4" s="1008" t="s">
        <v>1449</v>
      </c>
      <c r="L4" s="1008" t="s">
        <v>1849</v>
      </c>
      <c r="M4" s="1008" t="s">
        <v>1080</v>
      </c>
      <c r="N4" s="1008" t="s">
        <v>1450</v>
      </c>
    </row>
    <row r="5" spans="1:14" ht="15.75" customHeight="1">
      <c r="B5" s="930" t="s">
        <v>1583</v>
      </c>
      <c r="C5" s="1064">
        <v>1.83</v>
      </c>
      <c r="D5" s="1064">
        <v>1.73</v>
      </c>
      <c r="E5" s="1064">
        <v>2.72</v>
      </c>
      <c r="F5" s="1064">
        <v>2.04</v>
      </c>
      <c r="G5" s="1064">
        <v>1.44</v>
      </c>
      <c r="H5" s="1064">
        <v>2.69</v>
      </c>
      <c r="I5" s="1064">
        <v>2.48</v>
      </c>
      <c r="J5" s="1063">
        <v>2.57</v>
      </c>
      <c r="K5" s="1063">
        <v>2.25</v>
      </c>
      <c r="L5" s="1063">
        <v>2.21</v>
      </c>
      <c r="M5" s="1063">
        <v>1.83</v>
      </c>
      <c r="N5" s="1436">
        <v>1.1506622234235004</v>
      </c>
    </row>
    <row r="6" spans="1:14" ht="17.25" customHeight="1" thickBot="1">
      <c r="B6" s="932" t="s">
        <v>1584</v>
      </c>
      <c r="C6" s="1059">
        <v>18.72</v>
      </c>
      <c r="D6" s="1059">
        <v>18.100000000000001</v>
      </c>
      <c r="E6" s="1059">
        <v>27.42</v>
      </c>
      <c r="F6" s="1059">
        <v>21.49</v>
      </c>
      <c r="G6" s="1059">
        <v>14.56</v>
      </c>
      <c r="H6" s="1059">
        <v>27.06</v>
      </c>
      <c r="I6" s="1059">
        <v>23.52</v>
      </c>
      <c r="J6" s="982">
        <v>22</v>
      </c>
      <c r="K6" s="982">
        <v>18.41</v>
      </c>
      <c r="L6" s="982">
        <v>19.600000000000001</v>
      </c>
      <c r="M6" s="982">
        <v>15.77</v>
      </c>
      <c r="N6" s="1437">
        <v>9.6450299878359669</v>
      </c>
    </row>
    <row r="7" spans="1:14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>
      <c r="B8" s="67" t="s">
        <v>983</v>
      </c>
    </row>
    <row r="9" spans="1:14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</row>
    <row r="10" spans="1:14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</row>
    <row r="11" spans="1:14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</row>
    <row r="12" spans="1:14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</row>
    <row r="13" spans="1:14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</row>
    <row r="14" spans="1:14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</row>
    <row r="15" spans="1:14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</row>
    <row r="16" spans="1:14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</row>
    <row r="17" spans="1:14">
      <c r="A17" s="286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</row>
    <row r="18" spans="1:14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</row>
    <row r="19" spans="1:14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</row>
    <row r="20" spans="1:14">
      <c r="A20" s="286"/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</row>
    <row r="21" spans="1:14">
      <c r="A21" s="286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</row>
    <row r="22" spans="1:14">
      <c r="A22" s="286"/>
      <c r="B22" s="1438" t="s">
        <v>1006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</row>
    <row r="23" spans="1:14">
      <c r="A23" s="286"/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</row>
    <row r="24" spans="1:14">
      <c r="A24" s="286"/>
      <c r="B24" s="156" t="s">
        <v>2189</v>
      </c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</row>
    <row r="27" spans="1:14">
      <c r="D27" s="286"/>
    </row>
  </sheetData>
  <phoneticPr fontId="4" type="noConversion"/>
  <hyperlinks>
    <hyperlink ref="B24" location="Мазмұны!B14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2:N22"/>
  <sheetViews>
    <sheetView topLeftCell="A2" zoomScaleNormal="100" workbookViewId="0">
      <selection activeCell="B21" sqref="B21"/>
    </sheetView>
  </sheetViews>
  <sheetFormatPr defaultColWidth="8" defaultRowHeight="12.75"/>
  <cols>
    <col min="1" max="1" width="8.85546875" style="286" bestFit="1" customWidth="1"/>
    <col min="2" max="2" width="11.85546875" style="286" customWidth="1"/>
    <col min="3" max="16384" width="8" style="286"/>
  </cols>
  <sheetData>
    <row r="2" spans="1:14">
      <c r="A2" s="1044" t="s">
        <v>1380</v>
      </c>
      <c r="B2" s="293" t="s">
        <v>2178</v>
      </c>
    </row>
    <row r="3" spans="1:14" ht="13.5" thickBot="1"/>
    <row r="4" spans="1:14" ht="18.75" customHeight="1" thickBot="1">
      <c r="B4" s="412"/>
      <c r="C4" s="1534">
        <v>2003</v>
      </c>
      <c r="D4" s="1534"/>
      <c r="E4" s="1534">
        <v>2004</v>
      </c>
      <c r="F4" s="1534"/>
      <c r="G4" s="1534">
        <v>2005</v>
      </c>
      <c r="H4" s="1534"/>
      <c r="I4" s="1534">
        <v>2006</v>
      </c>
      <c r="J4" s="1534"/>
      <c r="K4" s="1534">
        <v>2007</v>
      </c>
      <c r="L4" s="1534"/>
      <c r="M4" s="1534">
        <v>2008</v>
      </c>
      <c r="N4" s="1534"/>
    </row>
    <row r="5" spans="1:14" ht="18.75" customHeight="1" thickBot="1">
      <c r="B5" s="304"/>
      <c r="C5" s="385" t="s">
        <v>1583</v>
      </c>
      <c r="D5" s="385" t="s">
        <v>1584</v>
      </c>
      <c r="E5" s="385" t="s">
        <v>1583</v>
      </c>
      <c r="F5" s="385" t="s">
        <v>1584</v>
      </c>
      <c r="G5" s="385" t="s">
        <v>1583</v>
      </c>
      <c r="H5" s="385" t="s">
        <v>1584</v>
      </c>
      <c r="I5" s="385" t="s">
        <v>1583</v>
      </c>
      <c r="J5" s="385" t="s">
        <v>1584</v>
      </c>
      <c r="K5" s="385" t="s">
        <v>1583</v>
      </c>
      <c r="L5" s="413" t="s">
        <v>1584</v>
      </c>
      <c r="M5" s="413" t="s">
        <v>1583</v>
      </c>
      <c r="N5" s="413" t="s">
        <v>1584</v>
      </c>
    </row>
    <row r="6" spans="1:14" ht="18.75" customHeight="1">
      <c r="B6" s="363" t="s">
        <v>1476</v>
      </c>
      <c r="C6" s="414">
        <v>2.4</v>
      </c>
      <c r="D6" s="414">
        <v>19.600000000000001</v>
      </c>
      <c r="E6" s="414">
        <v>2.1</v>
      </c>
      <c r="F6" s="414">
        <v>21.4</v>
      </c>
      <c r="G6" s="414">
        <v>2.1</v>
      </c>
      <c r="H6" s="414">
        <v>25</v>
      </c>
      <c r="I6" s="414">
        <v>2.2000000000000002</v>
      </c>
      <c r="J6" s="414">
        <v>24.8</v>
      </c>
      <c r="K6" s="414">
        <v>2.4</v>
      </c>
      <c r="L6" s="379">
        <v>24.6</v>
      </c>
      <c r="M6" s="379">
        <v>2.5</v>
      </c>
      <c r="N6" s="379">
        <v>28.6</v>
      </c>
    </row>
    <row r="7" spans="1:14" ht="18.75" customHeight="1">
      <c r="B7" s="363" t="s">
        <v>1477</v>
      </c>
      <c r="C7" s="379">
        <v>1.2</v>
      </c>
      <c r="D7" s="379">
        <v>23.8</v>
      </c>
      <c r="E7" s="379">
        <v>1.3</v>
      </c>
      <c r="F7" s="379">
        <v>23.3</v>
      </c>
      <c r="G7" s="379">
        <v>1.4</v>
      </c>
      <c r="H7" s="379">
        <v>25.2</v>
      </c>
      <c r="I7" s="379">
        <v>1.2</v>
      </c>
      <c r="J7" s="379">
        <v>22.5</v>
      </c>
      <c r="K7" s="379">
        <v>1.3</v>
      </c>
      <c r="L7" s="379">
        <v>24.5</v>
      </c>
      <c r="M7" s="379">
        <v>1.4</v>
      </c>
      <c r="N7" s="379">
        <v>26</v>
      </c>
    </row>
    <row r="8" spans="1:14" ht="18.75" customHeight="1">
      <c r="B8" s="363" t="s">
        <v>1229</v>
      </c>
      <c r="C8" s="379">
        <v>1.6</v>
      </c>
      <c r="D8" s="379">
        <v>14.1</v>
      </c>
      <c r="E8" s="379">
        <v>1.7</v>
      </c>
      <c r="F8" s="379">
        <v>16.100000000000001</v>
      </c>
      <c r="G8" s="379">
        <v>1.6</v>
      </c>
      <c r="H8" s="379">
        <v>15.1</v>
      </c>
      <c r="I8" s="379">
        <v>1.5</v>
      </c>
      <c r="J8" s="379">
        <v>13</v>
      </c>
      <c r="K8" s="379">
        <v>1.6</v>
      </c>
      <c r="L8" s="379">
        <v>11.1</v>
      </c>
      <c r="M8" s="379">
        <v>1.6</v>
      </c>
      <c r="N8" s="379">
        <v>10</v>
      </c>
    </row>
    <row r="9" spans="1:14" ht="18.75" customHeight="1">
      <c r="B9" s="363" t="s">
        <v>1236</v>
      </c>
      <c r="C9" s="379">
        <v>1.5</v>
      </c>
      <c r="D9" s="379">
        <v>19.3</v>
      </c>
      <c r="E9" s="379">
        <v>2</v>
      </c>
      <c r="F9" s="379">
        <v>25.3</v>
      </c>
      <c r="G9" s="379">
        <v>2</v>
      </c>
      <c r="H9" s="379">
        <v>24.7</v>
      </c>
      <c r="I9" s="379">
        <v>1.8</v>
      </c>
      <c r="J9" s="379">
        <v>24</v>
      </c>
      <c r="K9" s="379">
        <v>1.4</v>
      </c>
      <c r="L9" s="379">
        <v>18.100000000000001</v>
      </c>
      <c r="M9" s="379" t="s">
        <v>1478</v>
      </c>
      <c r="N9" s="379" t="s">
        <v>1478</v>
      </c>
    </row>
    <row r="10" spans="1:14" ht="18.75" customHeight="1">
      <c r="B10" s="363" t="s">
        <v>1444</v>
      </c>
      <c r="C10" s="379">
        <v>2.7</v>
      </c>
      <c r="D10" s="379">
        <v>20</v>
      </c>
      <c r="E10" s="379">
        <v>2.5</v>
      </c>
      <c r="F10" s="379">
        <v>19.3</v>
      </c>
      <c r="G10" s="379">
        <v>1.9</v>
      </c>
      <c r="H10" s="379">
        <v>15.4</v>
      </c>
      <c r="I10" s="379">
        <v>1.7</v>
      </c>
      <c r="J10" s="379">
        <v>13.6</v>
      </c>
      <c r="K10" s="379">
        <v>1.3</v>
      </c>
      <c r="L10" s="379">
        <v>11.5</v>
      </c>
      <c r="M10" s="379">
        <v>1.5</v>
      </c>
      <c r="N10" s="379">
        <v>15.4</v>
      </c>
    </row>
    <row r="11" spans="1:14" ht="18.75" customHeight="1">
      <c r="B11" s="363" t="s">
        <v>1438</v>
      </c>
      <c r="C11" s="379">
        <v>0.4</v>
      </c>
      <c r="D11" s="379">
        <v>8.5</v>
      </c>
      <c r="E11" s="379">
        <v>0.5</v>
      </c>
      <c r="F11" s="379">
        <v>10.6</v>
      </c>
      <c r="G11" s="379">
        <v>0.6</v>
      </c>
      <c r="H11" s="379">
        <v>11.8</v>
      </c>
      <c r="I11" s="379">
        <v>0.7</v>
      </c>
      <c r="J11" s="379">
        <v>15.5</v>
      </c>
      <c r="K11" s="379">
        <v>0.4</v>
      </c>
      <c r="L11" s="379">
        <v>9.8000000000000007</v>
      </c>
      <c r="M11" s="379" t="s">
        <v>1478</v>
      </c>
      <c r="N11" s="379" t="s">
        <v>1478</v>
      </c>
    </row>
    <row r="12" spans="1:14" ht="18.75" customHeight="1">
      <c r="B12" s="363" t="s">
        <v>1479</v>
      </c>
      <c r="C12" s="379">
        <v>2.6</v>
      </c>
      <c r="D12" s="379" t="s">
        <v>1478</v>
      </c>
      <c r="E12" s="379">
        <v>3.5</v>
      </c>
      <c r="F12" s="379">
        <v>22.9</v>
      </c>
      <c r="G12" s="379">
        <v>2.5</v>
      </c>
      <c r="H12" s="379">
        <v>16.5</v>
      </c>
      <c r="I12" s="379">
        <v>2.6</v>
      </c>
      <c r="J12" s="379">
        <v>16.399999999999999</v>
      </c>
      <c r="K12" s="379">
        <v>2.8</v>
      </c>
      <c r="L12" s="379">
        <v>17.7</v>
      </c>
      <c r="M12" s="379">
        <v>2.7</v>
      </c>
      <c r="N12" s="379">
        <v>19.2</v>
      </c>
    </row>
    <row r="13" spans="1:14" ht="18.75" customHeight="1">
      <c r="B13" s="363" t="s">
        <v>1484</v>
      </c>
      <c r="C13" s="379">
        <v>0.2</v>
      </c>
      <c r="D13" s="379">
        <v>3.4</v>
      </c>
      <c r="E13" s="379">
        <v>0.9</v>
      </c>
      <c r="F13" s="379">
        <v>15.2</v>
      </c>
      <c r="G13" s="379">
        <v>1</v>
      </c>
      <c r="H13" s="379">
        <v>18.399999999999999</v>
      </c>
      <c r="I13" s="379">
        <v>1.1000000000000001</v>
      </c>
      <c r="J13" s="379">
        <v>14.6</v>
      </c>
      <c r="K13" s="379">
        <v>1.1000000000000001</v>
      </c>
      <c r="L13" s="379">
        <v>14.6</v>
      </c>
      <c r="M13" s="379">
        <v>0.9</v>
      </c>
      <c r="N13" s="379" t="s">
        <v>1478</v>
      </c>
    </row>
    <row r="14" spans="1:14" ht="18.75" customHeight="1">
      <c r="B14" s="363" t="s">
        <v>1480</v>
      </c>
      <c r="C14" s="379">
        <v>1.3</v>
      </c>
      <c r="D14" s="379">
        <v>15.6</v>
      </c>
      <c r="E14" s="379">
        <v>1.4</v>
      </c>
      <c r="F14" s="379">
        <v>16.7</v>
      </c>
      <c r="G14" s="379">
        <v>1.4</v>
      </c>
      <c r="H14" s="379">
        <v>16.7</v>
      </c>
      <c r="I14" s="379">
        <v>1.3</v>
      </c>
      <c r="J14" s="379">
        <v>16.2</v>
      </c>
      <c r="K14" s="379">
        <v>1.5</v>
      </c>
      <c r="L14" s="379">
        <v>19.7</v>
      </c>
      <c r="M14" s="379" t="s">
        <v>1478</v>
      </c>
      <c r="N14" s="379" t="s">
        <v>1478</v>
      </c>
    </row>
    <row r="15" spans="1:14" ht="18.75" customHeight="1">
      <c r="B15" s="294" t="s">
        <v>6</v>
      </c>
      <c r="C15" s="379">
        <v>1.1000000000000001</v>
      </c>
      <c r="D15" s="379">
        <v>8.5</v>
      </c>
      <c r="E15" s="379">
        <v>0.9</v>
      </c>
      <c r="F15" s="379">
        <v>7.1</v>
      </c>
      <c r="G15" s="379">
        <v>1.1000000000000001</v>
      </c>
      <c r="H15" s="379">
        <v>8.6999999999999993</v>
      </c>
      <c r="I15" s="379">
        <v>1</v>
      </c>
      <c r="J15" s="379">
        <v>10.6</v>
      </c>
      <c r="K15" s="379">
        <v>1.4</v>
      </c>
      <c r="L15" s="379">
        <v>11.8</v>
      </c>
      <c r="M15" s="379" t="s">
        <v>1478</v>
      </c>
      <c r="N15" s="379" t="s">
        <v>1478</v>
      </c>
    </row>
    <row r="16" spans="1:14" ht="18.75" customHeight="1">
      <c r="B16" s="363" t="s">
        <v>1482</v>
      </c>
      <c r="C16" s="379">
        <v>1</v>
      </c>
      <c r="D16" s="379">
        <v>8.6999999999999993</v>
      </c>
      <c r="E16" s="379">
        <v>1.2</v>
      </c>
      <c r="F16" s="379">
        <v>11.6</v>
      </c>
      <c r="G16" s="379">
        <v>1.2</v>
      </c>
      <c r="H16" s="379">
        <v>11.2</v>
      </c>
      <c r="I16" s="379">
        <v>1.4</v>
      </c>
      <c r="J16" s="379">
        <v>13.7</v>
      </c>
      <c r="K16" s="379">
        <v>1.4</v>
      </c>
      <c r="L16" s="379">
        <v>13.4</v>
      </c>
      <c r="M16" s="379" t="s">
        <v>1478</v>
      </c>
      <c r="N16" s="379" t="s">
        <v>1478</v>
      </c>
    </row>
    <row r="17" spans="2:14" ht="18.75" customHeight="1" thickBot="1">
      <c r="B17" s="415" t="s">
        <v>1483</v>
      </c>
      <c r="C17" s="416">
        <v>0.6</v>
      </c>
      <c r="D17" s="416">
        <v>10.3</v>
      </c>
      <c r="E17" s="416">
        <v>1.2</v>
      </c>
      <c r="F17" s="416">
        <v>16.8</v>
      </c>
      <c r="G17" s="416">
        <v>1.4</v>
      </c>
      <c r="H17" s="416">
        <v>14.2</v>
      </c>
      <c r="I17" s="416">
        <v>0.8</v>
      </c>
      <c r="J17" s="416">
        <v>8.8000000000000007</v>
      </c>
      <c r="K17" s="416">
        <v>0.1</v>
      </c>
      <c r="L17" s="416">
        <v>7.3</v>
      </c>
      <c r="M17" s="416" t="s">
        <v>1478</v>
      </c>
      <c r="N17" s="416" t="s">
        <v>1478</v>
      </c>
    </row>
    <row r="19" spans="2:14">
      <c r="B19" s="317" t="s">
        <v>654</v>
      </c>
    </row>
    <row r="21" spans="2:14">
      <c r="B21" s="156" t="s">
        <v>2189</v>
      </c>
    </row>
    <row r="22" spans="2:14">
      <c r="B22" s="892"/>
    </row>
  </sheetData>
  <mergeCells count="6">
    <mergeCell ref="K4:L4"/>
    <mergeCell ref="M4:N4"/>
    <mergeCell ref="C4:D4"/>
    <mergeCell ref="E4:F4"/>
    <mergeCell ref="G4:H4"/>
    <mergeCell ref="I4:J4"/>
  </mergeCells>
  <phoneticPr fontId="4" type="noConversion"/>
  <hyperlinks>
    <hyperlink ref="B21" location="Мазмұны!B144" display="мазмұнға"/>
  </hyperlinks>
  <pageMargins left="0.75" right="0.75" top="1" bottom="1" header="0.5" footer="0.5"/>
  <pageSetup paperSize="9" scale="74" orientation="portrait" verticalDpi="0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B24" sqref="B24"/>
    </sheetView>
  </sheetViews>
  <sheetFormatPr defaultRowHeight="12.75"/>
  <cols>
    <col min="1" max="1" width="9.140625" style="892"/>
    <col min="2" max="2" width="23.5703125" style="892" customWidth="1"/>
    <col min="3" max="3" width="10.140625" style="892" customWidth="1"/>
    <col min="4" max="4" width="10.28515625" style="892" customWidth="1"/>
    <col min="5" max="6" width="10" style="892" customWidth="1"/>
    <col min="7" max="8" width="10.28515625" style="892" customWidth="1"/>
    <col min="9" max="14" width="9.85546875" style="892" bestFit="1" customWidth="1"/>
    <col min="15" max="16384" width="9.140625" style="892"/>
  </cols>
  <sheetData>
    <row r="2" spans="1:14">
      <c r="A2" s="1044" t="s">
        <v>980</v>
      </c>
      <c r="B2" s="205" t="s">
        <v>2229</v>
      </c>
    </row>
    <row r="3" spans="1:14">
      <c r="A3" s="1044"/>
    </row>
    <row r="4" spans="1:14" ht="16.5" customHeight="1">
      <c r="B4" s="1122" t="s">
        <v>984</v>
      </c>
      <c r="C4" s="1439" t="s">
        <v>1447</v>
      </c>
      <c r="D4" s="1439" t="s">
        <v>981</v>
      </c>
      <c r="E4" s="1439" t="s">
        <v>982</v>
      </c>
      <c r="F4" s="1439" t="s">
        <v>1455</v>
      </c>
      <c r="G4" s="1439" t="s">
        <v>1448</v>
      </c>
      <c r="H4" s="1439" t="s">
        <v>2142</v>
      </c>
      <c r="I4" s="1439" t="s">
        <v>2143</v>
      </c>
      <c r="J4" s="1440" t="s">
        <v>1746</v>
      </c>
      <c r="K4" s="1122" t="s">
        <v>1449</v>
      </c>
      <c r="L4" s="1122" t="s">
        <v>1849</v>
      </c>
      <c r="M4" s="1122" t="s">
        <v>1080</v>
      </c>
      <c r="N4" s="1122" t="s">
        <v>1450</v>
      </c>
    </row>
    <row r="5" spans="1:14" ht="16.5" customHeight="1">
      <c r="B5" s="1441" t="s">
        <v>986</v>
      </c>
      <c r="C5" s="1442">
        <v>2.5373182424087255</v>
      </c>
      <c r="D5" s="1442">
        <v>2.3153116645067735</v>
      </c>
      <c r="E5" s="1442">
        <v>2.242074530137335</v>
      </c>
      <c r="F5" s="1442">
        <v>2.3062345441570775</v>
      </c>
      <c r="G5" s="1442">
        <v>2.0629222730235242</v>
      </c>
      <c r="H5" s="1442">
        <v>2.1816135482170425</v>
      </c>
      <c r="I5" s="1442">
        <v>2.204667450334723</v>
      </c>
      <c r="J5" s="1443">
        <v>2.4495288470003542</v>
      </c>
      <c r="K5" s="1443">
        <v>2.9313511758608786</v>
      </c>
      <c r="L5" s="1443">
        <v>2.8817517550705394</v>
      </c>
      <c r="M5" s="1443">
        <v>2.9771151885165588</v>
      </c>
      <c r="N5" s="1443">
        <v>3.1472130244223391</v>
      </c>
    </row>
    <row r="6" spans="1:14" ht="16.5" customHeight="1">
      <c r="B6" s="1004" t="s">
        <v>987</v>
      </c>
      <c r="C6" s="1443">
        <v>2.3251847466186479</v>
      </c>
      <c r="D6" s="1443">
        <v>2.1202297502406995</v>
      </c>
      <c r="E6" s="1443">
        <v>2.0451272200583395</v>
      </c>
      <c r="F6" s="1443">
        <v>2.1114428772606191</v>
      </c>
      <c r="G6" s="1443">
        <v>1.8536937746653375</v>
      </c>
      <c r="H6" s="1443">
        <v>1.9898583194977024</v>
      </c>
      <c r="I6" s="1443">
        <v>2.003254752423731</v>
      </c>
      <c r="J6" s="1443">
        <v>2.2054115803636636</v>
      </c>
      <c r="K6" s="1443">
        <v>2.6217003644684609</v>
      </c>
      <c r="L6" s="1443">
        <v>2.5743576348397101</v>
      </c>
      <c r="M6" s="1443">
        <v>2.6724262604140141</v>
      </c>
      <c r="N6" s="1443">
        <v>2.8443667028486308</v>
      </c>
    </row>
    <row r="8" spans="1:14">
      <c r="B8" s="205" t="s">
        <v>2229</v>
      </c>
    </row>
    <row r="17" spans="2:8">
      <c r="B17" s="892" t="s">
        <v>985</v>
      </c>
    </row>
    <row r="18" spans="2:8">
      <c r="H18" s="286"/>
    </row>
    <row r="22" spans="2:8">
      <c r="B22" s="1438" t="s">
        <v>1006</v>
      </c>
    </row>
    <row r="24" spans="2:8">
      <c r="B24" s="156" t="s">
        <v>2189</v>
      </c>
    </row>
    <row r="26" spans="2:8">
      <c r="B26" s="286"/>
    </row>
  </sheetData>
  <phoneticPr fontId="4" type="noConversion"/>
  <hyperlinks>
    <hyperlink ref="B24" location="Мазмұны!B145" display="мазмұнға"/>
  </hyperlinks>
  <pageMargins left="0.75" right="0.75" top="1" bottom="1" header="0.5" footer="0.5"/>
  <headerFooter alignWithMargins="0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2:E17"/>
  <sheetViews>
    <sheetView workbookViewId="0">
      <selection activeCell="B17" sqref="B17"/>
    </sheetView>
  </sheetViews>
  <sheetFormatPr defaultRowHeight="12.75"/>
  <cols>
    <col min="1" max="1" width="8.85546875" style="892" bestFit="1" customWidth="1"/>
    <col min="2" max="2" width="28.5703125" style="892" customWidth="1"/>
    <col min="3" max="4" width="10.140625" style="892" bestFit="1" customWidth="1"/>
    <col min="5" max="16384" width="9.140625" style="892"/>
  </cols>
  <sheetData>
    <row r="2" spans="1:5">
      <c r="A2" s="1044" t="s">
        <v>1380</v>
      </c>
      <c r="B2" s="893" t="s">
        <v>2179</v>
      </c>
    </row>
    <row r="3" spans="1:5" ht="13.5" thickBot="1"/>
    <row r="4" spans="1:5" ht="26.25" thickBot="1">
      <c r="B4" s="1119" t="s">
        <v>2050</v>
      </c>
      <c r="C4" s="1118">
        <v>39448</v>
      </c>
      <c r="D4" s="1118">
        <v>39722</v>
      </c>
      <c r="E4" s="1117" t="s">
        <v>660</v>
      </c>
    </row>
    <row r="5" spans="1:5" ht="16.5" customHeight="1">
      <c r="B5" s="1016" t="s">
        <v>661</v>
      </c>
      <c r="C5" s="417" t="s">
        <v>2118</v>
      </c>
      <c r="D5" s="417">
        <v>1530.8</v>
      </c>
      <c r="E5" s="1116">
        <v>19.2</v>
      </c>
    </row>
    <row r="6" spans="1:5" ht="18.75" customHeight="1">
      <c r="B6" s="1114" t="s">
        <v>662</v>
      </c>
      <c r="C6" s="418">
        <v>940.2</v>
      </c>
      <c r="D6" s="417">
        <v>985.5</v>
      </c>
      <c r="E6" s="1113">
        <v>4.8</v>
      </c>
    </row>
    <row r="7" spans="1:5" ht="16.5" customHeight="1">
      <c r="B7" s="1114" t="s">
        <v>663</v>
      </c>
      <c r="C7" s="418">
        <v>3.8</v>
      </c>
      <c r="D7" s="417">
        <v>4.8</v>
      </c>
      <c r="E7" s="1113">
        <v>26.3</v>
      </c>
    </row>
    <row r="8" spans="1:5" ht="28.5" customHeight="1">
      <c r="B8" s="1114" t="s">
        <v>664</v>
      </c>
      <c r="C8" s="418">
        <v>204.9</v>
      </c>
      <c r="D8" s="417">
        <v>232.8</v>
      </c>
      <c r="E8" s="1113">
        <v>13.6</v>
      </c>
    </row>
    <row r="9" spans="1:5" ht="16.5" customHeight="1">
      <c r="B9" s="1114" t="s">
        <v>665</v>
      </c>
      <c r="C9" s="418">
        <v>558.9</v>
      </c>
      <c r="D9" s="417">
        <v>524.4</v>
      </c>
      <c r="E9" s="1113">
        <v>-6.2</v>
      </c>
    </row>
    <row r="10" spans="1:5" ht="16.5" customHeight="1">
      <c r="B10" s="1114" t="s">
        <v>666</v>
      </c>
      <c r="C10" s="418">
        <v>216.7</v>
      </c>
      <c r="D10" s="417">
        <v>71.2</v>
      </c>
      <c r="E10" s="1113">
        <v>-67.099999999999994</v>
      </c>
    </row>
    <row r="11" spans="1:5" ht="17.25" customHeight="1">
      <c r="B11" s="1114" t="s">
        <v>667</v>
      </c>
      <c r="C11" s="418">
        <v>460.9</v>
      </c>
      <c r="D11" s="417">
        <v>543.70000000000005</v>
      </c>
      <c r="E11" s="1115">
        <f>D11/C11*100-100</f>
        <v>17.964851377739222</v>
      </c>
    </row>
    <row r="12" spans="1:5" ht="16.5" customHeight="1">
      <c r="B12" s="1114" t="s">
        <v>668</v>
      </c>
      <c r="C12" s="418">
        <v>1.7</v>
      </c>
      <c r="D12" s="417">
        <v>1.2</v>
      </c>
      <c r="E12" s="1113">
        <v>-29.4</v>
      </c>
    </row>
    <row r="13" spans="1:5" ht="29.25" customHeight="1" thickBot="1">
      <c r="B13" s="1013" t="s">
        <v>669</v>
      </c>
      <c r="C13" s="419">
        <v>1780.2</v>
      </c>
      <c r="D13" s="420">
        <v>1983.2</v>
      </c>
      <c r="E13" s="1112">
        <v>11.4</v>
      </c>
    </row>
    <row r="14" spans="1:5">
      <c r="D14" s="421"/>
    </row>
    <row r="15" spans="1:5">
      <c r="B15" s="916" t="s">
        <v>1006</v>
      </c>
    </row>
    <row r="17" spans="2:2">
      <c r="B17" s="156" t="s">
        <v>2189</v>
      </c>
    </row>
  </sheetData>
  <phoneticPr fontId="4" type="noConversion"/>
  <hyperlinks>
    <hyperlink ref="B17" location="Мазмұны!B146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G485"/>
  <sheetViews>
    <sheetView zoomScaleNormal="100" workbookViewId="0">
      <selection activeCell="G21" sqref="G21"/>
    </sheetView>
  </sheetViews>
  <sheetFormatPr defaultRowHeight="12.75"/>
  <cols>
    <col min="1" max="1" width="9.140625" style="82"/>
    <col min="2" max="2" width="10.140625" style="82" bestFit="1" customWidth="1"/>
    <col min="3" max="3" width="7.140625" style="82" bestFit="1" customWidth="1"/>
    <col min="4" max="5" width="5.7109375" style="82" customWidth="1"/>
    <col min="6" max="7" width="9.140625" style="106"/>
    <col min="8" max="16384" width="9.140625" style="82"/>
  </cols>
  <sheetData>
    <row r="2" spans="1:7">
      <c r="A2" s="82" t="s">
        <v>1380</v>
      </c>
      <c r="B2" s="84" t="s">
        <v>1288</v>
      </c>
      <c r="G2" s="84" t="s">
        <v>1288</v>
      </c>
    </row>
    <row r="5" spans="1:7" ht="63.75">
      <c r="B5" s="107" t="s">
        <v>1382</v>
      </c>
      <c r="C5" s="107" t="s">
        <v>2202</v>
      </c>
      <c r="D5" s="107" t="s">
        <v>2203</v>
      </c>
      <c r="E5" s="107" t="s">
        <v>2086</v>
      </c>
    </row>
    <row r="6" spans="1:7">
      <c r="B6" s="108">
        <v>39083</v>
      </c>
      <c r="C6" s="107">
        <v>8.030000000000026E-2</v>
      </c>
      <c r="D6" s="107">
        <v>3.6999999999999922E-2</v>
      </c>
      <c r="E6" s="107">
        <v>8.1500000000000128E-2</v>
      </c>
    </row>
    <row r="7" spans="1:7">
      <c r="B7" s="108">
        <v>39084</v>
      </c>
      <c r="C7" s="107">
        <v>0.20300000000000029</v>
      </c>
      <c r="D7" s="107">
        <v>0.12699999999999978</v>
      </c>
      <c r="E7" s="107">
        <v>8.7000000000000632E-2</v>
      </c>
    </row>
    <row r="8" spans="1:7">
      <c r="B8" s="108">
        <v>39085</v>
      </c>
      <c r="C8" s="107">
        <v>0.20329999999999959</v>
      </c>
      <c r="D8" s="107">
        <v>0.12699999999999978</v>
      </c>
      <c r="E8" s="107">
        <v>8.2000000000000739E-2</v>
      </c>
    </row>
    <row r="9" spans="1:7">
      <c r="B9" s="108">
        <v>39086</v>
      </c>
      <c r="C9" s="107">
        <v>0.20910000000000029</v>
      </c>
      <c r="D9" s="107">
        <v>0.13300000000000001</v>
      </c>
      <c r="E9" s="107">
        <v>8.5000000000000006E-2</v>
      </c>
    </row>
    <row r="10" spans="1:7">
      <c r="B10" s="108">
        <v>39087</v>
      </c>
      <c r="C10" s="107">
        <v>0.2134999999999998</v>
      </c>
      <c r="D10" s="107">
        <v>0.1431</v>
      </c>
      <c r="E10" s="107">
        <v>8.6500000000000021E-2</v>
      </c>
    </row>
    <row r="11" spans="1:7">
      <c r="B11" s="108">
        <v>39090</v>
      </c>
      <c r="C11" s="107">
        <v>0.2286999999999999</v>
      </c>
      <c r="D11" s="107">
        <v>0.15910000000000002</v>
      </c>
      <c r="E11" s="107">
        <v>8.2000000000000739E-2</v>
      </c>
    </row>
    <row r="12" spans="1:7">
      <c r="B12" s="108">
        <v>39091</v>
      </c>
      <c r="C12" s="107">
        <v>0.23939999999999984</v>
      </c>
      <c r="D12" s="107">
        <v>0.18149999999999977</v>
      </c>
      <c r="E12" s="107">
        <v>8.6000000000000298E-2</v>
      </c>
    </row>
    <row r="13" spans="1:7">
      <c r="B13" s="108">
        <v>39092</v>
      </c>
      <c r="C13" s="107">
        <v>0.33</v>
      </c>
      <c r="D13" s="107">
        <v>0.21560000000000024</v>
      </c>
      <c r="E13" s="107">
        <v>8.4500000000000242E-2</v>
      </c>
    </row>
    <row r="14" spans="1:7">
      <c r="B14" s="108">
        <v>39093</v>
      </c>
      <c r="C14" s="107">
        <v>0.1554000000000002</v>
      </c>
      <c r="D14" s="107">
        <v>0.23780000000000001</v>
      </c>
      <c r="E14" s="107">
        <v>8.2500000000000462E-2</v>
      </c>
    </row>
    <row r="15" spans="1:7">
      <c r="B15" s="108">
        <v>39094</v>
      </c>
      <c r="C15" s="107">
        <v>0.19489999999999963</v>
      </c>
      <c r="D15" s="107">
        <v>0.24379999999999979</v>
      </c>
      <c r="E15" s="107">
        <v>8.4500000000000242E-2</v>
      </c>
    </row>
    <row r="16" spans="1:7">
      <c r="B16" s="108">
        <v>39097</v>
      </c>
      <c r="C16" s="107">
        <v>0.18770000000000042</v>
      </c>
      <c r="D16" s="107">
        <v>0.22699999999999987</v>
      </c>
      <c r="E16" s="107">
        <v>8.4799999999999542E-2</v>
      </c>
    </row>
    <row r="17" spans="2:7">
      <c r="B17" s="108">
        <v>39098</v>
      </c>
      <c r="C17" s="107">
        <v>0.20589999999999975</v>
      </c>
      <c r="D17" s="107">
        <v>0.24699999999999989</v>
      </c>
      <c r="E17" s="107">
        <v>7.6999999999999957E-2</v>
      </c>
    </row>
    <row r="18" spans="2:7">
      <c r="B18" s="108">
        <v>39099</v>
      </c>
      <c r="C18" s="107">
        <v>0.20849999999999991</v>
      </c>
      <c r="D18" s="107">
        <v>0.17779999999999996</v>
      </c>
      <c r="E18" s="107">
        <v>7.8500000000000014E-2</v>
      </c>
    </row>
    <row r="19" spans="2:7">
      <c r="B19" s="108">
        <v>39100</v>
      </c>
      <c r="C19" s="107">
        <v>0.23869999999999969</v>
      </c>
      <c r="D19" s="107">
        <v>0.18490000000000029</v>
      </c>
      <c r="E19" s="107">
        <v>7.9000000000000625E-2</v>
      </c>
      <c r="G19" s="109" t="s">
        <v>2087</v>
      </c>
    </row>
    <row r="20" spans="2:7">
      <c r="B20" s="108">
        <v>39101</v>
      </c>
      <c r="C20" s="107">
        <v>0.25380000000000003</v>
      </c>
      <c r="D20" s="107">
        <v>0.18490000000000029</v>
      </c>
      <c r="E20" s="107">
        <v>8.0000000000000071E-2</v>
      </c>
    </row>
    <row r="21" spans="2:7">
      <c r="B21" s="108">
        <v>39104</v>
      </c>
      <c r="C21" s="107">
        <v>0.26600000000000001</v>
      </c>
      <c r="D21" s="107">
        <v>0.18690000000000007</v>
      </c>
      <c r="E21" s="107">
        <v>8.0500000000000682E-2</v>
      </c>
      <c r="G21" s="1431" t="s">
        <v>2189</v>
      </c>
    </row>
    <row r="22" spans="2:7">
      <c r="B22" s="108">
        <v>39105</v>
      </c>
      <c r="C22" s="107">
        <v>0.26900000000000013</v>
      </c>
      <c r="D22" s="107">
        <v>0.18780000000000019</v>
      </c>
      <c r="E22" s="107">
        <v>7.8500000000000014E-2</v>
      </c>
    </row>
    <row r="23" spans="2:7">
      <c r="B23" s="108">
        <v>39106</v>
      </c>
      <c r="C23" s="107">
        <v>0.26170000000000027</v>
      </c>
      <c r="D23" s="107">
        <v>0.18700000000000028</v>
      </c>
      <c r="E23" s="107">
        <v>8.2000000000000739E-2</v>
      </c>
    </row>
    <row r="24" spans="2:7">
      <c r="B24" s="108">
        <v>39107</v>
      </c>
      <c r="C24" s="107">
        <v>0.24680000000000035</v>
      </c>
      <c r="D24" s="107">
        <v>0.19680000000000009</v>
      </c>
      <c r="E24" s="107">
        <v>8.0000000000000071E-2</v>
      </c>
    </row>
    <row r="25" spans="2:7">
      <c r="B25" s="108">
        <v>39108</v>
      </c>
      <c r="C25" s="107">
        <v>0.24650000000000016</v>
      </c>
      <c r="D25" s="107">
        <v>0.20030000000000037</v>
      </c>
      <c r="E25" s="107">
        <v>7.8500000000000014E-2</v>
      </c>
    </row>
    <row r="26" spans="2:7">
      <c r="B26" s="108">
        <v>39111</v>
      </c>
      <c r="C26" s="107">
        <v>0.26229999999999976</v>
      </c>
      <c r="D26" s="107">
        <v>0.20630000000000015</v>
      </c>
      <c r="E26" s="107">
        <v>8.0000000000000071E-2</v>
      </c>
    </row>
    <row r="27" spans="2:7">
      <c r="B27" s="108">
        <v>39112</v>
      </c>
      <c r="C27" s="107">
        <v>0.2453000000000003</v>
      </c>
      <c r="D27" s="107">
        <v>0.20950000000000024</v>
      </c>
      <c r="E27" s="107">
        <v>8.0000000000000071E-2</v>
      </c>
    </row>
    <row r="28" spans="2:7">
      <c r="B28" s="108">
        <v>39113</v>
      </c>
      <c r="C28" s="107">
        <v>0.23880000000000035</v>
      </c>
      <c r="D28" s="107">
        <v>0.1915</v>
      </c>
      <c r="E28" s="107">
        <v>8.0000000000000071E-2</v>
      </c>
    </row>
    <row r="29" spans="2:7">
      <c r="B29" s="108">
        <v>39114</v>
      </c>
      <c r="C29" s="107">
        <v>0.2427999999999999</v>
      </c>
      <c r="D29" s="107">
        <v>0.21189999999999998</v>
      </c>
      <c r="E29" s="107">
        <v>7.5000000000000178E-2</v>
      </c>
    </row>
    <row r="30" spans="2:7">
      <c r="B30" s="108">
        <v>39115</v>
      </c>
      <c r="C30" s="107">
        <v>0.24450000000000038</v>
      </c>
      <c r="D30" s="107">
        <v>0.22909999999999986</v>
      </c>
      <c r="E30" s="107">
        <v>7.5000000000000178E-2</v>
      </c>
    </row>
    <row r="31" spans="2:7">
      <c r="B31" s="108">
        <v>39118</v>
      </c>
      <c r="C31" s="107">
        <v>0.27620000000000022</v>
      </c>
      <c r="D31" s="107">
        <v>0.22</v>
      </c>
      <c r="E31" s="107">
        <v>7.6999999999999957E-2</v>
      </c>
    </row>
    <row r="32" spans="2:7">
      <c r="B32" s="108">
        <v>39119</v>
      </c>
      <c r="C32" s="107">
        <v>0.29110000000000014</v>
      </c>
      <c r="D32" s="107">
        <v>0.23240000000000016</v>
      </c>
      <c r="E32" s="107">
        <v>7.6999999999999957E-2</v>
      </c>
    </row>
    <row r="33" spans="2:5">
      <c r="B33" s="108">
        <v>39120</v>
      </c>
      <c r="C33" s="107">
        <v>0.35139999999999993</v>
      </c>
      <c r="D33" s="107">
        <v>0.2533000000000003</v>
      </c>
      <c r="E33" s="107">
        <v>7.6999999999999957E-2</v>
      </c>
    </row>
    <row r="34" spans="2:5">
      <c r="B34" s="108">
        <v>39121</v>
      </c>
      <c r="C34" s="107">
        <v>0.22799999999999976</v>
      </c>
      <c r="D34" s="107">
        <v>0.27160000000000029</v>
      </c>
      <c r="E34" s="107">
        <v>7.6999999999999957E-2</v>
      </c>
    </row>
    <row r="35" spans="2:5">
      <c r="B35" s="108">
        <v>39122</v>
      </c>
      <c r="C35" s="107">
        <v>0.21549999999999958</v>
      </c>
      <c r="D35" s="107">
        <v>0.2669999999999999</v>
      </c>
      <c r="E35" s="107">
        <v>7.6999999999999957E-2</v>
      </c>
    </row>
    <row r="36" spans="2:5">
      <c r="B36" s="108">
        <v>39125</v>
      </c>
      <c r="C36" s="107">
        <v>0.22419999999999973</v>
      </c>
      <c r="D36" s="107">
        <v>0.25990000000000002</v>
      </c>
      <c r="E36" s="107">
        <v>7.4000000000000732E-2</v>
      </c>
    </row>
    <row r="37" spans="2:5">
      <c r="B37" s="108">
        <v>39126</v>
      </c>
      <c r="C37" s="107">
        <v>0.19289999999999985</v>
      </c>
      <c r="D37" s="107">
        <v>0.10550000000000015</v>
      </c>
      <c r="E37" s="107">
        <v>7.7500000000000568E-2</v>
      </c>
    </row>
    <row r="38" spans="2:5">
      <c r="B38" s="108">
        <v>39127</v>
      </c>
      <c r="C38" s="107">
        <v>0.19240000000000013</v>
      </c>
      <c r="D38" s="107">
        <v>0.2475</v>
      </c>
      <c r="E38" s="107">
        <v>7.7500000000000568E-2</v>
      </c>
    </row>
    <row r="39" spans="2:5">
      <c r="B39" s="108">
        <v>39128</v>
      </c>
      <c r="C39" s="107">
        <v>0.17659999999999965</v>
      </c>
      <c r="D39" s="107">
        <v>0.255</v>
      </c>
      <c r="E39" s="107">
        <v>7.5499999999999901E-2</v>
      </c>
    </row>
    <row r="40" spans="2:5">
      <c r="B40" s="108">
        <v>39129</v>
      </c>
      <c r="C40" s="107">
        <v>0.1921999999999997</v>
      </c>
      <c r="D40" s="107">
        <v>0.25760000000000005</v>
      </c>
      <c r="E40" s="107">
        <v>7.6500000000000234E-2</v>
      </c>
    </row>
    <row r="41" spans="2:5">
      <c r="B41" s="108">
        <v>39132</v>
      </c>
      <c r="C41" s="107">
        <v>0.17640000000000011</v>
      </c>
      <c r="D41" s="107">
        <v>0.26080000000000014</v>
      </c>
      <c r="E41" s="107">
        <v>7.6500000000000234E-2</v>
      </c>
    </row>
    <row r="42" spans="2:5">
      <c r="B42" s="108">
        <v>39133</v>
      </c>
      <c r="C42" s="107">
        <v>0.18710000000000004</v>
      </c>
      <c r="D42" s="107">
        <v>0.2623000000000002</v>
      </c>
      <c r="E42" s="107">
        <v>7.6999999999999957E-2</v>
      </c>
    </row>
    <row r="43" spans="2:5">
      <c r="B43" s="108">
        <v>39134</v>
      </c>
      <c r="C43" s="107">
        <v>0.1908000000000003</v>
      </c>
      <c r="D43" s="107">
        <v>0.26500000000000001</v>
      </c>
      <c r="E43" s="107">
        <v>7.4500000000000455E-2</v>
      </c>
    </row>
    <row r="44" spans="2:5">
      <c r="B44" s="108">
        <v>39135</v>
      </c>
      <c r="C44" s="107">
        <v>0.17980000000000018</v>
      </c>
      <c r="D44" s="107">
        <v>0.27160000000000029</v>
      </c>
      <c r="E44" s="107">
        <v>7.6500000000000234E-2</v>
      </c>
    </row>
    <row r="45" spans="2:5">
      <c r="B45" s="108">
        <v>39136</v>
      </c>
      <c r="C45" s="107">
        <v>0.17949999999999999</v>
      </c>
      <c r="D45" s="107">
        <v>0.27510000000000012</v>
      </c>
      <c r="E45" s="107">
        <v>7.6500000000000234E-2</v>
      </c>
    </row>
    <row r="46" spans="2:5">
      <c r="B46" s="108">
        <v>39139</v>
      </c>
      <c r="C46" s="107">
        <v>0.18149999999999977</v>
      </c>
      <c r="D46" s="107">
        <v>0.28480000000000016</v>
      </c>
      <c r="E46" s="107">
        <v>7.6999999999999957E-2</v>
      </c>
    </row>
    <row r="47" spans="2:5">
      <c r="B47" s="108">
        <v>39140</v>
      </c>
      <c r="C47" s="107">
        <v>0.18379999999999974</v>
      </c>
      <c r="D47" s="107">
        <v>0.29479999999999995</v>
      </c>
      <c r="E47" s="107">
        <v>0.11300000000000043</v>
      </c>
    </row>
    <row r="48" spans="2:5">
      <c r="B48" s="108">
        <v>39141</v>
      </c>
      <c r="C48" s="107">
        <v>0.18219999999999992</v>
      </c>
      <c r="D48" s="107">
        <v>0.24980000000000002</v>
      </c>
      <c r="E48" s="107">
        <v>8.2099999999999618E-2</v>
      </c>
    </row>
    <row r="49" spans="2:5">
      <c r="B49" s="108">
        <v>39142</v>
      </c>
      <c r="C49" s="107">
        <v>0.17359999999999953</v>
      </c>
      <c r="D49" s="107">
        <v>0.2883</v>
      </c>
      <c r="E49" s="107">
        <v>9.1499999999999915E-2</v>
      </c>
    </row>
    <row r="50" spans="2:5">
      <c r="B50" s="108">
        <v>39143</v>
      </c>
      <c r="C50" s="107">
        <v>0.20199999999999996</v>
      </c>
      <c r="D50" s="107">
        <v>0.28999999999999998</v>
      </c>
      <c r="E50" s="107">
        <v>8.8300000000000267E-2</v>
      </c>
    </row>
    <row r="51" spans="2:5">
      <c r="B51" s="108">
        <v>39146</v>
      </c>
      <c r="C51" s="107">
        <v>0.19629999999999992</v>
      </c>
      <c r="D51" s="107">
        <v>0.3</v>
      </c>
      <c r="E51" s="107">
        <v>8.1999999999999851E-2</v>
      </c>
    </row>
    <row r="52" spans="2:5">
      <c r="B52" s="108">
        <v>39147</v>
      </c>
      <c r="C52" s="107">
        <v>0.22050000000000036</v>
      </c>
      <c r="D52" s="107">
        <v>0.30640000000000001</v>
      </c>
      <c r="E52" s="107">
        <v>8.1999999999999851E-2</v>
      </c>
    </row>
    <row r="53" spans="2:5">
      <c r="B53" s="108">
        <v>39148</v>
      </c>
      <c r="C53" s="107">
        <v>0.25750000000000001</v>
      </c>
      <c r="D53" s="107">
        <v>0.32</v>
      </c>
      <c r="E53" s="107">
        <v>7.6999999999999957E-2</v>
      </c>
    </row>
    <row r="54" spans="2:5">
      <c r="B54" s="108">
        <v>39149</v>
      </c>
      <c r="C54" s="107">
        <v>0.14470000000000027</v>
      </c>
      <c r="D54" s="107">
        <v>0.33910000000000018</v>
      </c>
      <c r="E54" s="107">
        <v>7.8500000000000014E-2</v>
      </c>
    </row>
    <row r="55" spans="2:5">
      <c r="B55" s="108">
        <v>39150</v>
      </c>
      <c r="C55" s="107">
        <v>0.15700000000000003</v>
      </c>
      <c r="D55" s="107">
        <v>0.36560000000000015</v>
      </c>
      <c r="E55" s="107">
        <v>6.4999999999999503E-2</v>
      </c>
    </row>
    <row r="56" spans="2:5">
      <c r="B56" s="108">
        <v>39153</v>
      </c>
      <c r="C56" s="107">
        <v>0.17759999999999998</v>
      </c>
      <c r="D56" s="107">
        <v>0.3725</v>
      </c>
      <c r="E56" s="107">
        <v>8.0000000000000071E-2</v>
      </c>
    </row>
    <row r="57" spans="2:5">
      <c r="B57" s="108">
        <v>39154</v>
      </c>
      <c r="C57" s="107">
        <v>0.1734</v>
      </c>
      <c r="D57" s="107">
        <v>0.78380000000000027</v>
      </c>
      <c r="E57" s="107">
        <v>8.9900000000000091E-2</v>
      </c>
    </row>
    <row r="58" spans="2:5">
      <c r="B58" s="108">
        <v>39155</v>
      </c>
      <c r="C58" s="107">
        <v>0.17279999999999962</v>
      </c>
      <c r="D58" s="107">
        <v>7.5000000000000178E-2</v>
      </c>
      <c r="E58" s="107">
        <v>8.2499999999999574E-2</v>
      </c>
    </row>
    <row r="59" spans="2:5">
      <c r="B59" s="108">
        <v>39156</v>
      </c>
      <c r="C59" s="107">
        <v>0.17039999999999988</v>
      </c>
      <c r="D59" s="107">
        <v>7.7500000000000124E-2</v>
      </c>
      <c r="E59" s="107">
        <v>8.0499999999999794E-2</v>
      </c>
    </row>
    <row r="60" spans="2:5">
      <c r="B60" s="108">
        <v>39157</v>
      </c>
      <c r="C60" s="107">
        <v>0.1767000000000003</v>
      </c>
      <c r="D60" s="107">
        <v>7.8300000000000036E-2</v>
      </c>
      <c r="E60" s="107">
        <v>8.4499999999999353E-2</v>
      </c>
    </row>
    <row r="61" spans="2:5">
      <c r="B61" s="108">
        <v>39160</v>
      </c>
      <c r="C61" s="107">
        <v>0.18829999999999991</v>
      </c>
      <c r="D61" s="107">
        <v>7.4000000000000288E-2</v>
      </c>
      <c r="E61" s="107">
        <v>7.749999999999968E-2</v>
      </c>
    </row>
    <row r="62" spans="2:5">
      <c r="B62" s="108">
        <v>39161</v>
      </c>
      <c r="C62" s="107">
        <v>0.20300000000000029</v>
      </c>
      <c r="D62" s="107">
        <v>7.6300000000000257E-2</v>
      </c>
      <c r="E62" s="107">
        <v>7.4499999999999567E-2</v>
      </c>
    </row>
    <row r="63" spans="2:5">
      <c r="B63" s="108">
        <v>39162</v>
      </c>
      <c r="C63" s="107">
        <v>0.22670000000000012</v>
      </c>
      <c r="D63" s="107">
        <v>8.6500000000000021E-2</v>
      </c>
      <c r="E63" s="107">
        <v>7.6999999999999957E-2</v>
      </c>
    </row>
    <row r="64" spans="2:5">
      <c r="B64" s="108">
        <v>39163</v>
      </c>
      <c r="C64" s="107">
        <v>0.26459999999999972</v>
      </c>
      <c r="D64" s="107">
        <v>9.2799999999999994E-2</v>
      </c>
      <c r="E64" s="107">
        <v>7.949999999999946E-2</v>
      </c>
    </row>
    <row r="65" spans="2:5">
      <c r="B65" s="108">
        <v>39164</v>
      </c>
      <c r="C65" s="107">
        <v>0.27280000000000015</v>
      </c>
      <c r="D65" s="107">
        <v>9.6799999999999997E-2</v>
      </c>
      <c r="E65" s="107">
        <v>7.2899999999999743E-2</v>
      </c>
    </row>
    <row r="66" spans="2:5">
      <c r="B66" s="108">
        <v>39167</v>
      </c>
      <c r="C66" s="107">
        <v>0.25019999999999953</v>
      </c>
      <c r="D66" s="107">
        <v>9.8300000000000054E-2</v>
      </c>
      <c r="E66" s="107">
        <v>7.5499999999999901E-2</v>
      </c>
    </row>
    <row r="67" spans="2:5">
      <c r="B67" s="108">
        <v>39168</v>
      </c>
      <c r="C67" s="107">
        <v>0.24840000000000018</v>
      </c>
      <c r="D67" s="107">
        <v>0.1</v>
      </c>
      <c r="E67" s="107">
        <v>7.6999999999999957E-2</v>
      </c>
    </row>
    <row r="68" spans="2:5">
      <c r="B68" s="108">
        <v>39169</v>
      </c>
      <c r="C68" s="107">
        <v>0.25</v>
      </c>
      <c r="D68" s="107">
        <v>9.6799999999999997E-2</v>
      </c>
      <c r="E68" s="107">
        <v>7.2000000000000064E-2</v>
      </c>
    </row>
    <row r="69" spans="2:5">
      <c r="B69" s="108">
        <v>39170</v>
      </c>
      <c r="C69" s="107">
        <v>0.2674000000000003</v>
      </c>
      <c r="D69" s="107">
        <v>9.4599999999999795E-2</v>
      </c>
      <c r="E69" s="107">
        <v>8.4400000000000475E-2</v>
      </c>
    </row>
    <row r="70" spans="2:5">
      <c r="B70" s="108">
        <v>39171</v>
      </c>
      <c r="C70" s="107">
        <v>0.26580000000000048</v>
      </c>
      <c r="D70" s="107">
        <v>2.7400000000000091E-2</v>
      </c>
      <c r="E70" s="107">
        <v>7.4999999999999289E-2</v>
      </c>
    </row>
    <row r="71" spans="2:5">
      <c r="B71" s="108">
        <v>39174</v>
      </c>
      <c r="C71" s="107">
        <v>0.29380000000000006</v>
      </c>
      <c r="D71" s="107">
        <v>9.8399999999999821E-2</v>
      </c>
      <c r="E71" s="107">
        <v>8.0499999999999794E-2</v>
      </c>
    </row>
    <row r="72" spans="2:5">
      <c r="B72" s="108">
        <v>39175</v>
      </c>
      <c r="C72" s="107">
        <v>0.32650000000000023</v>
      </c>
      <c r="D72" s="107">
        <v>9.5800000000000107E-2</v>
      </c>
      <c r="E72" s="107">
        <v>7.6999999999999957E-2</v>
      </c>
    </row>
    <row r="73" spans="2:5">
      <c r="B73" s="108">
        <v>39176</v>
      </c>
      <c r="C73" s="107">
        <v>0.34820000000000029</v>
      </c>
      <c r="D73" s="107">
        <v>0.1030000000000002</v>
      </c>
      <c r="E73" s="107">
        <v>8.0000000000000071E-2</v>
      </c>
    </row>
    <row r="74" spans="2:5">
      <c r="B74" s="108">
        <v>39177</v>
      </c>
      <c r="C74" s="107">
        <v>0.2522000000000002</v>
      </c>
      <c r="D74" s="107">
        <v>8.7000000000000188E-2</v>
      </c>
      <c r="E74" s="107">
        <v>7.6999999999999957E-2</v>
      </c>
    </row>
    <row r="75" spans="2:5">
      <c r="B75" s="108">
        <v>39178</v>
      </c>
      <c r="C75" s="107">
        <v>0.2522000000000002</v>
      </c>
      <c r="D75" s="107">
        <v>8.7000000000000188E-2</v>
      </c>
      <c r="E75" s="107">
        <v>7.2499999999999787E-2</v>
      </c>
    </row>
    <row r="76" spans="2:5">
      <c r="B76" s="108">
        <v>39181</v>
      </c>
      <c r="C76" s="107">
        <v>0.2522000000000002</v>
      </c>
      <c r="D76" s="107">
        <v>8.7000000000000188E-2</v>
      </c>
      <c r="E76" s="107">
        <v>7.2000000000000064E-2</v>
      </c>
    </row>
    <row r="77" spans="2:5">
      <c r="B77" s="108">
        <v>39182</v>
      </c>
      <c r="C77" s="107">
        <v>0.23470000000000013</v>
      </c>
      <c r="D77" s="107">
        <v>0.12559999999999993</v>
      </c>
      <c r="E77" s="107">
        <v>7.7500000000000568E-2</v>
      </c>
    </row>
    <row r="78" spans="2:5">
      <c r="B78" s="108">
        <v>39183</v>
      </c>
      <c r="C78" s="107">
        <v>0.2286999999999999</v>
      </c>
      <c r="D78" s="107">
        <v>0.12909999999999977</v>
      </c>
      <c r="E78" s="107">
        <v>8.0000000000000071E-2</v>
      </c>
    </row>
    <row r="79" spans="2:5">
      <c r="B79" s="108">
        <v>39184</v>
      </c>
      <c r="C79" s="107">
        <v>0.22989999999999977</v>
      </c>
      <c r="D79" s="107">
        <v>0.14939999999999998</v>
      </c>
      <c r="E79" s="107">
        <v>7.7099999999999724E-2</v>
      </c>
    </row>
    <row r="80" spans="2:5">
      <c r="B80" s="108">
        <v>39185</v>
      </c>
      <c r="C80" s="107">
        <v>0.23580000000000023</v>
      </c>
      <c r="D80" s="107">
        <v>0.24060000000000015</v>
      </c>
      <c r="E80" s="107">
        <v>7.4900000000000411E-2</v>
      </c>
    </row>
    <row r="81" spans="2:5">
      <c r="B81" s="108">
        <v>39188</v>
      </c>
      <c r="C81" s="107">
        <v>0.25670000000000037</v>
      </c>
      <c r="D81" s="107">
        <v>0.28440000000000021</v>
      </c>
      <c r="E81" s="107">
        <v>8.0799999999999983E-2</v>
      </c>
    </row>
    <row r="82" spans="2:5">
      <c r="B82" s="108">
        <v>39189</v>
      </c>
      <c r="C82" s="107">
        <v>0.30670000000000019</v>
      </c>
      <c r="D82" s="107">
        <v>0.19</v>
      </c>
      <c r="E82" s="107">
        <v>8.1900000000000084E-2</v>
      </c>
    </row>
    <row r="83" spans="2:5">
      <c r="B83" s="108">
        <v>39190</v>
      </c>
      <c r="C83" s="107">
        <v>0.34170000000000034</v>
      </c>
      <c r="D83" s="107">
        <v>0.15059999999999985</v>
      </c>
      <c r="E83" s="107">
        <v>8.8100000000000733E-2</v>
      </c>
    </row>
    <row r="84" spans="2:5">
      <c r="B84" s="108">
        <v>39191</v>
      </c>
      <c r="C84" s="107">
        <v>0.36749999999999999</v>
      </c>
      <c r="D84" s="107">
        <v>0.15810000000000013</v>
      </c>
      <c r="E84" s="107">
        <v>8.5000000000000853E-2</v>
      </c>
    </row>
    <row r="85" spans="2:5">
      <c r="B85" s="108">
        <v>39192</v>
      </c>
      <c r="C85" s="107">
        <v>0.3631000000000002</v>
      </c>
      <c r="D85" s="107">
        <v>0.16060000000000008</v>
      </c>
      <c r="E85" s="107">
        <v>7.7000000000000846E-2</v>
      </c>
    </row>
    <row r="86" spans="2:5">
      <c r="B86" s="108">
        <v>39195</v>
      </c>
      <c r="C86" s="107">
        <v>0.3490000000000002</v>
      </c>
      <c r="D86" s="107">
        <v>0.16529999999999978</v>
      </c>
      <c r="E86" s="107">
        <v>8.5000000000000853E-2</v>
      </c>
    </row>
    <row r="87" spans="2:5">
      <c r="B87" s="108">
        <v>39196</v>
      </c>
      <c r="C87" s="107">
        <v>0.3716999999999997</v>
      </c>
      <c r="D87" s="107">
        <v>0.16880000000000006</v>
      </c>
      <c r="E87" s="107">
        <v>8.4500000000000242E-2</v>
      </c>
    </row>
    <row r="88" spans="2:5">
      <c r="B88" s="108">
        <v>39197</v>
      </c>
      <c r="C88" s="107">
        <v>0.29640000000000022</v>
      </c>
      <c r="D88" s="107">
        <v>0.17060000000000031</v>
      </c>
      <c r="E88" s="107">
        <v>8.1500000000000128E-2</v>
      </c>
    </row>
    <row r="89" spans="2:5">
      <c r="B89" s="108">
        <v>39198</v>
      </c>
      <c r="C89" s="107">
        <v>0.28589999999999982</v>
      </c>
      <c r="D89" s="107">
        <v>0.17499999999999999</v>
      </c>
      <c r="E89" s="107">
        <v>8.0000000000000071E-2</v>
      </c>
    </row>
    <row r="90" spans="2:5">
      <c r="B90" s="108">
        <v>39199</v>
      </c>
      <c r="C90" s="107">
        <v>0.38759999999999994</v>
      </c>
      <c r="D90" s="107">
        <v>0.18409999999999993</v>
      </c>
      <c r="E90" s="107">
        <v>8.1299999999999706E-2</v>
      </c>
    </row>
    <row r="91" spans="2:5">
      <c r="B91" s="108">
        <v>39202</v>
      </c>
      <c r="C91" s="107">
        <v>0.36650000000000027</v>
      </c>
      <c r="D91" s="107">
        <v>0.14959999999999951</v>
      </c>
      <c r="E91" s="107">
        <v>7.8500000000000014E-2</v>
      </c>
    </row>
    <row r="92" spans="2:5">
      <c r="B92" s="108">
        <v>39203</v>
      </c>
      <c r="C92" s="107">
        <v>0.39320000000000022</v>
      </c>
      <c r="D92" s="107">
        <v>0.14959999999999951</v>
      </c>
      <c r="E92" s="107">
        <v>8.0000000000000071E-2</v>
      </c>
    </row>
    <row r="93" spans="2:5">
      <c r="B93" s="108">
        <v>39204</v>
      </c>
      <c r="C93" s="107">
        <v>0.40990000000000038</v>
      </c>
      <c r="D93" s="107">
        <v>0.18409999999999993</v>
      </c>
      <c r="E93" s="107">
        <v>7.9500000000000348E-2</v>
      </c>
    </row>
    <row r="94" spans="2:5">
      <c r="B94" s="108">
        <v>39205</v>
      </c>
      <c r="C94" s="107">
        <v>0.41390000000000082</v>
      </c>
      <c r="D94" s="107">
        <v>0.19550000000000001</v>
      </c>
      <c r="E94" s="107">
        <v>8.2600000000000229E-2</v>
      </c>
    </row>
    <row r="95" spans="2:5">
      <c r="B95" s="108">
        <v>39206</v>
      </c>
      <c r="C95" s="107">
        <v>0.43650000000000055</v>
      </c>
      <c r="D95" s="107">
        <v>0.20849999999999991</v>
      </c>
      <c r="E95" s="107">
        <v>7.8600000000000669E-2</v>
      </c>
    </row>
    <row r="96" spans="2:5">
      <c r="B96" s="108">
        <v>39209</v>
      </c>
      <c r="C96" s="107">
        <v>0.43650000000000055</v>
      </c>
      <c r="D96" s="107">
        <v>0.2112999999999996</v>
      </c>
      <c r="E96" s="107">
        <v>8.1599999999999895E-2</v>
      </c>
    </row>
    <row r="97" spans="2:5">
      <c r="B97" s="108">
        <v>39210</v>
      </c>
      <c r="C97" s="107">
        <v>0.4425</v>
      </c>
      <c r="D97" s="107">
        <v>0.23539999999999983</v>
      </c>
      <c r="E97" s="107">
        <v>8.1900000000000084E-2</v>
      </c>
    </row>
    <row r="98" spans="2:5">
      <c r="B98" s="108">
        <v>39211</v>
      </c>
      <c r="C98" s="107">
        <v>0.45389999999999997</v>
      </c>
      <c r="D98" s="107">
        <v>0.34799999999999986</v>
      </c>
      <c r="E98" s="107">
        <v>7.3499999999999233E-2</v>
      </c>
    </row>
    <row r="99" spans="2:5">
      <c r="B99" s="108">
        <v>39212</v>
      </c>
      <c r="C99" s="107">
        <v>0.15380000000000038</v>
      </c>
      <c r="D99" s="107">
        <v>0.3868999999999998</v>
      </c>
      <c r="E99" s="107">
        <v>8.6000000000000298E-2</v>
      </c>
    </row>
    <row r="100" spans="2:5">
      <c r="B100" s="108">
        <v>39213</v>
      </c>
      <c r="C100" s="107">
        <v>0.15489999999999959</v>
      </c>
      <c r="D100" s="107">
        <v>0.3801000000000001</v>
      </c>
      <c r="E100" s="107">
        <v>7.5499999999999901E-2</v>
      </c>
    </row>
    <row r="101" spans="2:5">
      <c r="B101" s="108">
        <v>39216</v>
      </c>
      <c r="C101" s="107">
        <v>0.16109999999999935</v>
      </c>
      <c r="D101" s="107">
        <v>0.67229999999999945</v>
      </c>
      <c r="E101" s="107">
        <v>7.9500000000000348E-2</v>
      </c>
    </row>
    <row r="102" spans="2:5">
      <c r="B102" s="108">
        <v>39217</v>
      </c>
      <c r="C102" s="107">
        <v>0.16439999999999966</v>
      </c>
      <c r="D102" s="107">
        <v>0.23639999999999972</v>
      </c>
      <c r="E102" s="107">
        <v>7.9500000000000348E-2</v>
      </c>
    </row>
    <row r="103" spans="2:5">
      <c r="B103" s="108">
        <v>39218</v>
      </c>
      <c r="C103" s="107">
        <v>0.15549999999999997</v>
      </c>
      <c r="D103" s="107">
        <v>0.2383999999999995</v>
      </c>
      <c r="E103" s="107">
        <v>7.9500000000000348E-2</v>
      </c>
    </row>
    <row r="104" spans="2:5">
      <c r="B104" s="108">
        <v>39219</v>
      </c>
      <c r="C104" s="107">
        <v>0.15610000000000035</v>
      </c>
      <c r="D104" s="107">
        <v>0.24479999999999968</v>
      </c>
      <c r="E104" s="107">
        <v>8.2000000000000739E-2</v>
      </c>
    </row>
    <row r="105" spans="2:5">
      <c r="B105" s="108">
        <v>39220</v>
      </c>
      <c r="C105" s="107">
        <v>0.16959999999999997</v>
      </c>
      <c r="D105" s="107">
        <v>0.24709999999999965</v>
      </c>
      <c r="E105" s="107">
        <v>7.8500000000000014E-2</v>
      </c>
    </row>
    <row r="106" spans="2:5">
      <c r="B106" s="108">
        <v>39223</v>
      </c>
      <c r="C106" s="107">
        <v>0.1698000000000004</v>
      </c>
      <c r="D106" s="107">
        <v>0.25</v>
      </c>
      <c r="E106" s="107">
        <v>8.0500000000000682E-2</v>
      </c>
    </row>
    <row r="107" spans="2:5">
      <c r="B107" s="108">
        <v>39224</v>
      </c>
      <c r="C107" s="107">
        <v>0.16359999999999975</v>
      </c>
      <c r="D107" s="107">
        <v>0.25059999999999949</v>
      </c>
      <c r="E107" s="107">
        <v>8.2000000000000739E-2</v>
      </c>
    </row>
    <row r="108" spans="2:5">
      <c r="B108" s="108">
        <v>39225</v>
      </c>
      <c r="C108" s="107">
        <v>0.13269999999999982</v>
      </c>
      <c r="D108" s="107">
        <v>0.25640000000000018</v>
      </c>
      <c r="E108" s="107">
        <v>7.6999999999999957E-2</v>
      </c>
    </row>
    <row r="109" spans="2:5">
      <c r="B109" s="108">
        <v>39226</v>
      </c>
      <c r="C109" s="107">
        <v>0.13719999999999999</v>
      </c>
      <c r="D109" s="107">
        <v>0.26500000000000001</v>
      </c>
      <c r="E109" s="107">
        <v>7.5499999999999901E-2</v>
      </c>
    </row>
    <row r="110" spans="2:5">
      <c r="B110" s="108">
        <v>39227</v>
      </c>
      <c r="C110" s="107">
        <v>0.13360000000000039</v>
      </c>
      <c r="D110" s="107">
        <v>0.27</v>
      </c>
      <c r="E110" s="107">
        <v>8.3499999999999908E-2</v>
      </c>
    </row>
    <row r="111" spans="2:5">
      <c r="B111" s="108">
        <v>39230</v>
      </c>
      <c r="C111" s="107">
        <v>0.13360000000000039</v>
      </c>
      <c r="D111" s="107">
        <v>0.27989999999999959</v>
      </c>
      <c r="E111" s="107">
        <v>7.8000000000000291E-2</v>
      </c>
    </row>
    <row r="112" spans="2:5">
      <c r="B112" s="108">
        <v>39231</v>
      </c>
      <c r="C112" s="107">
        <v>0.13820000000000032</v>
      </c>
      <c r="D112" s="107">
        <v>0.28160000000000007</v>
      </c>
      <c r="E112" s="107">
        <v>7.5000000000000178E-2</v>
      </c>
    </row>
    <row r="113" spans="2:5">
      <c r="B113" s="108">
        <v>39232</v>
      </c>
      <c r="C113" s="107">
        <v>0.14309999999999956</v>
      </c>
      <c r="D113" s="107">
        <v>0.30089999999999995</v>
      </c>
      <c r="E113" s="107">
        <v>7.6999999999999957E-2</v>
      </c>
    </row>
    <row r="114" spans="2:5">
      <c r="B114" s="108">
        <v>39233</v>
      </c>
      <c r="C114" s="107">
        <v>0.22089999999999943</v>
      </c>
      <c r="D114" s="107">
        <v>0.2708999999999997</v>
      </c>
      <c r="E114" s="107">
        <v>7.6999999999999957E-2</v>
      </c>
    </row>
    <row r="115" spans="2:5">
      <c r="B115" s="108">
        <v>39234</v>
      </c>
      <c r="C115" s="107">
        <v>0.2275999999999998</v>
      </c>
      <c r="D115" s="107">
        <v>0.32359999999999989</v>
      </c>
      <c r="E115" s="107">
        <v>7.6999999999999957E-2</v>
      </c>
    </row>
    <row r="116" spans="2:5">
      <c r="B116" s="108">
        <v>39237</v>
      </c>
      <c r="C116" s="107">
        <v>0.26339999999999986</v>
      </c>
      <c r="D116" s="107">
        <v>0.36629999999999985</v>
      </c>
      <c r="E116" s="107">
        <v>7.6999999999999957E-2</v>
      </c>
    </row>
    <row r="117" spans="2:5">
      <c r="B117" s="108">
        <v>39238</v>
      </c>
      <c r="C117" s="107">
        <v>0.29340000000000011</v>
      </c>
      <c r="D117" s="107">
        <v>0.3969999999999998</v>
      </c>
      <c r="E117" s="107">
        <v>7.6999999999999957E-2</v>
      </c>
    </row>
    <row r="118" spans="2:5">
      <c r="B118" s="108">
        <v>39239</v>
      </c>
      <c r="C118" s="107">
        <v>0.25059999999999949</v>
      </c>
      <c r="D118" s="107">
        <v>0.44699999999999962</v>
      </c>
      <c r="E118" s="107">
        <v>8.0000000000000071E-2</v>
      </c>
    </row>
    <row r="119" spans="2:5">
      <c r="B119" s="108">
        <v>39240</v>
      </c>
      <c r="C119" s="107">
        <v>0.22529999999999983</v>
      </c>
      <c r="D119" s="107">
        <v>0.44440000000000035</v>
      </c>
      <c r="E119" s="107">
        <v>8.0000000000000071E-2</v>
      </c>
    </row>
    <row r="120" spans="2:5">
      <c r="B120" s="108">
        <v>39241</v>
      </c>
      <c r="C120" s="107">
        <v>0.20579999999999998</v>
      </c>
      <c r="D120" s="107">
        <v>0.31849999999999978</v>
      </c>
      <c r="E120" s="107">
        <v>8.0000000000000071E-2</v>
      </c>
    </row>
    <row r="121" spans="2:5">
      <c r="B121" s="108">
        <v>39244</v>
      </c>
      <c r="C121" s="107">
        <v>0.20590000000000064</v>
      </c>
      <c r="D121" s="107">
        <v>0.33250000000000002</v>
      </c>
      <c r="E121" s="107">
        <v>7.5499999999999901E-2</v>
      </c>
    </row>
    <row r="122" spans="2:5">
      <c r="B122" s="108">
        <v>39245</v>
      </c>
      <c r="C122" s="107">
        <v>0.21150000000000002</v>
      </c>
      <c r="D122" s="107">
        <v>0.35280000000000022</v>
      </c>
      <c r="E122" s="107">
        <v>7.6500000000000234E-2</v>
      </c>
    </row>
    <row r="123" spans="2:5">
      <c r="B123" s="108">
        <v>39246</v>
      </c>
      <c r="C123" s="107">
        <v>0.25900000000000034</v>
      </c>
      <c r="D123" s="107">
        <v>6.25E-2</v>
      </c>
      <c r="E123" s="107">
        <v>6.8500000000000227E-2</v>
      </c>
    </row>
    <row r="124" spans="2:5">
      <c r="B124" s="108">
        <v>39247</v>
      </c>
      <c r="C124" s="107">
        <v>0.26320000000000032</v>
      </c>
      <c r="D124" s="107">
        <v>6.6799999999999748E-2</v>
      </c>
      <c r="E124" s="107">
        <v>7.4500000000000455E-2</v>
      </c>
    </row>
    <row r="125" spans="2:5">
      <c r="B125" s="108">
        <v>39248</v>
      </c>
      <c r="C125" s="107">
        <v>0.26330000000000009</v>
      </c>
      <c r="D125" s="107">
        <v>7.9099999999999504E-2</v>
      </c>
      <c r="E125" s="107">
        <v>7.5000000000000178E-2</v>
      </c>
    </row>
    <row r="126" spans="2:5">
      <c r="B126" s="108">
        <v>39251</v>
      </c>
      <c r="C126" s="107">
        <v>0.26190000000000069</v>
      </c>
      <c r="D126" s="107">
        <v>7.8500000000000014E-2</v>
      </c>
      <c r="E126" s="107">
        <v>7.6500000000000234E-2</v>
      </c>
    </row>
    <row r="127" spans="2:5">
      <c r="B127" s="108">
        <v>39252</v>
      </c>
      <c r="C127" s="107">
        <v>0.26150000000000073</v>
      </c>
      <c r="D127" s="107">
        <v>8.4099999999999397E-2</v>
      </c>
      <c r="E127" s="107">
        <v>7.6500000000000234E-2</v>
      </c>
    </row>
    <row r="128" spans="2:5">
      <c r="B128" s="108">
        <v>39253</v>
      </c>
      <c r="C128" s="107">
        <v>0.27620000000000022</v>
      </c>
      <c r="D128" s="107">
        <v>9.6300000000000274E-2</v>
      </c>
      <c r="E128" s="107">
        <v>7.6500000000000234E-2</v>
      </c>
    </row>
    <row r="129" spans="2:5">
      <c r="B129" s="108">
        <v>39254</v>
      </c>
      <c r="C129" s="107">
        <v>0.3456999999999999</v>
      </c>
      <c r="D129" s="107">
        <v>9.9300000000000388E-2</v>
      </c>
      <c r="E129" s="107">
        <v>7.7500000000000568E-2</v>
      </c>
    </row>
    <row r="130" spans="2:5">
      <c r="B130" s="108">
        <v>39255</v>
      </c>
      <c r="C130" s="107">
        <v>0.35680000000000067</v>
      </c>
      <c r="D130" s="107">
        <v>0.10000000000000053</v>
      </c>
      <c r="E130" s="107">
        <v>8.5000000000000006E-2</v>
      </c>
    </row>
    <row r="131" spans="2:5">
      <c r="B131" s="108">
        <v>39258</v>
      </c>
      <c r="C131" s="107">
        <v>0.35580000000000034</v>
      </c>
      <c r="D131" s="107">
        <v>8.8000000000000078E-2</v>
      </c>
      <c r="E131" s="107">
        <v>9.0000000000000746E-2</v>
      </c>
    </row>
    <row r="132" spans="2:5">
      <c r="B132" s="108">
        <v>39259</v>
      </c>
      <c r="C132" s="107">
        <v>0.38590000000000035</v>
      </c>
      <c r="D132" s="107">
        <v>9.0199999999999392E-2</v>
      </c>
      <c r="E132" s="107">
        <v>8.0000000000000071E-2</v>
      </c>
    </row>
    <row r="133" spans="2:5">
      <c r="B133" s="108">
        <v>39260</v>
      </c>
      <c r="C133" s="107">
        <v>0.41319999999999979</v>
      </c>
      <c r="D133" s="107">
        <v>8.429999999999982E-2</v>
      </c>
      <c r="E133" s="107">
        <v>8.5000000000000006E-2</v>
      </c>
    </row>
    <row r="134" spans="2:5">
      <c r="B134" s="108">
        <v>39261</v>
      </c>
      <c r="C134" s="107">
        <v>2.0100000000000229E-2</v>
      </c>
      <c r="D134" s="107">
        <v>9.4000000000000306E-2</v>
      </c>
      <c r="E134" s="107">
        <v>7.6500000000000234E-2</v>
      </c>
    </row>
    <row r="135" spans="2:5">
      <c r="B135" s="108">
        <v>39262</v>
      </c>
      <c r="C135" s="107">
        <v>-0.48180000000000067</v>
      </c>
      <c r="D135" s="107">
        <v>3.4400000000000652E-2</v>
      </c>
      <c r="E135" s="107">
        <v>8.0000000000000071E-2</v>
      </c>
    </row>
    <row r="136" spans="2:5">
      <c r="B136" s="108">
        <v>39265</v>
      </c>
      <c r="C136" s="107">
        <v>-0.48569999999999958</v>
      </c>
      <c r="D136" s="107">
        <v>0.10579999999999945</v>
      </c>
      <c r="E136" s="107">
        <v>8.6500000000000021E-2</v>
      </c>
    </row>
    <row r="137" spans="2:5">
      <c r="B137" s="108">
        <v>39266</v>
      </c>
      <c r="C137" s="107">
        <v>-0.43780000000000019</v>
      </c>
      <c r="D137" s="107">
        <v>0.14029999999999987</v>
      </c>
      <c r="E137" s="107">
        <v>8.3499999999999908E-2</v>
      </c>
    </row>
    <row r="138" spans="2:5">
      <c r="B138" s="108">
        <v>39267</v>
      </c>
      <c r="C138" s="107">
        <v>0.34600000000000009</v>
      </c>
      <c r="D138" s="107">
        <v>0.17290000000000028</v>
      </c>
      <c r="E138" s="107">
        <v>8.3499999999999908E-2</v>
      </c>
    </row>
    <row r="139" spans="2:5">
      <c r="B139" s="108">
        <v>39268</v>
      </c>
      <c r="C139" s="107">
        <v>0.14459999999999962</v>
      </c>
      <c r="D139" s="107">
        <v>0.14000000000000057</v>
      </c>
      <c r="E139" s="107">
        <v>7.6999999999999957E-2</v>
      </c>
    </row>
    <row r="140" spans="2:5">
      <c r="B140" s="108">
        <v>39269</v>
      </c>
      <c r="C140" s="107">
        <v>0.15479999999999983</v>
      </c>
      <c r="D140" s="107">
        <v>0.13700000000000045</v>
      </c>
      <c r="E140" s="107">
        <v>8.0500000000000682E-2</v>
      </c>
    </row>
    <row r="141" spans="2:5">
      <c r="B141" s="108">
        <v>39272</v>
      </c>
      <c r="C141" s="107">
        <v>0.15799999999999947</v>
      </c>
      <c r="D141" s="107">
        <v>0.13900000000000023</v>
      </c>
      <c r="E141" s="107">
        <v>8.3499999999999908E-2</v>
      </c>
    </row>
    <row r="142" spans="2:5">
      <c r="B142" s="108">
        <v>39273</v>
      </c>
      <c r="C142" s="107">
        <v>0.16659999999999986</v>
      </c>
      <c r="D142" s="107">
        <v>0.12650000000000006</v>
      </c>
      <c r="E142" s="107">
        <v>8.7500000000000355E-2</v>
      </c>
    </row>
    <row r="143" spans="2:5">
      <c r="B143" s="108">
        <v>39274</v>
      </c>
      <c r="C143" s="107">
        <v>0.16429999999999989</v>
      </c>
      <c r="D143" s="107">
        <v>0.1313999999999993</v>
      </c>
      <c r="E143" s="107">
        <v>7.6999999999999957E-2</v>
      </c>
    </row>
    <row r="144" spans="2:5">
      <c r="B144" s="108">
        <v>39275</v>
      </c>
      <c r="C144" s="107">
        <v>0.16629999999999967</v>
      </c>
      <c r="D144" s="107">
        <v>0.13739999999999952</v>
      </c>
      <c r="E144" s="107">
        <v>8.2000000000000739E-2</v>
      </c>
    </row>
    <row r="145" spans="2:5">
      <c r="B145" s="108">
        <v>39276</v>
      </c>
      <c r="C145" s="107">
        <v>0.16880000000000006</v>
      </c>
      <c r="D145" s="107">
        <v>0.1454999999999993</v>
      </c>
      <c r="E145" s="107">
        <v>8.4500000000000242E-2</v>
      </c>
    </row>
    <row r="146" spans="2:5">
      <c r="B146" s="108">
        <v>39279</v>
      </c>
      <c r="C146" s="107">
        <v>0.16750000000000001</v>
      </c>
      <c r="D146" s="107">
        <v>0.14440000000000008</v>
      </c>
      <c r="E146" s="107">
        <v>8.2000000000000739E-2</v>
      </c>
    </row>
    <row r="147" spans="2:5">
      <c r="B147" s="108">
        <v>39280</v>
      </c>
      <c r="C147" s="107">
        <v>0.18290000000000006</v>
      </c>
      <c r="D147" s="107">
        <v>0.14559999999999995</v>
      </c>
      <c r="E147" s="107">
        <v>8.2000000000000739E-2</v>
      </c>
    </row>
    <row r="148" spans="2:5">
      <c r="B148" s="108">
        <v>39281</v>
      </c>
      <c r="C148" s="107">
        <v>0.20319999999999983</v>
      </c>
      <c r="D148" s="107">
        <v>0.15010000000000012</v>
      </c>
      <c r="E148" s="107">
        <v>8.0000000000000071E-2</v>
      </c>
    </row>
    <row r="149" spans="2:5">
      <c r="B149" s="108">
        <v>39282</v>
      </c>
      <c r="C149" s="107">
        <v>0.20749999999999999</v>
      </c>
      <c r="D149" s="107">
        <v>0.15579999999999927</v>
      </c>
      <c r="E149" s="107">
        <v>8.0000000000000071E-2</v>
      </c>
    </row>
    <row r="150" spans="2:5">
      <c r="B150" s="108">
        <v>39283</v>
      </c>
      <c r="C150" s="107">
        <v>0.22159999999999958</v>
      </c>
      <c r="D150" s="107">
        <v>0.15850000000000009</v>
      </c>
      <c r="E150" s="107">
        <v>9.2500000000000249E-2</v>
      </c>
    </row>
    <row r="151" spans="2:5">
      <c r="B151" s="108">
        <v>39286</v>
      </c>
      <c r="C151" s="107">
        <v>0.22189999999999976</v>
      </c>
      <c r="D151" s="107">
        <v>0.1593</v>
      </c>
      <c r="E151" s="107">
        <v>8.5000000000000006E-2</v>
      </c>
    </row>
    <row r="152" spans="2:5">
      <c r="B152" s="108">
        <v>39287</v>
      </c>
      <c r="C152" s="107">
        <v>0.22440000000000015</v>
      </c>
      <c r="D152" s="107">
        <v>0.16559999999999953</v>
      </c>
      <c r="E152" s="107">
        <v>8.2000000000000739E-2</v>
      </c>
    </row>
    <row r="153" spans="2:5">
      <c r="B153" s="108">
        <v>39288</v>
      </c>
      <c r="C153" s="107">
        <v>0.22850000000000037</v>
      </c>
      <c r="D153" s="107">
        <v>0.16929999999999978</v>
      </c>
      <c r="E153" s="107">
        <v>8.2000000000000739E-2</v>
      </c>
    </row>
    <row r="154" spans="2:5">
      <c r="B154" s="108">
        <v>39289</v>
      </c>
      <c r="C154" s="107">
        <v>0.22689999999999966</v>
      </c>
      <c r="D154" s="107">
        <v>0.17559999999999931</v>
      </c>
      <c r="E154" s="107">
        <v>0.12900000000000045</v>
      </c>
    </row>
    <row r="155" spans="2:5">
      <c r="B155" s="108">
        <v>39290</v>
      </c>
      <c r="C155" s="107">
        <v>0.2251000000000003</v>
      </c>
      <c r="D155" s="107">
        <v>0.18559999999999999</v>
      </c>
      <c r="E155" s="107">
        <v>0.13850000000000051</v>
      </c>
    </row>
    <row r="156" spans="2:5">
      <c r="B156" s="108">
        <v>39293</v>
      </c>
      <c r="C156" s="107">
        <v>0.2225</v>
      </c>
      <c r="D156" s="107">
        <v>0.20210000000000061</v>
      </c>
      <c r="E156" s="107">
        <v>0.10829999999999984</v>
      </c>
    </row>
    <row r="157" spans="2:5">
      <c r="B157" s="108">
        <v>39294</v>
      </c>
      <c r="C157" s="107">
        <v>0.22259999999999991</v>
      </c>
      <c r="D157" s="107">
        <v>0.18</v>
      </c>
      <c r="E157" s="107">
        <v>0.11920000000000019</v>
      </c>
    </row>
    <row r="158" spans="2:5">
      <c r="B158" s="108">
        <v>39295</v>
      </c>
      <c r="C158" s="107">
        <v>0.23989999999999956</v>
      </c>
      <c r="D158" s="107">
        <v>0.21809999999999974</v>
      </c>
      <c r="E158" s="107">
        <v>0.1225</v>
      </c>
    </row>
    <row r="159" spans="2:5">
      <c r="B159" s="108">
        <v>39296</v>
      </c>
      <c r="C159" s="107">
        <v>0.21859999999999946</v>
      </c>
      <c r="D159" s="107">
        <v>0.24260000000000037</v>
      </c>
      <c r="E159" s="107">
        <v>0.12349999999999994</v>
      </c>
    </row>
    <row r="160" spans="2:5">
      <c r="B160" s="108">
        <v>39297</v>
      </c>
      <c r="C160" s="107">
        <v>0.20939999999999959</v>
      </c>
      <c r="D160" s="107">
        <v>0.2525</v>
      </c>
      <c r="E160" s="107">
        <v>0.185</v>
      </c>
    </row>
    <row r="161" spans="2:5">
      <c r="B161" s="108">
        <v>39300</v>
      </c>
      <c r="C161" s="107">
        <v>0.24379999999999935</v>
      </c>
      <c r="D161" s="107">
        <v>0.23989999999999956</v>
      </c>
      <c r="E161" s="107">
        <v>0.14529999999999976</v>
      </c>
    </row>
    <row r="162" spans="2:5">
      <c r="B162" s="108">
        <v>39301</v>
      </c>
      <c r="C162" s="107">
        <v>0.27289999999999992</v>
      </c>
      <c r="D162" s="107">
        <v>9.9099999999999966E-2</v>
      </c>
      <c r="E162" s="107">
        <v>0.1175000000000006</v>
      </c>
    </row>
    <row r="163" spans="2:5">
      <c r="B163" s="108">
        <v>39302</v>
      </c>
      <c r="C163" s="107">
        <v>0.28620000000000001</v>
      </c>
      <c r="D163" s="107">
        <v>0.26210000000000022</v>
      </c>
      <c r="E163" s="107">
        <v>0.13399999999999945</v>
      </c>
    </row>
    <row r="164" spans="2:5">
      <c r="B164" s="108">
        <v>39303</v>
      </c>
      <c r="C164" s="107">
        <v>0.1263999999999994</v>
      </c>
      <c r="D164" s="107">
        <v>0.1875</v>
      </c>
      <c r="E164" s="107">
        <v>0.39949999999999974</v>
      </c>
    </row>
    <row r="165" spans="2:5">
      <c r="B165" s="108">
        <v>39304</v>
      </c>
      <c r="C165" s="107">
        <v>-0.24</v>
      </c>
      <c r="D165" s="107">
        <v>0.31380000000000052</v>
      </c>
      <c r="E165" s="107">
        <v>0.48300000000000054</v>
      </c>
    </row>
    <row r="166" spans="2:5">
      <c r="B166" s="108">
        <v>39307</v>
      </c>
      <c r="C166" s="107">
        <v>6.4899999999999736E-2</v>
      </c>
      <c r="D166" s="107">
        <v>0.41190000000000015</v>
      </c>
      <c r="E166" s="107">
        <v>0.46649999999999991</v>
      </c>
    </row>
    <row r="167" spans="2:5">
      <c r="B167" s="108">
        <v>39308</v>
      </c>
      <c r="C167" s="107">
        <v>0.29459999999999997</v>
      </c>
      <c r="D167" s="107">
        <v>0.47130000000000027</v>
      </c>
      <c r="E167" s="107">
        <v>0.495</v>
      </c>
    </row>
    <row r="168" spans="2:5">
      <c r="B168" s="108">
        <v>39309</v>
      </c>
      <c r="C168" s="107">
        <v>0.44909999999999961</v>
      </c>
      <c r="D168" s="107">
        <v>0.51869999999999994</v>
      </c>
      <c r="E168" s="107">
        <v>0.59249999999999936</v>
      </c>
    </row>
    <row r="169" spans="2:5">
      <c r="B169" s="108">
        <v>39310</v>
      </c>
      <c r="C169" s="107">
        <v>0.47289999999999921</v>
      </c>
      <c r="D169" s="107">
        <v>0.57810000000000006</v>
      </c>
      <c r="E169" s="107">
        <v>0.60199999999999942</v>
      </c>
    </row>
    <row r="170" spans="2:5">
      <c r="B170" s="108">
        <v>39311</v>
      </c>
      <c r="C170" s="107">
        <v>0.60649999999999959</v>
      </c>
      <c r="D170" s="107">
        <v>0.65129999999999999</v>
      </c>
      <c r="E170" s="107">
        <v>0.59700000000000042</v>
      </c>
    </row>
    <row r="171" spans="2:5">
      <c r="B171" s="108">
        <v>39314</v>
      </c>
      <c r="C171" s="107">
        <v>0.64570000000000061</v>
      </c>
      <c r="D171" s="107">
        <v>0.6463000000000001</v>
      </c>
      <c r="E171" s="107">
        <v>0.66300000000000026</v>
      </c>
    </row>
    <row r="172" spans="2:5">
      <c r="B172" s="108">
        <v>39315</v>
      </c>
      <c r="C172" s="107">
        <v>0.73320000000000007</v>
      </c>
      <c r="D172" s="107">
        <v>0.64880000000000049</v>
      </c>
      <c r="E172" s="107">
        <v>0.68589999999999929</v>
      </c>
    </row>
    <row r="173" spans="2:5">
      <c r="B173" s="108">
        <v>39316</v>
      </c>
      <c r="C173" s="107">
        <v>0.76210000000000022</v>
      </c>
      <c r="D173" s="107">
        <v>0.64689999999999959</v>
      </c>
      <c r="E173" s="107">
        <v>0.5838000000000001</v>
      </c>
    </row>
    <row r="174" spans="2:5">
      <c r="B174" s="108">
        <v>39317</v>
      </c>
      <c r="C174" s="107">
        <v>0.76930000000000032</v>
      </c>
      <c r="D174" s="107">
        <v>0.70629999999999971</v>
      </c>
      <c r="E174" s="107">
        <v>0.58099999999999952</v>
      </c>
    </row>
    <row r="175" spans="2:5">
      <c r="B175" s="108">
        <v>39318</v>
      </c>
      <c r="C175" s="107">
        <v>0.76100000000000012</v>
      </c>
      <c r="D175" s="107">
        <v>0.80500000000000005</v>
      </c>
      <c r="E175" s="107">
        <v>0.58159999999999989</v>
      </c>
    </row>
    <row r="176" spans="2:5">
      <c r="B176" s="108">
        <v>39321</v>
      </c>
      <c r="C176" s="107">
        <v>0.76100000000000012</v>
      </c>
      <c r="D176" s="107">
        <v>0.91249999999999998</v>
      </c>
      <c r="E176" s="107">
        <v>0.56960000000000033</v>
      </c>
    </row>
    <row r="177" spans="2:5">
      <c r="B177" s="108">
        <v>39322</v>
      </c>
      <c r="C177" s="107">
        <v>0.76820000000000022</v>
      </c>
      <c r="D177" s="107">
        <v>1.0024999999999999</v>
      </c>
      <c r="E177" s="107">
        <v>0.60550000000000015</v>
      </c>
    </row>
    <row r="178" spans="2:5">
      <c r="B178" s="108">
        <v>39323</v>
      </c>
      <c r="C178" s="107">
        <v>0.75749999999999995</v>
      </c>
      <c r="D178" s="107">
        <v>0.68130000000000024</v>
      </c>
      <c r="E178" s="107">
        <v>0.63030000000000008</v>
      </c>
    </row>
    <row r="179" spans="2:5">
      <c r="B179" s="108">
        <v>39324</v>
      </c>
      <c r="C179" s="107">
        <v>0.65679999999999961</v>
      </c>
      <c r="D179" s="107">
        <v>0.60630000000000006</v>
      </c>
      <c r="E179" s="107">
        <v>0.73449999999999971</v>
      </c>
    </row>
    <row r="180" spans="2:5">
      <c r="B180" s="108">
        <v>39325</v>
      </c>
      <c r="C180" s="107">
        <v>0.52580000000000027</v>
      </c>
      <c r="D180" s="107">
        <v>0.45250000000000001</v>
      </c>
      <c r="E180" s="107">
        <v>0.7347999999999999</v>
      </c>
    </row>
    <row r="181" spans="2:5">
      <c r="B181" s="108">
        <v>39328</v>
      </c>
      <c r="C181" s="107">
        <v>0.53590000000000071</v>
      </c>
      <c r="D181" s="107">
        <v>0.47609999999999975</v>
      </c>
      <c r="E181" s="107">
        <v>0.78730000000000011</v>
      </c>
    </row>
    <row r="182" spans="2:5">
      <c r="B182" s="108">
        <v>39329</v>
      </c>
      <c r="C182" s="107">
        <v>0.80869999999999997</v>
      </c>
      <c r="D182" s="107">
        <v>0.28949999999999942</v>
      </c>
      <c r="E182" s="107">
        <v>0.86460000000000026</v>
      </c>
    </row>
    <row r="183" spans="2:5">
      <c r="B183" s="108">
        <v>39330</v>
      </c>
      <c r="C183" s="107">
        <v>0.99939999999999962</v>
      </c>
      <c r="D183" s="107">
        <v>0.1745000000000001</v>
      </c>
      <c r="E183" s="107">
        <v>0.9139999999999997</v>
      </c>
    </row>
    <row r="184" spans="2:5">
      <c r="B184" s="108">
        <v>39331</v>
      </c>
      <c r="C184" s="107">
        <v>1.0030999999999999</v>
      </c>
      <c r="D184" s="107">
        <v>0.71</v>
      </c>
      <c r="E184" s="107">
        <v>0.87679999999999936</v>
      </c>
    </row>
    <row r="185" spans="2:5">
      <c r="B185" s="108">
        <v>39332</v>
      </c>
      <c r="C185" s="107">
        <v>0.98490000000000055</v>
      </c>
      <c r="D185" s="107">
        <v>0.93710000000000004</v>
      </c>
      <c r="E185" s="107">
        <v>0.94899999999999984</v>
      </c>
    </row>
    <row r="186" spans="2:5">
      <c r="B186" s="108">
        <v>39335</v>
      </c>
      <c r="C186" s="107">
        <v>1.0398000000000005</v>
      </c>
      <c r="D186" s="107">
        <v>1.2108000000000003</v>
      </c>
      <c r="E186" s="107">
        <v>0.87480000000000047</v>
      </c>
    </row>
    <row r="187" spans="2:5">
      <c r="B187" s="108">
        <v>39336</v>
      </c>
      <c r="C187" s="107">
        <v>0.55609999999999982</v>
      </c>
      <c r="D187" s="107">
        <v>0.88879999999999981</v>
      </c>
      <c r="E187" s="107">
        <v>0.93810000000000038</v>
      </c>
    </row>
    <row r="188" spans="2:5">
      <c r="B188" s="108">
        <v>39337</v>
      </c>
      <c r="C188" s="107">
        <v>0.55839999999999979</v>
      </c>
      <c r="D188" s="107">
        <v>0.63079999999999981</v>
      </c>
      <c r="E188" s="107">
        <v>0.83509999999999973</v>
      </c>
    </row>
    <row r="189" spans="2:5">
      <c r="B189" s="108">
        <v>39338</v>
      </c>
      <c r="C189" s="107">
        <v>0.58520000000000039</v>
      </c>
      <c r="D189" s="107">
        <v>0.77590000000000048</v>
      </c>
      <c r="E189" s="107">
        <v>0.90840000000000032</v>
      </c>
    </row>
    <row r="190" spans="2:5">
      <c r="B190" s="108">
        <v>39339</v>
      </c>
      <c r="C190" s="107">
        <v>0.94320000000000004</v>
      </c>
      <c r="D190" s="107">
        <v>1.0655000000000001</v>
      </c>
      <c r="E190" s="107">
        <v>0.84229999999999983</v>
      </c>
    </row>
    <row r="191" spans="2:5">
      <c r="B191" s="108">
        <v>39342</v>
      </c>
      <c r="C191" s="107">
        <v>0.60860000000000003</v>
      </c>
      <c r="D191" s="107">
        <v>1.1589000000000005</v>
      </c>
      <c r="E191" s="107">
        <v>0.80249999999999999</v>
      </c>
    </row>
    <row r="192" spans="2:5">
      <c r="B192" s="108">
        <v>39343</v>
      </c>
      <c r="C192" s="107">
        <v>0.73599999999999977</v>
      </c>
      <c r="D192" s="107">
        <v>1.1139000000000006</v>
      </c>
      <c r="E192" s="107">
        <v>0.95400000000000063</v>
      </c>
    </row>
    <row r="193" spans="2:5">
      <c r="B193" s="108">
        <v>39344</v>
      </c>
      <c r="C193" s="107">
        <v>0.72330000000000005</v>
      </c>
      <c r="D193" s="107">
        <v>0.6294000000000004</v>
      </c>
      <c r="E193" s="107">
        <v>0.6014999999999997</v>
      </c>
    </row>
    <row r="194" spans="2:5">
      <c r="B194" s="108">
        <v>39345</v>
      </c>
      <c r="C194" s="107">
        <v>0.56839999999999957</v>
      </c>
      <c r="D194" s="107">
        <v>0.71490000000000009</v>
      </c>
      <c r="E194" s="107">
        <v>0.60099999999999998</v>
      </c>
    </row>
    <row r="195" spans="2:5">
      <c r="B195" s="108">
        <v>39346</v>
      </c>
      <c r="C195" s="107">
        <v>0.62190000000000012</v>
      </c>
      <c r="D195" s="107">
        <v>0.68279999999999941</v>
      </c>
      <c r="E195" s="107">
        <v>0.57999999999999996</v>
      </c>
    </row>
    <row r="196" spans="2:5">
      <c r="B196" s="108">
        <v>39349</v>
      </c>
      <c r="C196" s="107">
        <v>0.62099999999999955</v>
      </c>
      <c r="D196" s="107">
        <v>0.62040000000000006</v>
      </c>
      <c r="E196" s="107">
        <v>0.56650000000000045</v>
      </c>
    </row>
    <row r="197" spans="2:5">
      <c r="B197" s="108">
        <v>39350</v>
      </c>
      <c r="C197" s="107">
        <v>0.6825</v>
      </c>
      <c r="D197" s="107">
        <v>0.5083000000000002</v>
      </c>
      <c r="E197" s="107">
        <v>0.60250000000000004</v>
      </c>
    </row>
    <row r="198" spans="2:5">
      <c r="B198" s="108">
        <v>39351</v>
      </c>
      <c r="C198" s="107">
        <v>0.69450000000000056</v>
      </c>
      <c r="D198" s="107">
        <v>0.43330000000000002</v>
      </c>
      <c r="E198" s="107">
        <v>0.60360000000000014</v>
      </c>
    </row>
    <row r="199" spans="2:5">
      <c r="B199" s="108">
        <v>39352</v>
      </c>
      <c r="C199" s="107">
        <v>0.53010000000000002</v>
      </c>
      <c r="D199" s="107">
        <v>0.64990000000000059</v>
      </c>
      <c r="E199" s="107">
        <v>0.65510000000000002</v>
      </c>
    </row>
    <row r="200" spans="2:5">
      <c r="B200" s="108">
        <v>39353</v>
      </c>
      <c r="C200" s="107">
        <v>0.32120000000000015</v>
      </c>
      <c r="D200" s="107">
        <v>0.62490000000000023</v>
      </c>
      <c r="E200" s="107">
        <v>0.64179999999999993</v>
      </c>
    </row>
    <row r="201" spans="2:5">
      <c r="B201" s="108">
        <v>39356</v>
      </c>
      <c r="C201" s="107">
        <v>0.50180000000000025</v>
      </c>
      <c r="D201" s="107">
        <v>0.92949999999999955</v>
      </c>
      <c r="E201" s="107">
        <v>0.63500000000000068</v>
      </c>
    </row>
    <row r="202" spans="2:5">
      <c r="B202" s="108">
        <v>39357</v>
      </c>
      <c r="C202" s="107">
        <v>0.4645999999999999</v>
      </c>
      <c r="D202" s="107">
        <v>0.96289999999999987</v>
      </c>
      <c r="E202" s="107">
        <v>0.6379999999999999</v>
      </c>
    </row>
    <row r="203" spans="2:5">
      <c r="B203" s="108">
        <v>39358</v>
      </c>
      <c r="C203" s="107">
        <v>0.45530000000000026</v>
      </c>
      <c r="D203" s="107">
        <v>0.94119999999999981</v>
      </c>
      <c r="E203" s="107">
        <v>0.63580000000000059</v>
      </c>
    </row>
    <row r="204" spans="2:5">
      <c r="B204" s="108">
        <v>39359</v>
      </c>
      <c r="C204" s="107">
        <v>0.43960000000000043</v>
      </c>
      <c r="D204" s="107">
        <v>0.96269999999999989</v>
      </c>
      <c r="E204" s="107">
        <v>0.65680000000000049</v>
      </c>
    </row>
    <row r="205" spans="2:5">
      <c r="B205" s="108">
        <v>39360</v>
      </c>
      <c r="C205" s="107">
        <v>0.42499999999999999</v>
      </c>
      <c r="D205" s="107">
        <v>1.0914000000000001</v>
      </c>
      <c r="E205" s="107">
        <v>0.59510000000000041</v>
      </c>
    </row>
    <row r="206" spans="2:5">
      <c r="B206" s="108">
        <v>39363</v>
      </c>
      <c r="C206" s="107">
        <v>0.3534000000000006</v>
      </c>
      <c r="D206" s="107">
        <v>1.1389999999999998</v>
      </c>
      <c r="E206" s="107">
        <v>0.6131000000000002</v>
      </c>
    </row>
    <row r="207" spans="2:5">
      <c r="B207" s="108">
        <v>39364</v>
      </c>
      <c r="C207" s="107">
        <v>0.34500000000000064</v>
      </c>
      <c r="D207" s="107">
        <v>0.80059999999999976</v>
      </c>
      <c r="E207" s="107">
        <v>0.57929999999999993</v>
      </c>
    </row>
    <row r="208" spans="2:5">
      <c r="B208" s="108">
        <v>39365</v>
      </c>
      <c r="C208" s="107">
        <v>0.3974000000000002</v>
      </c>
      <c r="D208" s="107">
        <v>0.79649999999999954</v>
      </c>
      <c r="E208" s="107">
        <v>0.59949999999999992</v>
      </c>
    </row>
    <row r="209" spans="2:5">
      <c r="B209" s="108">
        <v>39366</v>
      </c>
      <c r="C209" s="107">
        <v>0.40880000000000027</v>
      </c>
      <c r="D209" s="107">
        <v>0.9038999999999997</v>
      </c>
      <c r="E209" s="107">
        <v>0.59299999999999997</v>
      </c>
    </row>
    <row r="210" spans="2:5">
      <c r="B210" s="108">
        <v>39367</v>
      </c>
      <c r="C210" s="107">
        <v>0.39040000000000052</v>
      </c>
      <c r="D210" s="107">
        <v>0.8536999999999999</v>
      </c>
      <c r="E210" s="107">
        <v>0.54670000000000041</v>
      </c>
    </row>
    <row r="211" spans="2:5">
      <c r="B211" s="108">
        <v>39370</v>
      </c>
      <c r="C211" s="107">
        <v>0.45310000000000006</v>
      </c>
      <c r="D211" s="107">
        <v>0.66439999999999966</v>
      </c>
      <c r="E211" s="107">
        <v>0.54140000000000033</v>
      </c>
    </row>
    <row r="212" spans="2:5">
      <c r="B212" s="108">
        <v>39371</v>
      </c>
      <c r="C212" s="107">
        <v>0.46480000000000032</v>
      </c>
      <c r="D212" s="107">
        <v>0.63759999999999994</v>
      </c>
      <c r="E212" s="107">
        <v>0.5732999999999997</v>
      </c>
    </row>
    <row r="213" spans="2:5">
      <c r="B213" s="108">
        <v>39372</v>
      </c>
      <c r="C213" s="107">
        <v>0.46710000000000029</v>
      </c>
      <c r="D213" s="107">
        <v>0.61910000000000043</v>
      </c>
      <c r="E213" s="107">
        <v>0.60380000000000056</v>
      </c>
    </row>
    <row r="214" spans="2:5">
      <c r="B214" s="108">
        <v>39373</v>
      </c>
      <c r="C214" s="107">
        <v>0.46860000000000035</v>
      </c>
      <c r="D214" s="107">
        <v>0.60289999999999999</v>
      </c>
      <c r="E214" s="107">
        <v>0.64799999999999969</v>
      </c>
    </row>
    <row r="215" spans="2:5">
      <c r="B215" s="108">
        <v>39374</v>
      </c>
      <c r="C215" s="107">
        <v>0.47609999999999975</v>
      </c>
      <c r="D215" s="107">
        <v>0.60060000000000002</v>
      </c>
      <c r="E215" s="107">
        <v>0.69930000000000003</v>
      </c>
    </row>
    <row r="216" spans="2:5">
      <c r="B216" s="108">
        <v>39377</v>
      </c>
      <c r="C216" s="107">
        <v>0.45739999999999981</v>
      </c>
      <c r="D216" s="107">
        <v>0.59389999999999965</v>
      </c>
      <c r="E216" s="107">
        <v>0.59600000000000009</v>
      </c>
    </row>
    <row r="217" spans="2:5">
      <c r="B217" s="108">
        <v>39378</v>
      </c>
      <c r="C217" s="107">
        <v>0.46089999999999964</v>
      </c>
      <c r="D217" s="107">
        <v>0.58579999999999988</v>
      </c>
      <c r="E217" s="107">
        <v>0.60329999999999995</v>
      </c>
    </row>
    <row r="218" spans="2:5">
      <c r="B218" s="108">
        <v>39379</v>
      </c>
      <c r="C218" s="107">
        <v>0.4742999999999995</v>
      </c>
      <c r="D218" s="107">
        <v>0.58759999999999923</v>
      </c>
      <c r="E218" s="107">
        <v>0.65200000000000014</v>
      </c>
    </row>
    <row r="219" spans="2:5">
      <c r="B219" s="108">
        <v>39380</v>
      </c>
      <c r="C219" s="107">
        <v>0.48079999999999945</v>
      </c>
      <c r="D219" s="107">
        <v>0.57699999999999996</v>
      </c>
      <c r="E219" s="107">
        <v>0.60700000000000021</v>
      </c>
    </row>
    <row r="220" spans="2:5">
      <c r="B220" s="108">
        <v>39381</v>
      </c>
      <c r="C220" s="107">
        <v>0.47359999999999935</v>
      </c>
      <c r="D220" s="107">
        <v>0.56639999999999979</v>
      </c>
      <c r="E220" s="107">
        <v>0.59000000000000075</v>
      </c>
    </row>
    <row r="221" spans="2:5">
      <c r="B221" s="108">
        <v>39384</v>
      </c>
      <c r="C221" s="107">
        <v>0.45709999999999962</v>
      </c>
      <c r="D221" s="107">
        <v>0.56160000000000032</v>
      </c>
      <c r="E221" s="107">
        <v>0.52200000000000024</v>
      </c>
    </row>
    <row r="222" spans="2:5">
      <c r="B222" s="108">
        <v>39385</v>
      </c>
      <c r="C222" s="107">
        <v>0.44660000000000011</v>
      </c>
      <c r="D222" s="107">
        <v>0.56149999999999967</v>
      </c>
      <c r="E222" s="107">
        <v>0.45870000000000033</v>
      </c>
    </row>
    <row r="223" spans="2:5">
      <c r="B223" s="108">
        <v>39386</v>
      </c>
      <c r="C223" s="107">
        <v>0.4070999999999998</v>
      </c>
      <c r="D223" s="107">
        <v>0.47210000000000019</v>
      </c>
      <c r="E223" s="107">
        <v>0.42969999999999953</v>
      </c>
    </row>
    <row r="224" spans="2:5">
      <c r="B224" s="108">
        <v>39387</v>
      </c>
      <c r="C224" s="107">
        <v>0.46399999999999952</v>
      </c>
      <c r="D224" s="107">
        <v>0.53169999999999984</v>
      </c>
      <c r="E224" s="107">
        <v>0.46750000000000003</v>
      </c>
    </row>
    <row r="225" spans="2:5">
      <c r="B225" s="108">
        <v>39388</v>
      </c>
      <c r="C225" s="107">
        <v>0.46579999999999977</v>
      </c>
      <c r="D225" s="107">
        <v>0.5270999999999999</v>
      </c>
      <c r="E225" s="107">
        <v>0.46300000000000008</v>
      </c>
    </row>
    <row r="226" spans="2:5">
      <c r="B226" s="108">
        <v>39391</v>
      </c>
      <c r="C226" s="107">
        <v>0.45739999999999981</v>
      </c>
      <c r="D226" s="107">
        <v>0.53219999999999956</v>
      </c>
      <c r="E226" s="107">
        <v>0.47050000000000036</v>
      </c>
    </row>
    <row r="227" spans="2:5">
      <c r="B227" s="108">
        <v>39392</v>
      </c>
      <c r="C227" s="107">
        <v>0.45929999999999982</v>
      </c>
      <c r="D227" s="107">
        <v>0.54459999999999997</v>
      </c>
      <c r="E227" s="107">
        <v>0.50600000000000023</v>
      </c>
    </row>
    <row r="228" spans="2:5">
      <c r="B228" s="108">
        <v>39393</v>
      </c>
      <c r="C228" s="107">
        <v>0.46079999999999988</v>
      </c>
      <c r="D228" s="107">
        <v>0.54209999999999958</v>
      </c>
      <c r="E228" s="107">
        <v>0.52829999999999977</v>
      </c>
    </row>
    <row r="229" spans="2:5">
      <c r="B229" s="108">
        <v>39394</v>
      </c>
      <c r="C229" s="107">
        <v>0.45659999999999989</v>
      </c>
      <c r="D229" s="107">
        <v>0.54249999999999998</v>
      </c>
      <c r="E229" s="107">
        <v>0.55689999999999973</v>
      </c>
    </row>
    <row r="230" spans="2:5">
      <c r="B230" s="108">
        <v>39395</v>
      </c>
      <c r="C230" s="107">
        <v>0.44599999999999973</v>
      </c>
      <c r="D230" s="107">
        <v>0.63480000000000025</v>
      </c>
      <c r="E230" s="107">
        <v>0.56190000000000051</v>
      </c>
    </row>
    <row r="231" spans="2:5">
      <c r="B231" s="108">
        <v>39398</v>
      </c>
      <c r="C231" s="107">
        <v>0.4740000000000002</v>
      </c>
      <c r="D231" s="107">
        <v>0.73609999999999998</v>
      </c>
      <c r="E231" s="107">
        <v>0.55449999999999999</v>
      </c>
    </row>
    <row r="232" spans="2:5">
      <c r="B232" s="108">
        <v>39399</v>
      </c>
      <c r="C232" s="107">
        <v>0.46820000000000039</v>
      </c>
      <c r="D232" s="107">
        <v>0.81810000000000027</v>
      </c>
      <c r="E232" s="107">
        <v>0.51580000000000048</v>
      </c>
    </row>
    <row r="233" spans="2:5">
      <c r="B233" s="108">
        <v>39400</v>
      </c>
      <c r="C233" s="107">
        <v>0.50039999999999996</v>
      </c>
      <c r="D233" s="107">
        <v>0.53480000000000061</v>
      </c>
      <c r="E233" s="107">
        <v>0.53450000000000042</v>
      </c>
    </row>
    <row r="234" spans="2:5">
      <c r="B234" s="108">
        <v>39401</v>
      </c>
      <c r="C234" s="107">
        <v>0.49719999999999942</v>
      </c>
      <c r="D234" s="107">
        <v>0.53739999999999988</v>
      </c>
      <c r="E234" s="107">
        <v>0.60800000000000054</v>
      </c>
    </row>
    <row r="235" spans="2:5">
      <c r="B235" s="108">
        <v>39402</v>
      </c>
      <c r="C235" s="107">
        <v>0.49260000000000037</v>
      </c>
      <c r="D235" s="107">
        <v>0.53399999999999981</v>
      </c>
      <c r="E235" s="107">
        <v>0.64780000000000015</v>
      </c>
    </row>
    <row r="236" spans="2:5">
      <c r="B236" s="108">
        <v>39405</v>
      </c>
      <c r="C236" s="107">
        <v>0.54240000000000066</v>
      </c>
      <c r="D236" s="107">
        <v>0.56179999999999986</v>
      </c>
      <c r="E236" s="107">
        <v>0.70890000000000075</v>
      </c>
    </row>
    <row r="237" spans="2:5">
      <c r="B237" s="108">
        <v>39406</v>
      </c>
      <c r="C237" s="107">
        <v>0.56499999999999995</v>
      </c>
      <c r="D237" s="107">
        <v>0.5613999999999999</v>
      </c>
      <c r="E237" s="107">
        <v>0.71499999999999997</v>
      </c>
    </row>
    <row r="238" spans="2:5">
      <c r="B238" s="108">
        <v>39407</v>
      </c>
      <c r="C238" s="107">
        <v>0.67010000000000058</v>
      </c>
      <c r="D238" s="107">
        <v>0.57059999999999977</v>
      </c>
      <c r="E238" s="107">
        <v>0.78350000000000009</v>
      </c>
    </row>
    <row r="239" spans="2:5">
      <c r="B239" s="108">
        <v>39408</v>
      </c>
      <c r="C239" s="107">
        <v>0.71980000000000022</v>
      </c>
      <c r="D239" s="107">
        <v>0.57850000000000001</v>
      </c>
      <c r="E239" s="107">
        <v>0.80850000000000044</v>
      </c>
    </row>
    <row r="240" spans="2:5">
      <c r="B240" s="108">
        <v>39409</v>
      </c>
      <c r="C240" s="107">
        <v>0.72799999999999976</v>
      </c>
      <c r="D240" s="107">
        <v>0.58950000000000014</v>
      </c>
      <c r="E240" s="107">
        <v>0.80149999999999988</v>
      </c>
    </row>
    <row r="241" spans="2:5">
      <c r="B241" s="108">
        <v>39412</v>
      </c>
      <c r="C241" s="107">
        <v>0.72409999999999997</v>
      </c>
      <c r="D241" s="107">
        <v>0.63699999999999957</v>
      </c>
      <c r="E241" s="107">
        <v>0.86010000000000009</v>
      </c>
    </row>
    <row r="242" spans="2:5">
      <c r="B242" s="108">
        <v>39413</v>
      </c>
      <c r="C242" s="107">
        <v>0.7405999999999997</v>
      </c>
      <c r="D242" s="107">
        <v>0.68100000000000005</v>
      </c>
      <c r="E242" s="107">
        <v>0.82289999999999974</v>
      </c>
    </row>
    <row r="243" spans="2:5">
      <c r="B243" s="108">
        <v>39414</v>
      </c>
      <c r="C243" s="107">
        <v>0.78090000000000082</v>
      </c>
      <c r="D243" s="107">
        <v>0.78059999999999974</v>
      </c>
      <c r="E243" s="107">
        <v>0.8642000000000003</v>
      </c>
    </row>
    <row r="244" spans="2:5">
      <c r="B244" s="108">
        <v>39415</v>
      </c>
      <c r="C244" s="107">
        <v>0.77400000000000002</v>
      </c>
      <c r="D244" s="107">
        <v>0.81309999999999993</v>
      </c>
      <c r="E244" s="107">
        <v>0.98080000000000034</v>
      </c>
    </row>
    <row r="245" spans="2:5">
      <c r="B245" s="108">
        <v>39416</v>
      </c>
      <c r="C245" s="107">
        <v>0.72009999999999952</v>
      </c>
      <c r="D245" s="107">
        <v>0.77329999999999988</v>
      </c>
      <c r="E245" s="107">
        <v>1.0051999999999994</v>
      </c>
    </row>
    <row r="246" spans="2:5">
      <c r="B246" s="108">
        <v>39419</v>
      </c>
      <c r="C246" s="107">
        <v>0.78819999999999979</v>
      </c>
      <c r="D246" s="107">
        <v>0.87219999999999986</v>
      </c>
      <c r="E246" s="107">
        <v>1.0236000000000001</v>
      </c>
    </row>
    <row r="247" spans="2:5">
      <c r="B247" s="108">
        <v>39420</v>
      </c>
      <c r="C247" s="107">
        <v>0.85510000000000019</v>
      </c>
      <c r="D247" s="107">
        <v>0.94100000000000028</v>
      </c>
      <c r="E247" s="107">
        <v>1.0635000000000003</v>
      </c>
    </row>
    <row r="248" spans="2:5">
      <c r="B248" s="108">
        <v>39421</v>
      </c>
      <c r="C248" s="107">
        <v>0.86580000000000013</v>
      </c>
      <c r="D248" s="107">
        <v>1.0808</v>
      </c>
      <c r="E248" s="107">
        <v>1.0521000000000003</v>
      </c>
    </row>
    <row r="249" spans="2:5">
      <c r="B249" s="108">
        <v>39422</v>
      </c>
      <c r="C249" s="107">
        <v>0.95479999999999965</v>
      </c>
      <c r="D249" s="107">
        <v>1.1494000000000004</v>
      </c>
      <c r="E249" s="107">
        <v>1.0472999999999999</v>
      </c>
    </row>
    <row r="250" spans="2:5">
      <c r="B250" s="108">
        <v>39423</v>
      </c>
      <c r="C250" s="107">
        <v>0.97930000000000028</v>
      </c>
      <c r="D250" s="107">
        <v>1.1046999999999998</v>
      </c>
      <c r="E250" s="107">
        <v>1.0275999999999996</v>
      </c>
    </row>
    <row r="251" spans="2:5">
      <c r="B251" s="108">
        <v>39426</v>
      </c>
      <c r="C251" s="107">
        <v>0.96989999999999998</v>
      </c>
      <c r="D251" s="107">
        <v>1.0466999999999995</v>
      </c>
      <c r="E251" s="107">
        <v>1.0235000000000003</v>
      </c>
    </row>
    <row r="252" spans="2:5">
      <c r="B252" s="108">
        <v>39427</v>
      </c>
      <c r="C252" s="107">
        <v>0.96419999999999995</v>
      </c>
      <c r="D252" s="107">
        <v>0.88889999999999958</v>
      </c>
      <c r="E252" s="107">
        <v>1.0133000000000001</v>
      </c>
    </row>
    <row r="253" spans="2:5">
      <c r="B253" s="108">
        <v>39428</v>
      </c>
      <c r="C253" s="107">
        <v>0.99890000000000079</v>
      </c>
      <c r="D253" s="107">
        <v>0.90949999999999953</v>
      </c>
      <c r="E253" s="107">
        <v>0.95600000000000041</v>
      </c>
    </row>
    <row r="254" spans="2:5">
      <c r="B254" s="108">
        <v>39429</v>
      </c>
      <c r="C254" s="107">
        <v>0.91589999999999971</v>
      </c>
      <c r="D254" s="107">
        <v>0.9234</v>
      </c>
      <c r="E254" s="107">
        <v>0.88260000000000005</v>
      </c>
    </row>
    <row r="255" spans="2:5">
      <c r="B255" s="108">
        <v>39430</v>
      </c>
      <c r="C255" s="107">
        <v>0.92759999999999998</v>
      </c>
      <c r="D255" s="107">
        <v>1.0949000000000004</v>
      </c>
      <c r="E255" s="107">
        <v>0.82869999999999955</v>
      </c>
    </row>
    <row r="256" spans="2:5">
      <c r="B256" s="108">
        <v>39433</v>
      </c>
      <c r="C256" s="107">
        <v>0.89380000000000059</v>
      </c>
      <c r="D256" s="107">
        <v>1.0349000000000004</v>
      </c>
      <c r="E256" s="107">
        <v>0.83129999999999971</v>
      </c>
    </row>
    <row r="257" spans="2:5">
      <c r="B257" s="108">
        <v>39434</v>
      </c>
      <c r="C257" s="107">
        <v>0.86250000000000004</v>
      </c>
      <c r="D257" s="107">
        <v>0.9746999999999999</v>
      </c>
      <c r="E257" s="107">
        <v>0.8197000000000001</v>
      </c>
    </row>
    <row r="258" spans="2:5">
      <c r="B258" s="108">
        <v>39435</v>
      </c>
      <c r="C258" s="107">
        <v>0.61820000000000075</v>
      </c>
      <c r="D258" s="107">
        <v>0.93119999999999958</v>
      </c>
      <c r="E258" s="107">
        <v>0.82150000000000034</v>
      </c>
    </row>
    <row r="259" spans="2:5">
      <c r="B259" s="108">
        <v>39436</v>
      </c>
      <c r="C259" s="107">
        <v>0.63210000000000033</v>
      </c>
      <c r="D259" s="107">
        <v>0.85820000000000007</v>
      </c>
      <c r="E259" s="107">
        <v>0.81529999999999969</v>
      </c>
    </row>
    <row r="260" spans="2:5">
      <c r="B260" s="108">
        <v>39437</v>
      </c>
      <c r="C260" s="107">
        <v>0.54830000000000023</v>
      </c>
      <c r="D260" s="107">
        <v>0.89429999999999987</v>
      </c>
      <c r="E260" s="107">
        <v>0.7444999999999995</v>
      </c>
    </row>
    <row r="261" spans="2:5">
      <c r="B261" s="108">
        <v>39440</v>
      </c>
      <c r="C261" s="107">
        <v>0.53599999999999959</v>
      </c>
      <c r="D261" s="107">
        <v>0.91349999999999998</v>
      </c>
      <c r="E261" s="107">
        <v>0.7370000000000001</v>
      </c>
    </row>
    <row r="262" spans="2:5">
      <c r="B262" s="108">
        <v>39441</v>
      </c>
      <c r="C262" s="107">
        <v>0.53599999999999959</v>
      </c>
      <c r="D262" s="107">
        <v>0.91349999999999998</v>
      </c>
      <c r="E262" s="107">
        <v>0.72599999999999998</v>
      </c>
    </row>
    <row r="263" spans="2:5">
      <c r="B263" s="108">
        <v>39442</v>
      </c>
      <c r="C263" s="107">
        <v>0.53599999999999959</v>
      </c>
      <c r="D263" s="107">
        <v>0.91349999999999998</v>
      </c>
      <c r="E263" s="107">
        <v>0.73550000000000004</v>
      </c>
    </row>
    <row r="264" spans="2:5">
      <c r="B264" s="108">
        <v>39443</v>
      </c>
      <c r="C264" s="107">
        <v>0.60510000000000019</v>
      </c>
      <c r="D264" s="107">
        <v>0.93359999999999976</v>
      </c>
      <c r="E264" s="107">
        <v>0.74300000000000033</v>
      </c>
    </row>
    <row r="265" spans="2:5">
      <c r="B265" s="108">
        <v>39444</v>
      </c>
      <c r="C265" s="107">
        <v>0.60540000000000038</v>
      </c>
      <c r="D265" s="107">
        <v>1.0707</v>
      </c>
      <c r="E265" s="107">
        <v>0.6581999999999999</v>
      </c>
    </row>
    <row r="266" spans="2:5">
      <c r="B266" s="108">
        <v>39447</v>
      </c>
      <c r="C266" s="107">
        <v>0.17010000000000058</v>
      </c>
      <c r="D266" s="107">
        <v>0.76279999999999992</v>
      </c>
      <c r="E266" s="107">
        <v>0.66299999999999937</v>
      </c>
    </row>
    <row r="267" spans="2:5">
      <c r="B267" s="108">
        <v>39448</v>
      </c>
      <c r="C267" s="107">
        <v>0.17010000000000058</v>
      </c>
      <c r="D267" s="107">
        <v>0.7471000000000001</v>
      </c>
      <c r="E267" s="107">
        <v>0.62809999999999988</v>
      </c>
    </row>
    <row r="268" spans="2:5">
      <c r="B268" s="108">
        <v>39449</v>
      </c>
      <c r="C268" s="107">
        <v>0.315</v>
      </c>
      <c r="D268" s="107">
        <v>0.85609999999999964</v>
      </c>
      <c r="E268" s="107">
        <v>0.65379999999999994</v>
      </c>
    </row>
    <row r="269" spans="2:5">
      <c r="B269" s="108">
        <v>39450</v>
      </c>
      <c r="C269" s="107">
        <v>0.2737999999999996</v>
      </c>
      <c r="D269" s="107">
        <v>0.71980000000000022</v>
      </c>
      <c r="E269" s="107">
        <v>0.66450000000000031</v>
      </c>
    </row>
    <row r="270" spans="2:5">
      <c r="B270" s="108">
        <v>39451</v>
      </c>
      <c r="C270" s="107">
        <v>0.21769999999999978</v>
      </c>
      <c r="D270" s="107">
        <v>0.51930000000000032</v>
      </c>
      <c r="E270" s="107">
        <v>0.65810000000000013</v>
      </c>
    </row>
    <row r="271" spans="2:5">
      <c r="B271" s="108">
        <v>39454</v>
      </c>
      <c r="C271" s="107">
        <v>0.22549999999999937</v>
      </c>
      <c r="D271" s="107">
        <v>0.49049999999999994</v>
      </c>
      <c r="E271" s="107">
        <v>0.63249999999999995</v>
      </c>
    </row>
    <row r="272" spans="2:5">
      <c r="B272" s="108">
        <v>39455</v>
      </c>
      <c r="C272" s="107">
        <v>0.1947000000000001</v>
      </c>
      <c r="D272" s="107">
        <v>0.47970000000000024</v>
      </c>
      <c r="E272" s="107">
        <v>0.58949999999999969</v>
      </c>
    </row>
    <row r="273" spans="2:5">
      <c r="B273" s="108">
        <v>39456</v>
      </c>
      <c r="C273" s="107">
        <v>0.19669999999999987</v>
      </c>
      <c r="D273" s="107">
        <v>0.41349999999999998</v>
      </c>
      <c r="E273" s="107">
        <v>0.53889999999999993</v>
      </c>
    </row>
    <row r="274" spans="2:5">
      <c r="B274" s="108">
        <v>39457</v>
      </c>
      <c r="C274" s="107">
        <v>0.115</v>
      </c>
      <c r="D274" s="107">
        <v>0.51949999999999985</v>
      </c>
      <c r="E274" s="107">
        <v>0.48600000000000021</v>
      </c>
    </row>
    <row r="275" spans="2:5">
      <c r="B275" s="108">
        <v>39458</v>
      </c>
      <c r="C275" s="107">
        <v>0.10209999999999919</v>
      </c>
      <c r="D275" s="107">
        <v>0.6650999999999998</v>
      </c>
      <c r="E275" s="107">
        <v>0.41699999999999982</v>
      </c>
    </row>
    <row r="276" spans="2:5">
      <c r="B276" s="108">
        <v>39461</v>
      </c>
      <c r="C276" s="107">
        <v>0.11789999999999967</v>
      </c>
      <c r="D276" s="107">
        <v>0.65400000000000036</v>
      </c>
      <c r="E276" s="107">
        <v>0.38949999999999996</v>
      </c>
    </row>
    <row r="277" spans="2:5">
      <c r="B277" s="108">
        <v>39462</v>
      </c>
      <c r="C277" s="107">
        <v>0.11529999999999951</v>
      </c>
      <c r="D277" s="107">
        <v>0.42509999999999959</v>
      </c>
      <c r="E277" s="107">
        <v>0.33519999999999994</v>
      </c>
    </row>
    <row r="278" spans="2:5">
      <c r="B278" s="108">
        <v>39463</v>
      </c>
      <c r="C278" s="107">
        <v>6.3800000000000523E-2</v>
      </c>
      <c r="D278" s="107">
        <v>0.39710000000000001</v>
      </c>
      <c r="E278" s="107">
        <v>0.29269999999999996</v>
      </c>
    </row>
    <row r="279" spans="2:5">
      <c r="B279" s="108">
        <v>39464</v>
      </c>
      <c r="C279" s="107">
        <v>6.5800000000000303E-2</v>
      </c>
      <c r="D279" s="107">
        <v>0.39139999999999997</v>
      </c>
      <c r="E279" s="107">
        <v>0.36220000000000008</v>
      </c>
    </row>
    <row r="280" spans="2:5">
      <c r="B280" s="108">
        <v>39465</v>
      </c>
      <c r="C280" s="107">
        <v>3.2600000000000406E-2</v>
      </c>
      <c r="D280" s="107">
        <v>0.41950000000000021</v>
      </c>
      <c r="E280" s="107">
        <v>0.37400000000000011</v>
      </c>
    </row>
    <row r="281" spans="2:5">
      <c r="B281" s="108">
        <v>39468</v>
      </c>
      <c r="C281" s="107">
        <v>2.9500000000000526E-2</v>
      </c>
      <c r="D281" s="107">
        <v>0.34600000000000009</v>
      </c>
      <c r="E281" s="107">
        <v>0.30449999999999999</v>
      </c>
    </row>
    <row r="282" spans="2:5">
      <c r="B282" s="108">
        <v>39469</v>
      </c>
      <c r="C282" s="107">
        <v>-6.7000000000003723E-3</v>
      </c>
      <c r="D282" s="107">
        <v>0.29849999999999977</v>
      </c>
      <c r="E282" s="107">
        <v>0.42369999999999974</v>
      </c>
    </row>
    <row r="283" spans="2:5">
      <c r="B283" s="108">
        <v>39470</v>
      </c>
      <c r="C283" s="107">
        <v>-5.5000000000000604E-2</v>
      </c>
      <c r="D283" s="107">
        <v>0.31469999999999976</v>
      </c>
      <c r="E283" s="107">
        <v>0.36419999999999986</v>
      </c>
    </row>
    <row r="284" spans="2:5">
      <c r="B284" s="108">
        <v>39471</v>
      </c>
      <c r="C284" s="107">
        <v>-2.3799999999999599E-2</v>
      </c>
      <c r="D284" s="107">
        <v>0.3835999999999995</v>
      </c>
      <c r="E284" s="107">
        <v>0.30569999999999986</v>
      </c>
    </row>
    <row r="285" spans="2:5">
      <c r="B285" s="108">
        <v>39472</v>
      </c>
      <c r="C285" s="107">
        <v>6.3500000000000334E-2</v>
      </c>
      <c r="D285" s="107">
        <v>0.36380000000000035</v>
      </c>
      <c r="E285" s="107">
        <v>0.32679999999999998</v>
      </c>
    </row>
    <row r="286" spans="2:5">
      <c r="B286" s="108">
        <v>39475</v>
      </c>
      <c r="C286" s="107">
        <v>4.5799999999999841E-2</v>
      </c>
      <c r="D286" s="107">
        <v>0.36890000000000001</v>
      </c>
      <c r="E286" s="107">
        <v>0.35670000000000002</v>
      </c>
    </row>
    <row r="287" spans="2:5">
      <c r="B287" s="108">
        <v>39476</v>
      </c>
      <c r="C287" s="107">
        <v>4.0199999999999569E-2</v>
      </c>
      <c r="D287" s="107">
        <v>0.32810000000000006</v>
      </c>
      <c r="E287" s="107">
        <v>0.31989999999999963</v>
      </c>
    </row>
    <row r="288" spans="2:5">
      <c r="B288" s="108">
        <v>39477</v>
      </c>
      <c r="C288" s="107">
        <v>6.2999999999999723E-2</v>
      </c>
      <c r="D288" s="107">
        <v>0.2425000000000006</v>
      </c>
      <c r="E288" s="107">
        <v>0.31239999999999979</v>
      </c>
    </row>
    <row r="289" spans="2:5">
      <c r="B289" s="108">
        <v>39478</v>
      </c>
      <c r="C289" s="107">
        <v>2.9399999999999871E-2</v>
      </c>
      <c r="D289" s="107">
        <v>0.19050000000000011</v>
      </c>
      <c r="E289" s="107">
        <v>0.37539999999999996</v>
      </c>
    </row>
    <row r="290" spans="2:5">
      <c r="B290" s="108">
        <v>39479</v>
      </c>
      <c r="C290" s="107">
        <v>-1.4000000000002899E-3</v>
      </c>
      <c r="D290" s="107">
        <v>0.25600000000000023</v>
      </c>
      <c r="E290" s="107">
        <v>0.36299999999999999</v>
      </c>
    </row>
    <row r="291" spans="2:5">
      <c r="B291" s="108">
        <v>39482</v>
      </c>
      <c r="C291" s="107">
        <v>-7.9000000000002402E-3</v>
      </c>
      <c r="D291" s="107">
        <v>0.29049999999999976</v>
      </c>
      <c r="E291" s="107">
        <v>0.41199999999999992</v>
      </c>
    </row>
    <row r="292" spans="2:5">
      <c r="B292" s="108">
        <v>39483</v>
      </c>
      <c r="C292" s="107">
        <v>8.7000000000001521E-3</v>
      </c>
      <c r="D292" s="107">
        <v>0.3429000000000002</v>
      </c>
      <c r="E292" s="107">
        <v>0.55540000000000012</v>
      </c>
    </row>
    <row r="293" spans="2:5">
      <c r="B293" s="108">
        <v>39484</v>
      </c>
      <c r="C293" s="107">
        <v>7.2999999999998622E-3</v>
      </c>
      <c r="D293" s="107">
        <v>0.33910000000000018</v>
      </c>
      <c r="E293" s="107">
        <v>0.53500000000000003</v>
      </c>
    </row>
    <row r="294" spans="2:5">
      <c r="B294" s="108">
        <v>39485</v>
      </c>
      <c r="C294" s="107">
        <v>0.21940000000000026</v>
      </c>
      <c r="D294" s="107">
        <v>0.33890000000000065</v>
      </c>
      <c r="E294" s="107">
        <v>0.47970000000000024</v>
      </c>
    </row>
    <row r="295" spans="2:5">
      <c r="B295" s="108">
        <v>39486</v>
      </c>
      <c r="C295" s="107">
        <v>0.28070000000000039</v>
      </c>
      <c r="D295" s="107">
        <v>0.32750000000000001</v>
      </c>
      <c r="E295" s="107">
        <v>0.51059999999999972</v>
      </c>
    </row>
    <row r="296" spans="2:5">
      <c r="B296" s="108">
        <v>39489</v>
      </c>
      <c r="C296" s="107">
        <v>0.29100000000000037</v>
      </c>
      <c r="D296" s="107">
        <v>0.33719999999999972</v>
      </c>
      <c r="E296" s="107">
        <v>0.49099999999999966</v>
      </c>
    </row>
    <row r="297" spans="2:5">
      <c r="B297" s="108">
        <v>39490</v>
      </c>
      <c r="C297" s="107">
        <v>0.31429999999999936</v>
      </c>
      <c r="D297" s="107">
        <v>0.23260000000000058</v>
      </c>
      <c r="E297" s="107">
        <v>0.48349999999999982</v>
      </c>
    </row>
    <row r="298" spans="2:5">
      <c r="B298" s="108">
        <v>39491</v>
      </c>
      <c r="C298" s="107">
        <v>0.32240000000000002</v>
      </c>
      <c r="D298" s="107">
        <v>0.30379999999999985</v>
      </c>
      <c r="E298" s="107">
        <v>0.49049999999999994</v>
      </c>
    </row>
    <row r="299" spans="2:5">
      <c r="B299" s="108">
        <v>39492</v>
      </c>
      <c r="C299" s="107">
        <v>0.34030000000000005</v>
      </c>
      <c r="D299" s="107">
        <v>0.31379999999999963</v>
      </c>
      <c r="E299" s="107">
        <v>0.53100000000000014</v>
      </c>
    </row>
    <row r="300" spans="2:5">
      <c r="B300" s="108">
        <v>39493</v>
      </c>
      <c r="C300" s="107">
        <v>0.33570000000000011</v>
      </c>
      <c r="D300" s="107">
        <v>0.34759999999999991</v>
      </c>
      <c r="E300" s="107">
        <v>0.53299999999999992</v>
      </c>
    </row>
    <row r="301" spans="2:5">
      <c r="B301" s="108">
        <v>39496</v>
      </c>
      <c r="C301" s="107">
        <v>0.33720000000000017</v>
      </c>
      <c r="D301" s="107">
        <v>0.34450000000000003</v>
      </c>
      <c r="E301" s="107">
        <v>0.52249999999999996</v>
      </c>
    </row>
    <row r="302" spans="2:5">
      <c r="B302" s="108">
        <v>39497</v>
      </c>
      <c r="C302" s="107">
        <v>0.33349999999999991</v>
      </c>
      <c r="D302" s="107">
        <v>0.34600000000000009</v>
      </c>
      <c r="E302" s="107">
        <v>0.48749999999999999</v>
      </c>
    </row>
    <row r="303" spans="2:5">
      <c r="B303" s="108">
        <v>39498</v>
      </c>
      <c r="C303" s="107">
        <v>0.33819999999999961</v>
      </c>
      <c r="D303" s="107">
        <v>0.34839999999999982</v>
      </c>
      <c r="E303" s="107">
        <v>0.47860000000000014</v>
      </c>
    </row>
    <row r="304" spans="2:5">
      <c r="B304" s="108">
        <v>39499</v>
      </c>
      <c r="C304" s="107">
        <v>0.34049999999999958</v>
      </c>
      <c r="D304" s="107">
        <v>0.36</v>
      </c>
      <c r="E304" s="107">
        <v>0.55449999999999999</v>
      </c>
    </row>
    <row r="305" spans="2:5">
      <c r="B305" s="108">
        <v>39500</v>
      </c>
      <c r="C305" s="107">
        <v>0.33800000000000008</v>
      </c>
      <c r="D305" s="107">
        <v>0.37009999999999987</v>
      </c>
      <c r="E305" s="107">
        <v>0.51749999999999996</v>
      </c>
    </row>
    <row r="306" spans="2:5">
      <c r="B306" s="108">
        <v>39503</v>
      </c>
      <c r="C306" s="107">
        <v>0.36249999999999999</v>
      </c>
      <c r="D306" s="107">
        <v>0.37</v>
      </c>
      <c r="E306" s="107">
        <v>0.50439999999999996</v>
      </c>
    </row>
    <row r="307" spans="2:5">
      <c r="B307" s="108">
        <v>39504</v>
      </c>
      <c r="C307" s="107">
        <v>0.36509999999999998</v>
      </c>
      <c r="D307" s="107">
        <v>0.37760000000000016</v>
      </c>
      <c r="E307" s="107">
        <v>0.53699999999999992</v>
      </c>
    </row>
    <row r="308" spans="2:5">
      <c r="B308" s="108">
        <v>39505</v>
      </c>
      <c r="C308" s="107">
        <v>0.39619999999999944</v>
      </c>
      <c r="D308" s="107">
        <v>0.38459999999999983</v>
      </c>
      <c r="E308" s="107">
        <v>0.59399999999999986</v>
      </c>
    </row>
    <row r="309" spans="2:5">
      <c r="B309" s="108">
        <v>39506</v>
      </c>
      <c r="C309" s="107">
        <v>0.39889999999999937</v>
      </c>
      <c r="D309" s="107">
        <v>0.38109999999999999</v>
      </c>
      <c r="E309" s="107">
        <v>0.66710000000000003</v>
      </c>
    </row>
    <row r="310" spans="2:5">
      <c r="B310" s="108">
        <v>39507</v>
      </c>
      <c r="C310" s="107">
        <v>0.42739999999999956</v>
      </c>
      <c r="D310" s="107">
        <v>0.3470999999999993</v>
      </c>
      <c r="E310" s="107">
        <v>0.77050000000000018</v>
      </c>
    </row>
    <row r="311" spans="2:5">
      <c r="B311" s="108">
        <v>39510</v>
      </c>
      <c r="C311" s="107">
        <v>0.43120000000000047</v>
      </c>
      <c r="D311" s="107">
        <v>0.37349999999999994</v>
      </c>
      <c r="E311" s="107">
        <v>0.72890000000000033</v>
      </c>
    </row>
    <row r="312" spans="2:5">
      <c r="B312" s="108">
        <v>39511</v>
      </c>
      <c r="C312" s="107">
        <v>0.4397000000000002</v>
      </c>
      <c r="D312" s="107">
        <v>0.37870000000000026</v>
      </c>
      <c r="E312" s="107">
        <v>0.72360000000000024</v>
      </c>
    </row>
    <row r="313" spans="2:5">
      <c r="B313" s="108">
        <v>39512</v>
      </c>
      <c r="C313" s="107">
        <v>0.4825999999999997</v>
      </c>
      <c r="D313" s="107">
        <v>0.38569999999999993</v>
      </c>
      <c r="E313" s="107">
        <v>0.68900000000000006</v>
      </c>
    </row>
    <row r="314" spans="2:5">
      <c r="B314" s="108">
        <v>39513</v>
      </c>
      <c r="C314" s="107">
        <v>0.49770000000000003</v>
      </c>
      <c r="D314" s="107">
        <v>0.41099999999999959</v>
      </c>
      <c r="E314" s="107">
        <v>0.8175</v>
      </c>
    </row>
    <row r="315" spans="2:5">
      <c r="B315" s="108">
        <v>39514</v>
      </c>
      <c r="C315" s="107">
        <v>0.46550000000000047</v>
      </c>
      <c r="D315" s="107">
        <v>0.4549000000000003</v>
      </c>
      <c r="E315" s="107">
        <v>0.77079999999999993</v>
      </c>
    </row>
    <row r="316" spans="2:5">
      <c r="B316" s="108">
        <v>39517</v>
      </c>
      <c r="C316" s="107">
        <v>0.47210000000000019</v>
      </c>
      <c r="D316" s="107">
        <v>0.43069999999999986</v>
      </c>
      <c r="E316" s="107">
        <v>0.76880000000000015</v>
      </c>
    </row>
    <row r="317" spans="2:5">
      <c r="B317" s="108">
        <v>39518</v>
      </c>
      <c r="C317" s="107">
        <v>0.48069999999999968</v>
      </c>
      <c r="D317" s="107">
        <v>0.36660000000000004</v>
      </c>
      <c r="E317" s="107">
        <v>0.60450000000000026</v>
      </c>
    </row>
    <row r="318" spans="2:5">
      <c r="B318" s="108">
        <v>39519</v>
      </c>
      <c r="C318" s="107">
        <v>0.49830000000000041</v>
      </c>
      <c r="D318" s="107">
        <v>0.56310000000000038</v>
      </c>
      <c r="E318" s="107">
        <v>0.62349999999999994</v>
      </c>
    </row>
    <row r="319" spans="2:5">
      <c r="B319" s="108">
        <v>39520</v>
      </c>
      <c r="C319" s="107">
        <v>0.56700000000000017</v>
      </c>
      <c r="D319" s="107">
        <v>0.57469999999999999</v>
      </c>
      <c r="E319" s="107">
        <v>0.65300000000000002</v>
      </c>
    </row>
    <row r="320" spans="2:5">
      <c r="B320" s="108">
        <v>39521</v>
      </c>
      <c r="C320" s="107">
        <v>0.6465999999999994</v>
      </c>
      <c r="D320" s="107">
        <v>0.59149999999999991</v>
      </c>
      <c r="E320" s="107">
        <v>0.82269999999999999</v>
      </c>
    </row>
    <row r="321" spans="2:5">
      <c r="B321" s="108">
        <v>39524</v>
      </c>
      <c r="C321" s="107">
        <v>0.57449999999999957</v>
      </c>
      <c r="D321" s="107">
        <v>0.61209999999999987</v>
      </c>
      <c r="E321" s="107">
        <v>0.81370000000000009</v>
      </c>
    </row>
    <row r="322" spans="2:5">
      <c r="B322" s="108">
        <v>39525</v>
      </c>
      <c r="C322" s="107">
        <v>0.62100000000000044</v>
      </c>
      <c r="D322" s="107">
        <v>0.57580000000000009</v>
      </c>
      <c r="E322" s="107">
        <v>0.57190000000000007</v>
      </c>
    </row>
    <row r="323" spans="2:5">
      <c r="B323" s="108">
        <v>39526</v>
      </c>
      <c r="C323" s="107">
        <v>0.66680000000000028</v>
      </c>
      <c r="D323" s="107">
        <v>0.48200000000000021</v>
      </c>
      <c r="E323" s="107">
        <v>0.66120000000000001</v>
      </c>
    </row>
    <row r="324" spans="2:5">
      <c r="B324" s="108">
        <v>39527</v>
      </c>
      <c r="C324" s="107">
        <v>0.67590000000000039</v>
      </c>
      <c r="D324" s="107">
        <v>0.54699999999999971</v>
      </c>
      <c r="E324" s="107">
        <v>0.60680000000000001</v>
      </c>
    </row>
    <row r="325" spans="2:5">
      <c r="B325" s="108">
        <v>39528</v>
      </c>
      <c r="C325" s="107">
        <v>0.67590000000000039</v>
      </c>
      <c r="D325" s="107">
        <v>0.54699999999999971</v>
      </c>
      <c r="E325" s="107">
        <v>0.60680000000000001</v>
      </c>
    </row>
    <row r="326" spans="2:5">
      <c r="B326" s="108">
        <v>39531</v>
      </c>
      <c r="C326" s="107">
        <v>0.67590000000000039</v>
      </c>
      <c r="D326" s="107">
        <v>0.54699999999999971</v>
      </c>
      <c r="E326" s="107">
        <v>0.57430000000000003</v>
      </c>
    </row>
    <row r="327" spans="2:5">
      <c r="B327" s="108">
        <v>39532</v>
      </c>
      <c r="C327" s="107">
        <v>0.6216999999999997</v>
      </c>
      <c r="D327" s="107">
        <v>0.51080000000000059</v>
      </c>
      <c r="E327" s="107">
        <v>0.64049999999999985</v>
      </c>
    </row>
    <row r="328" spans="2:5">
      <c r="B328" s="108">
        <v>39533</v>
      </c>
      <c r="C328" s="107">
        <v>0.6520999999999999</v>
      </c>
      <c r="D328" s="107">
        <v>0.53359999999999985</v>
      </c>
      <c r="E328" s="107">
        <v>0.67079999999999984</v>
      </c>
    </row>
    <row r="329" spans="2:5">
      <c r="B329" s="108">
        <v>39534</v>
      </c>
      <c r="C329" s="107">
        <v>0.7298</v>
      </c>
      <c r="D329" s="107">
        <v>0.60630000000000006</v>
      </c>
      <c r="E329" s="107">
        <v>0.71420000000000017</v>
      </c>
    </row>
    <row r="330" spans="2:5">
      <c r="B330" s="108">
        <v>39535</v>
      </c>
      <c r="C330" s="107">
        <v>0.75479999999999947</v>
      </c>
      <c r="D330" s="107">
        <v>0.67</v>
      </c>
      <c r="E330" s="107">
        <v>0.72399999999999975</v>
      </c>
    </row>
    <row r="331" spans="2:5">
      <c r="B331" s="108">
        <v>39538</v>
      </c>
      <c r="C331" s="107">
        <v>0.57829999999999959</v>
      </c>
      <c r="D331" s="107">
        <v>0.56850000000000023</v>
      </c>
      <c r="E331" s="107">
        <v>0.73259999999999992</v>
      </c>
    </row>
    <row r="332" spans="2:5">
      <c r="B332" s="108">
        <v>39539</v>
      </c>
      <c r="C332" s="107">
        <v>0.69449999999999967</v>
      </c>
      <c r="D332" s="107">
        <v>0.70869999999999944</v>
      </c>
      <c r="E332" s="107">
        <v>0.66719999999999979</v>
      </c>
    </row>
    <row r="333" spans="2:5">
      <c r="B333" s="108">
        <v>39540</v>
      </c>
      <c r="C333" s="107">
        <v>0.72839999999999971</v>
      </c>
      <c r="D333" s="107">
        <v>0.70499999999999996</v>
      </c>
      <c r="E333" s="107">
        <v>0.6745000000000001</v>
      </c>
    </row>
    <row r="334" spans="2:5">
      <c r="B334" s="108">
        <v>39541</v>
      </c>
      <c r="C334" s="107">
        <v>0.76719999999999988</v>
      </c>
      <c r="D334" s="107">
        <v>0.73649999999999949</v>
      </c>
      <c r="E334" s="107">
        <v>0.72699999999999987</v>
      </c>
    </row>
    <row r="335" spans="2:5">
      <c r="B335" s="108">
        <v>39542</v>
      </c>
      <c r="C335" s="107">
        <v>0.78750000000000053</v>
      </c>
      <c r="D335" s="107">
        <v>0.80299999999999994</v>
      </c>
      <c r="E335" s="107">
        <v>0.76200000000000001</v>
      </c>
    </row>
    <row r="336" spans="2:5">
      <c r="B336" s="108">
        <v>39545</v>
      </c>
      <c r="C336" s="107">
        <v>0.75070000000000014</v>
      </c>
      <c r="D336" s="107">
        <v>0.83080000000000043</v>
      </c>
      <c r="E336" s="107">
        <v>0.73699999999999988</v>
      </c>
    </row>
    <row r="337" spans="2:5">
      <c r="B337" s="108">
        <v>39546</v>
      </c>
      <c r="C337" s="107">
        <v>0.77030000000000065</v>
      </c>
      <c r="D337" s="107">
        <v>0.84690000000000021</v>
      </c>
      <c r="E337" s="107">
        <v>0.76449999999999996</v>
      </c>
    </row>
    <row r="338" spans="2:5">
      <c r="B338" s="108">
        <v>39547</v>
      </c>
      <c r="C338" s="107">
        <v>0.71579999999999977</v>
      </c>
      <c r="D338" s="107">
        <v>0.72080000000000055</v>
      </c>
      <c r="E338" s="107">
        <v>0.77409999999999979</v>
      </c>
    </row>
    <row r="339" spans="2:5">
      <c r="B339" s="108">
        <v>39548</v>
      </c>
      <c r="C339" s="107">
        <v>0.80330000000000013</v>
      </c>
      <c r="D339" s="107">
        <v>0.7298</v>
      </c>
      <c r="E339" s="107">
        <v>0.78699999999999992</v>
      </c>
    </row>
    <row r="340" spans="2:5">
      <c r="B340" s="108">
        <v>39549</v>
      </c>
      <c r="C340" s="107">
        <v>0.86299999999999955</v>
      </c>
      <c r="D340" s="107">
        <v>0.77449999999999974</v>
      </c>
      <c r="E340" s="107">
        <v>0.79809999999999981</v>
      </c>
    </row>
    <row r="341" spans="2:5">
      <c r="B341" s="108">
        <v>39552</v>
      </c>
      <c r="C341" s="107">
        <v>0.86039999999999939</v>
      </c>
      <c r="D341" s="107">
        <v>0.76640000000000041</v>
      </c>
      <c r="E341" s="107">
        <v>0.78580000000000005</v>
      </c>
    </row>
    <row r="342" spans="2:5">
      <c r="B342" s="108">
        <v>39553</v>
      </c>
      <c r="C342" s="107">
        <v>0.8490000000000002</v>
      </c>
      <c r="D342" s="107">
        <v>0.97830000000000039</v>
      </c>
      <c r="E342" s="107">
        <v>0.76390000000000002</v>
      </c>
    </row>
    <row r="343" spans="2:5">
      <c r="B343" s="108">
        <v>39554</v>
      </c>
      <c r="C343" s="107">
        <v>0.86879999999999935</v>
      </c>
      <c r="D343" s="107">
        <v>0.77</v>
      </c>
      <c r="E343" s="107">
        <v>0.7713000000000001</v>
      </c>
    </row>
    <row r="344" spans="2:5">
      <c r="B344" s="108">
        <v>39555</v>
      </c>
      <c r="C344" s="107">
        <v>0.86620000000000008</v>
      </c>
      <c r="D344" s="107">
        <v>0.79100000000000037</v>
      </c>
      <c r="E344" s="107">
        <v>0.85149999999999992</v>
      </c>
    </row>
    <row r="345" spans="2:5">
      <c r="B345" s="108">
        <v>39556</v>
      </c>
      <c r="C345" s="107">
        <v>0.80180000000000007</v>
      </c>
      <c r="D345" s="107">
        <v>0.87090000000000023</v>
      </c>
      <c r="E345" s="107">
        <v>0.88850000000000007</v>
      </c>
    </row>
    <row r="346" spans="2:5">
      <c r="B346" s="108">
        <v>39559</v>
      </c>
      <c r="C346" s="107">
        <v>0.84230000000000071</v>
      </c>
      <c r="D346" s="107">
        <v>0.92740000000000045</v>
      </c>
      <c r="E346" s="107">
        <v>0.9</v>
      </c>
    </row>
    <row r="347" spans="2:5">
      <c r="B347" s="108">
        <v>39560</v>
      </c>
      <c r="C347" s="107">
        <v>0.85170000000000012</v>
      </c>
      <c r="D347" s="107">
        <v>0.93110000000000026</v>
      </c>
      <c r="E347" s="107">
        <v>0.87349999999999994</v>
      </c>
    </row>
    <row r="348" spans="2:5">
      <c r="B348" s="108">
        <v>39561</v>
      </c>
      <c r="C348" s="107">
        <v>0.87680000000000025</v>
      </c>
      <c r="D348" s="107">
        <v>0.85180000000000033</v>
      </c>
      <c r="E348" s="107">
        <v>0.88149999999999995</v>
      </c>
    </row>
    <row r="349" spans="2:5">
      <c r="B349" s="108">
        <v>39562</v>
      </c>
      <c r="C349" s="107">
        <v>0.86670000000000069</v>
      </c>
      <c r="D349" s="107">
        <v>0.80679999999999996</v>
      </c>
      <c r="E349" s="107">
        <v>0.8738999999999999</v>
      </c>
    </row>
    <row r="350" spans="2:5">
      <c r="B350" s="108">
        <v>39563</v>
      </c>
      <c r="C350" s="107">
        <v>0.8454000000000006</v>
      </c>
      <c r="D350" s="107">
        <v>0.78960000000000008</v>
      </c>
      <c r="E350" s="107">
        <v>0.86699999999999999</v>
      </c>
    </row>
    <row r="351" spans="2:5">
      <c r="B351" s="108">
        <v>39566</v>
      </c>
      <c r="C351" s="107">
        <v>0.81619999999999937</v>
      </c>
      <c r="D351" s="107">
        <v>0.7759999999999998</v>
      </c>
      <c r="E351" s="107">
        <v>0.85889999999999977</v>
      </c>
    </row>
    <row r="352" spans="2:5">
      <c r="B352" s="108">
        <v>39567</v>
      </c>
      <c r="C352" s="107">
        <v>0.81130000000000013</v>
      </c>
      <c r="D352" s="107">
        <v>0.76500000000000057</v>
      </c>
      <c r="E352" s="107">
        <v>0.83929999999999971</v>
      </c>
    </row>
    <row r="353" spans="2:5">
      <c r="B353" s="108">
        <v>39568</v>
      </c>
      <c r="C353" s="107">
        <v>0.75739999999999963</v>
      </c>
      <c r="D353" s="107">
        <v>0.64559999999999995</v>
      </c>
      <c r="E353" s="107">
        <v>0.875</v>
      </c>
    </row>
    <row r="354" spans="2:5">
      <c r="B354" s="108">
        <v>39569</v>
      </c>
      <c r="C354" s="107">
        <v>0.72020000000000017</v>
      </c>
      <c r="D354" s="107">
        <v>0.64369999999999994</v>
      </c>
      <c r="E354" s="107">
        <v>0.80190000000000028</v>
      </c>
    </row>
    <row r="355" spans="2:5">
      <c r="B355" s="108">
        <v>39570</v>
      </c>
      <c r="C355" s="107">
        <v>0.73059999999999992</v>
      </c>
      <c r="D355" s="107">
        <v>0.77430000000000021</v>
      </c>
      <c r="E355" s="107">
        <v>0.78249999999999997</v>
      </c>
    </row>
    <row r="356" spans="2:5">
      <c r="B356" s="108">
        <v>39573</v>
      </c>
      <c r="C356" s="107">
        <v>0.73059999999999992</v>
      </c>
      <c r="D356" s="107">
        <v>0.79249999999999998</v>
      </c>
      <c r="E356" s="107">
        <v>0.77449999999999997</v>
      </c>
    </row>
    <row r="357" spans="2:5">
      <c r="B357" s="108">
        <v>39574</v>
      </c>
      <c r="C357" s="107">
        <v>0.73079999999999945</v>
      </c>
      <c r="D357" s="107">
        <v>0.79359999999999964</v>
      </c>
      <c r="E357" s="107">
        <v>0.76899999999999991</v>
      </c>
    </row>
    <row r="358" spans="2:5">
      <c r="B358" s="108">
        <v>39575</v>
      </c>
      <c r="C358" s="107">
        <v>0.74019999999999975</v>
      </c>
      <c r="D358" s="107">
        <v>0.80569999999999986</v>
      </c>
      <c r="E358" s="107">
        <v>0.74990000000000001</v>
      </c>
    </row>
    <row r="359" spans="2:5">
      <c r="B359" s="108">
        <v>39576</v>
      </c>
      <c r="C359" s="107">
        <v>0.70709999999999962</v>
      </c>
      <c r="D359" s="107">
        <v>0.87410000000000032</v>
      </c>
      <c r="E359" s="107">
        <v>0.73509999999999986</v>
      </c>
    </row>
    <row r="360" spans="2:5">
      <c r="B360" s="108">
        <v>39577</v>
      </c>
      <c r="C360" s="107">
        <v>0.67680000000000007</v>
      </c>
      <c r="D360" s="107">
        <v>1.0606999999999998</v>
      </c>
      <c r="E360" s="107">
        <v>0.69499999999999995</v>
      </c>
    </row>
    <row r="361" spans="2:5">
      <c r="B361" s="108">
        <v>39580</v>
      </c>
      <c r="C361" s="107">
        <v>0.69589999999999996</v>
      </c>
      <c r="D361" s="107">
        <v>1.1225000000000001</v>
      </c>
      <c r="E361" s="107">
        <v>0.6926000000000001</v>
      </c>
    </row>
    <row r="362" spans="2:5">
      <c r="B362" s="108">
        <v>39581</v>
      </c>
      <c r="C362" s="107">
        <v>0.75619999999999976</v>
      </c>
      <c r="D362" s="107">
        <v>0.8479000000000001</v>
      </c>
      <c r="E362" s="107">
        <v>0.68010000000000015</v>
      </c>
    </row>
    <row r="363" spans="2:5">
      <c r="B363" s="108">
        <v>39582</v>
      </c>
      <c r="C363" s="107">
        <v>0.80850000000000044</v>
      </c>
      <c r="D363" s="107">
        <v>0.82030000000000047</v>
      </c>
      <c r="E363" s="107">
        <v>0.72700000000000009</v>
      </c>
    </row>
    <row r="364" spans="2:5">
      <c r="B364" s="108">
        <v>39583</v>
      </c>
      <c r="C364" s="107">
        <v>0.83780000000000054</v>
      </c>
      <c r="D364" s="107">
        <v>0.83750000000000002</v>
      </c>
      <c r="E364" s="107">
        <v>0.73529999999999984</v>
      </c>
    </row>
    <row r="365" spans="2:5">
      <c r="B365" s="108">
        <v>39584</v>
      </c>
      <c r="C365" s="107">
        <v>0.80249999999999999</v>
      </c>
      <c r="D365" s="107">
        <v>0.85600000000000032</v>
      </c>
      <c r="E365" s="107">
        <v>0.71049999999999991</v>
      </c>
    </row>
    <row r="366" spans="2:5">
      <c r="B366" s="108">
        <v>39587</v>
      </c>
      <c r="C366" s="107">
        <v>0.81849999999999934</v>
      </c>
      <c r="D366" s="107">
        <v>0.86349999999999971</v>
      </c>
      <c r="E366" s="107">
        <v>0.7</v>
      </c>
    </row>
    <row r="367" spans="2:5">
      <c r="B367" s="108">
        <v>39588</v>
      </c>
      <c r="C367" s="107">
        <v>0.82059999999999977</v>
      </c>
      <c r="D367" s="107">
        <v>0.8716999999999997</v>
      </c>
      <c r="E367" s="107">
        <v>0.67500000000000004</v>
      </c>
    </row>
    <row r="368" spans="2:5">
      <c r="B368" s="108">
        <v>39589</v>
      </c>
      <c r="C368" s="107">
        <v>0.80339999999999989</v>
      </c>
      <c r="D368" s="107">
        <v>0.8666999999999998</v>
      </c>
      <c r="E368" s="107">
        <v>0.64760000000000018</v>
      </c>
    </row>
    <row r="369" spans="2:5">
      <c r="B369" s="108">
        <v>39590</v>
      </c>
      <c r="C369" s="107">
        <v>0.80039999999999978</v>
      </c>
      <c r="D369" s="107">
        <v>0.85900000000000043</v>
      </c>
      <c r="E369" s="107">
        <v>0.64610000000000012</v>
      </c>
    </row>
    <row r="370" spans="2:5">
      <c r="B370" s="108">
        <v>39591</v>
      </c>
      <c r="C370" s="107">
        <v>0.8030999999999997</v>
      </c>
      <c r="D370" s="107">
        <v>0.83159999999999989</v>
      </c>
      <c r="E370" s="107">
        <v>0.66209999999999991</v>
      </c>
    </row>
    <row r="371" spans="2:5">
      <c r="B371" s="108">
        <v>39594</v>
      </c>
      <c r="C371" s="107">
        <v>0.8030999999999997</v>
      </c>
      <c r="D371" s="107">
        <v>0.81200000000000028</v>
      </c>
      <c r="E371" s="107">
        <v>0.66590000000000016</v>
      </c>
    </row>
    <row r="372" spans="2:5">
      <c r="B372" s="108">
        <v>39595</v>
      </c>
      <c r="C372" s="107">
        <v>0.78990000000000027</v>
      </c>
      <c r="D372" s="107">
        <v>0.79549999999999965</v>
      </c>
      <c r="E372" s="107">
        <v>0.65690000000000004</v>
      </c>
    </row>
    <row r="373" spans="2:5">
      <c r="B373" s="108">
        <v>39596</v>
      </c>
      <c r="C373" s="107">
        <v>0.78450000000000042</v>
      </c>
      <c r="D373" s="107">
        <v>0.78030000000000044</v>
      </c>
      <c r="E373" s="107">
        <v>0.65189999999999992</v>
      </c>
    </row>
    <row r="374" spans="2:5">
      <c r="B374" s="108">
        <v>39597</v>
      </c>
      <c r="C374" s="107">
        <v>0.78640000000000043</v>
      </c>
      <c r="D374" s="107">
        <v>0.74929999999999986</v>
      </c>
      <c r="E374" s="107">
        <v>0.63890000000000002</v>
      </c>
    </row>
    <row r="375" spans="2:5">
      <c r="B375" s="108">
        <v>39598</v>
      </c>
      <c r="C375" s="107">
        <v>0.76959999999999962</v>
      </c>
      <c r="D375" s="107">
        <v>0.74230000000000018</v>
      </c>
      <c r="E375" s="107">
        <v>0.64389999999999992</v>
      </c>
    </row>
    <row r="376" spans="2:5">
      <c r="B376" s="108">
        <v>39601</v>
      </c>
      <c r="C376" s="107">
        <v>0.80229999999999979</v>
      </c>
      <c r="D376" s="107">
        <v>0.82010000000000005</v>
      </c>
      <c r="E376" s="107">
        <v>0.67370000000000019</v>
      </c>
    </row>
    <row r="377" spans="2:5">
      <c r="B377" s="108">
        <v>39602</v>
      </c>
      <c r="C377" s="107">
        <v>0.81780000000000008</v>
      </c>
      <c r="D377" s="107">
        <v>0.82580000000000009</v>
      </c>
      <c r="E377" s="107">
        <v>0.67259999999999964</v>
      </c>
    </row>
    <row r="378" spans="2:5">
      <c r="B378" s="108">
        <v>39603</v>
      </c>
      <c r="C378" s="107">
        <v>0.82779999999999987</v>
      </c>
      <c r="D378" s="107">
        <v>0.8609</v>
      </c>
      <c r="E378" s="107">
        <v>0.65640000000000009</v>
      </c>
    </row>
    <row r="379" spans="2:5">
      <c r="B379" s="108">
        <v>39604</v>
      </c>
      <c r="C379" s="107">
        <v>0.81930000000000014</v>
      </c>
      <c r="D379" s="107">
        <v>0.88439999999999985</v>
      </c>
      <c r="E379" s="107">
        <v>0.66439999999999966</v>
      </c>
    </row>
    <row r="380" spans="2:5">
      <c r="B380" s="108">
        <v>39605</v>
      </c>
      <c r="C380" s="107">
        <v>0.82179999999999964</v>
      </c>
      <c r="D380" s="107">
        <v>0.99699999999999989</v>
      </c>
      <c r="E380" s="107">
        <v>0.67860000000000031</v>
      </c>
    </row>
    <row r="381" spans="2:5">
      <c r="B381" s="108">
        <v>39608</v>
      </c>
      <c r="C381" s="107">
        <v>0.85020000000000007</v>
      </c>
      <c r="D381" s="107">
        <v>0.98619999999999974</v>
      </c>
      <c r="E381" s="107">
        <v>0.63629999999999987</v>
      </c>
    </row>
    <row r="382" spans="2:5">
      <c r="B382" s="108">
        <v>39609</v>
      </c>
      <c r="C382" s="107">
        <v>0.88209999999999944</v>
      </c>
      <c r="D382" s="107">
        <v>0.78039999999999932</v>
      </c>
      <c r="E382" s="107">
        <v>0.68920000000000003</v>
      </c>
    </row>
    <row r="383" spans="2:5">
      <c r="B383" s="108">
        <v>39610</v>
      </c>
      <c r="C383" s="107">
        <v>0.89210000000000012</v>
      </c>
      <c r="D383" s="107">
        <v>0.91500000000000004</v>
      </c>
      <c r="E383" s="107">
        <v>0.70610000000000017</v>
      </c>
    </row>
    <row r="384" spans="2:5">
      <c r="B384" s="108">
        <v>39611</v>
      </c>
      <c r="C384" s="107">
        <v>0.89489999999999981</v>
      </c>
      <c r="D384" s="107">
        <v>0.91900000000000048</v>
      </c>
      <c r="E384" s="107">
        <v>0.62780000000000014</v>
      </c>
    </row>
    <row r="385" spans="2:5">
      <c r="B385" s="108">
        <v>39612</v>
      </c>
      <c r="C385" s="107">
        <v>0.8846999999999996</v>
      </c>
      <c r="D385" s="107">
        <v>0.93489999999999984</v>
      </c>
      <c r="E385" s="107">
        <v>0.67880000000000029</v>
      </c>
    </row>
    <row r="386" spans="2:5">
      <c r="B386" s="108">
        <v>39615</v>
      </c>
      <c r="C386" s="107">
        <v>0.89590000000000014</v>
      </c>
      <c r="D386" s="107">
        <v>0.93109999999999982</v>
      </c>
      <c r="E386" s="107">
        <v>0.65300000000000002</v>
      </c>
    </row>
    <row r="387" spans="2:5">
      <c r="B387" s="108">
        <v>39616</v>
      </c>
      <c r="C387" s="107">
        <v>0.89329999999999998</v>
      </c>
      <c r="D387" s="107">
        <v>0.93679999999999986</v>
      </c>
      <c r="E387" s="107">
        <v>0.70820000000000016</v>
      </c>
    </row>
    <row r="388" spans="2:5">
      <c r="B388" s="108">
        <v>39617</v>
      </c>
      <c r="C388" s="107">
        <v>0.89</v>
      </c>
      <c r="D388" s="107">
        <v>0.9421999999999997</v>
      </c>
      <c r="E388" s="107">
        <v>0.71200000000000019</v>
      </c>
    </row>
    <row r="389" spans="2:5">
      <c r="B389" s="108">
        <v>39618</v>
      </c>
      <c r="C389" s="107">
        <v>0.89639999999999986</v>
      </c>
      <c r="D389" s="107">
        <v>0.95639999999999947</v>
      </c>
      <c r="E389" s="107">
        <v>0.70720000000000027</v>
      </c>
    </row>
    <row r="390" spans="2:5">
      <c r="B390" s="108">
        <v>39619</v>
      </c>
      <c r="C390" s="107">
        <v>0.90129999999999999</v>
      </c>
      <c r="D390" s="107">
        <v>0.96890000000000009</v>
      </c>
      <c r="E390" s="107">
        <v>0.70739999999999981</v>
      </c>
    </row>
    <row r="391" spans="2:5">
      <c r="B391" s="108">
        <v>39622</v>
      </c>
      <c r="C391" s="107">
        <v>0.9106999999999994</v>
      </c>
      <c r="D391" s="107">
        <v>0.95859999999999967</v>
      </c>
      <c r="E391" s="107">
        <v>0.7083999999999997</v>
      </c>
    </row>
    <row r="392" spans="2:5">
      <c r="B392" s="108">
        <v>39623</v>
      </c>
      <c r="C392" s="107">
        <v>0.91859999999999964</v>
      </c>
      <c r="D392" s="107">
        <v>0.96449999999999969</v>
      </c>
      <c r="E392" s="107">
        <v>0.7139000000000002</v>
      </c>
    </row>
    <row r="393" spans="2:5">
      <c r="B393" s="108">
        <v>39624</v>
      </c>
      <c r="C393" s="107">
        <v>0.94209999999999994</v>
      </c>
      <c r="D393" s="107">
        <v>0.99800000000000022</v>
      </c>
      <c r="E393" s="107">
        <v>0.72809999999999997</v>
      </c>
    </row>
    <row r="394" spans="2:5">
      <c r="B394" s="108">
        <v>39625</v>
      </c>
      <c r="C394" s="107">
        <v>0.92020000000000035</v>
      </c>
      <c r="D394" s="107">
        <v>1.0623999999999998</v>
      </c>
      <c r="E394" s="107">
        <v>0.73360000000000003</v>
      </c>
    </row>
    <row r="395" spans="2:5">
      <c r="B395" s="108">
        <v>39626</v>
      </c>
      <c r="C395" s="107">
        <v>0.91190000000000015</v>
      </c>
      <c r="D395" s="107">
        <v>1.2428000000000003</v>
      </c>
      <c r="E395" s="107">
        <v>0.72419999999999973</v>
      </c>
    </row>
    <row r="396" spans="2:5">
      <c r="B396" s="108">
        <v>39629</v>
      </c>
      <c r="C396" s="107">
        <v>0.61699999999999999</v>
      </c>
      <c r="D396" s="107">
        <v>0.68440000000000012</v>
      </c>
      <c r="E396" s="107">
        <v>0.70760000000000023</v>
      </c>
    </row>
    <row r="397" spans="2:5">
      <c r="B397" s="108">
        <v>39630</v>
      </c>
      <c r="C397" s="107">
        <v>0.85460000000000047</v>
      </c>
      <c r="D397" s="107">
        <v>1.0383999999999998</v>
      </c>
      <c r="E397" s="107">
        <v>0.71850000000000014</v>
      </c>
    </row>
    <row r="398" spans="2:5">
      <c r="B398" s="108">
        <v>39631</v>
      </c>
      <c r="C398" s="107">
        <v>0.89400000000000013</v>
      </c>
      <c r="D398" s="107">
        <v>1.0293999999999999</v>
      </c>
      <c r="E398" s="107">
        <v>0.71419999999999995</v>
      </c>
    </row>
    <row r="399" spans="2:5">
      <c r="B399" s="108">
        <v>39632</v>
      </c>
      <c r="C399" s="107">
        <v>0.91199999999999992</v>
      </c>
      <c r="D399" s="107">
        <v>1.0250999999999997</v>
      </c>
      <c r="E399" s="107">
        <v>0.73219999999999974</v>
      </c>
    </row>
    <row r="400" spans="2:5">
      <c r="B400" s="108">
        <v>39633</v>
      </c>
      <c r="C400" s="107">
        <v>0.87539999999999996</v>
      </c>
      <c r="D400" s="107">
        <v>1.0159000000000002</v>
      </c>
      <c r="E400" s="107">
        <v>0.73090000000000011</v>
      </c>
    </row>
    <row r="401" spans="2:5">
      <c r="B401" s="108">
        <v>39636</v>
      </c>
      <c r="C401" s="107">
        <v>0.8266</v>
      </c>
      <c r="D401" s="107">
        <v>1.0413999999999999</v>
      </c>
      <c r="E401" s="107">
        <v>0.73419999999999996</v>
      </c>
    </row>
    <row r="402" spans="2:5">
      <c r="B402" s="108">
        <v>39637</v>
      </c>
      <c r="C402" s="107">
        <v>0.8075</v>
      </c>
      <c r="D402" s="107">
        <v>1.1661000000000001</v>
      </c>
      <c r="E402" s="107">
        <v>0.73150000000000004</v>
      </c>
    </row>
    <row r="403" spans="2:5">
      <c r="B403" s="108">
        <v>39638</v>
      </c>
      <c r="C403" s="107">
        <v>0.79429999999999978</v>
      </c>
      <c r="D403" s="107">
        <v>0.6756000000000002</v>
      </c>
      <c r="E403" s="107">
        <v>0.73640000000000017</v>
      </c>
    </row>
    <row r="404" spans="2:5">
      <c r="B404" s="108">
        <v>39639</v>
      </c>
      <c r="C404" s="107">
        <v>0.79179999999999939</v>
      </c>
      <c r="D404" s="107">
        <v>0.67689999999999984</v>
      </c>
      <c r="E404" s="107">
        <v>0.7275999999999998</v>
      </c>
    </row>
    <row r="405" spans="2:5">
      <c r="B405" s="108">
        <v>39640</v>
      </c>
      <c r="C405" s="107">
        <v>0.75649999999999995</v>
      </c>
      <c r="D405" s="107">
        <v>0.6863999999999999</v>
      </c>
      <c r="E405" s="107">
        <v>0.73409999999999975</v>
      </c>
    </row>
    <row r="406" spans="2:5">
      <c r="B406" s="108">
        <v>39643</v>
      </c>
      <c r="C406" s="107">
        <v>0.75800000000000001</v>
      </c>
      <c r="D406" s="107">
        <v>0.68049999999999944</v>
      </c>
      <c r="E406" s="107">
        <v>0.74460000000000015</v>
      </c>
    </row>
    <row r="407" spans="2:5">
      <c r="B407" s="108">
        <v>39644</v>
      </c>
      <c r="C407" s="107">
        <v>0.72700000000000031</v>
      </c>
      <c r="D407" s="107">
        <v>0.68109999999999982</v>
      </c>
      <c r="E407" s="107">
        <v>0.76190000000000024</v>
      </c>
    </row>
    <row r="408" spans="2:5">
      <c r="B408" s="108">
        <v>39645</v>
      </c>
      <c r="C408" s="107">
        <v>0.74699999999999989</v>
      </c>
      <c r="D408" s="107">
        <v>0.66809999999999992</v>
      </c>
      <c r="E408" s="107">
        <v>0.74750000000000005</v>
      </c>
    </row>
    <row r="409" spans="2:5">
      <c r="B409" s="108">
        <v>39646</v>
      </c>
      <c r="C409" s="107">
        <v>0.74949999999999939</v>
      </c>
      <c r="D409" s="107">
        <v>0.67609999999999992</v>
      </c>
      <c r="E409" s="107">
        <v>0.74619999999999997</v>
      </c>
    </row>
    <row r="410" spans="2:5">
      <c r="B410" s="108">
        <v>39647</v>
      </c>
      <c r="C410" s="107">
        <v>0.76109999999999989</v>
      </c>
      <c r="D410" s="107">
        <v>0.67210000000000036</v>
      </c>
      <c r="E410" s="107">
        <v>0.72960000000000003</v>
      </c>
    </row>
    <row r="411" spans="2:5">
      <c r="B411" s="108">
        <v>39650</v>
      </c>
      <c r="C411" s="107">
        <v>0.75829999999999931</v>
      </c>
      <c r="D411" s="107">
        <v>0.66959999999999997</v>
      </c>
      <c r="E411" s="107">
        <v>0.74989999999999979</v>
      </c>
    </row>
    <row r="412" spans="2:5">
      <c r="B412" s="108">
        <v>39651</v>
      </c>
      <c r="C412" s="107">
        <v>0.76089999999999947</v>
      </c>
      <c r="D412" s="107">
        <v>0.66199999999999992</v>
      </c>
      <c r="E412" s="107">
        <v>0.73430000000000017</v>
      </c>
    </row>
    <row r="413" spans="2:5">
      <c r="B413" s="108">
        <v>39652</v>
      </c>
      <c r="C413" s="107">
        <v>0.75729999999999986</v>
      </c>
      <c r="D413" s="107">
        <v>0.66339999999999932</v>
      </c>
      <c r="E413" s="107">
        <v>0.72449999999999992</v>
      </c>
    </row>
    <row r="414" spans="2:5">
      <c r="B414" s="108">
        <v>39653</v>
      </c>
      <c r="C414" s="107">
        <v>0.74719999999999942</v>
      </c>
      <c r="D414" s="107">
        <v>0.66239999999999988</v>
      </c>
      <c r="E414" s="107">
        <v>0.73499999999999999</v>
      </c>
    </row>
    <row r="415" spans="2:5">
      <c r="B415" s="108">
        <v>39654</v>
      </c>
      <c r="C415" s="107">
        <v>0.73399999999999999</v>
      </c>
      <c r="D415" s="107">
        <v>0.67110000000000003</v>
      </c>
      <c r="E415" s="107">
        <v>0.72460000000000013</v>
      </c>
    </row>
    <row r="416" spans="2:5">
      <c r="B416" s="108">
        <v>39657</v>
      </c>
      <c r="C416" s="107">
        <v>0.73750000000000004</v>
      </c>
      <c r="D416" s="107">
        <v>0.66300000000000026</v>
      </c>
      <c r="E416" s="107">
        <v>0.74429999999999996</v>
      </c>
    </row>
    <row r="417" spans="2:5">
      <c r="B417" s="108">
        <v>39658</v>
      </c>
      <c r="C417" s="107">
        <v>0.74329999999999963</v>
      </c>
      <c r="D417" s="107">
        <v>0.6734</v>
      </c>
      <c r="E417" s="107">
        <v>0.72480000000000011</v>
      </c>
    </row>
    <row r="418" spans="2:5">
      <c r="B418" s="108">
        <v>39659</v>
      </c>
      <c r="C418" s="107">
        <v>0.77859999999999996</v>
      </c>
      <c r="D418" s="107">
        <v>0.66460000000000008</v>
      </c>
      <c r="E418" s="107">
        <v>0.73910000000000009</v>
      </c>
    </row>
    <row r="419" spans="2:5">
      <c r="B419" s="108">
        <v>39660</v>
      </c>
      <c r="C419" s="107">
        <v>0.80079999999999973</v>
      </c>
      <c r="D419" s="107">
        <v>0.58150000000000013</v>
      </c>
      <c r="E419" s="107">
        <v>0.74610000000000021</v>
      </c>
    </row>
    <row r="420" spans="2:5">
      <c r="B420" s="108">
        <v>39661</v>
      </c>
      <c r="C420" s="107">
        <v>0.79659999999999975</v>
      </c>
      <c r="D420" s="107">
        <v>0.67410000000000014</v>
      </c>
      <c r="E420" s="107">
        <v>0.72990000000000022</v>
      </c>
    </row>
    <row r="421" spans="2:5">
      <c r="B421" s="108">
        <v>39664</v>
      </c>
      <c r="C421" s="107">
        <v>0.76849999999999952</v>
      </c>
      <c r="D421" s="107">
        <v>0.66500000000000004</v>
      </c>
      <c r="E421" s="107">
        <v>0.74259999999999993</v>
      </c>
    </row>
    <row r="422" spans="2:5">
      <c r="B422" s="108">
        <v>39665</v>
      </c>
      <c r="C422" s="107">
        <v>0.77639999999999976</v>
      </c>
      <c r="D422" s="107">
        <v>0.65789999999999971</v>
      </c>
      <c r="E422" s="107">
        <v>0.75039999999999996</v>
      </c>
    </row>
    <row r="423" spans="2:5">
      <c r="B423" s="108">
        <v>39666</v>
      </c>
      <c r="C423" s="107">
        <v>0.78420000000000023</v>
      </c>
      <c r="D423" s="107">
        <v>0.65140000000000065</v>
      </c>
      <c r="E423" s="107">
        <v>0.755</v>
      </c>
    </row>
    <row r="424" spans="2:5">
      <c r="B424" s="108">
        <v>39667</v>
      </c>
      <c r="C424" s="107">
        <v>0.76749999999999996</v>
      </c>
      <c r="D424" s="107">
        <v>0.64780000000000015</v>
      </c>
      <c r="E424" s="107">
        <v>0.76100000000000012</v>
      </c>
    </row>
    <row r="425" spans="2:5">
      <c r="B425" s="108">
        <v>39668</v>
      </c>
      <c r="C425" s="107">
        <v>0.75279999999999969</v>
      </c>
      <c r="D425" s="107">
        <v>0.66560000000000041</v>
      </c>
      <c r="E425" s="107">
        <v>0.7647999999999997</v>
      </c>
    </row>
    <row r="426" spans="2:5">
      <c r="B426" s="108">
        <v>39671</v>
      </c>
      <c r="C426" s="107">
        <v>0.75570000000000004</v>
      </c>
      <c r="D426" s="107">
        <v>0.66439999999999966</v>
      </c>
      <c r="E426" s="107">
        <v>0.75929999999999964</v>
      </c>
    </row>
    <row r="427" spans="2:5">
      <c r="B427" s="108">
        <v>39672</v>
      </c>
      <c r="C427" s="107">
        <v>0.77259999999999973</v>
      </c>
      <c r="D427" s="107">
        <v>0.63890000000000047</v>
      </c>
      <c r="E427" s="107">
        <v>0.76289999999999969</v>
      </c>
    </row>
    <row r="428" spans="2:5">
      <c r="B428" s="108">
        <v>39673</v>
      </c>
      <c r="C428" s="107">
        <v>0.76649999999999974</v>
      </c>
      <c r="D428" s="107">
        <v>0.65510000000000002</v>
      </c>
      <c r="E428" s="107">
        <v>0.76339999999999986</v>
      </c>
    </row>
    <row r="429" spans="2:5">
      <c r="B429" s="108">
        <v>39674</v>
      </c>
      <c r="C429" s="107">
        <v>0.75370000000000026</v>
      </c>
      <c r="D429" s="107">
        <v>0.64719999999999978</v>
      </c>
      <c r="E429" s="107">
        <v>0.77090000000000014</v>
      </c>
    </row>
    <row r="430" spans="2:5">
      <c r="B430" s="108">
        <v>39675</v>
      </c>
      <c r="C430" s="107">
        <v>0.7466999999999997</v>
      </c>
      <c r="D430" s="107">
        <v>0.66610000000000014</v>
      </c>
      <c r="E430" s="107">
        <v>0.7742</v>
      </c>
    </row>
    <row r="431" spans="2:5">
      <c r="B431" s="108">
        <v>39678</v>
      </c>
      <c r="C431" s="107">
        <v>0.75669999999999948</v>
      </c>
      <c r="D431" s="107">
        <v>0.65420000000000034</v>
      </c>
      <c r="E431" s="107">
        <v>0.77749999999999997</v>
      </c>
    </row>
    <row r="432" spans="2:5">
      <c r="B432" s="108">
        <v>39679</v>
      </c>
      <c r="C432" s="107">
        <v>0.75289999999999946</v>
      </c>
      <c r="D432" s="107">
        <v>0.67189999999999994</v>
      </c>
      <c r="E432" s="107">
        <v>0.78019999999999978</v>
      </c>
    </row>
    <row r="433" spans="2:5">
      <c r="B433" s="108">
        <v>39680</v>
      </c>
      <c r="C433" s="107">
        <v>0.73130000000000006</v>
      </c>
      <c r="D433" s="107">
        <v>0.67859999999999943</v>
      </c>
      <c r="E433" s="107">
        <v>0.78190000000000026</v>
      </c>
    </row>
    <row r="434" spans="2:5">
      <c r="B434" s="108">
        <v>39681</v>
      </c>
      <c r="C434" s="107">
        <v>0.72860000000000014</v>
      </c>
      <c r="D434" s="107">
        <v>0.6789000000000005</v>
      </c>
      <c r="E434" s="107">
        <v>0.77660000000000018</v>
      </c>
    </row>
    <row r="435" spans="2:5">
      <c r="B435" s="108">
        <v>39682</v>
      </c>
      <c r="C435" s="107">
        <v>0.73270000000000035</v>
      </c>
      <c r="D435" s="107">
        <v>0.67790000000000017</v>
      </c>
      <c r="E435" s="107">
        <v>0.76650000000000018</v>
      </c>
    </row>
    <row r="436" spans="2:5">
      <c r="B436" s="108">
        <v>39685</v>
      </c>
      <c r="C436" s="107">
        <v>0.73270000000000035</v>
      </c>
      <c r="D436" s="107">
        <v>0.67159999999999975</v>
      </c>
      <c r="E436" s="107">
        <v>0.77649999999999997</v>
      </c>
    </row>
    <row r="437" spans="2:5">
      <c r="B437" s="108">
        <v>39686</v>
      </c>
      <c r="C437" s="107">
        <v>0.73390000000000022</v>
      </c>
      <c r="D437" s="107">
        <v>0.66849999999999987</v>
      </c>
      <c r="E437" s="107">
        <v>0.77890000000000015</v>
      </c>
    </row>
    <row r="438" spans="2:5">
      <c r="B438" s="108">
        <v>39687</v>
      </c>
      <c r="C438" s="107">
        <v>0.73360000000000003</v>
      </c>
      <c r="D438" s="107">
        <v>0.66199999999999992</v>
      </c>
      <c r="E438" s="107">
        <v>0.77050000000000018</v>
      </c>
    </row>
    <row r="439" spans="2:5">
      <c r="B439" s="108">
        <v>39688</v>
      </c>
      <c r="C439" s="107">
        <v>0.72330000000000005</v>
      </c>
      <c r="D439" s="107">
        <v>0.65839999999999943</v>
      </c>
      <c r="E439" s="107">
        <v>0.77200000000000024</v>
      </c>
    </row>
    <row r="440" spans="2:5">
      <c r="B440" s="108">
        <v>39689</v>
      </c>
      <c r="C440" s="107">
        <v>0.6899999999999995</v>
      </c>
      <c r="D440" s="107">
        <v>0.60439999999999916</v>
      </c>
      <c r="E440" s="107">
        <v>0.7820999999999998</v>
      </c>
    </row>
    <row r="441" spans="2:5">
      <c r="B441" s="108">
        <v>39692</v>
      </c>
      <c r="C441" s="107">
        <v>0.69930000000000003</v>
      </c>
      <c r="D441" s="107">
        <v>0.65839999999999943</v>
      </c>
      <c r="E441" s="107">
        <v>0.77950000000000008</v>
      </c>
    </row>
    <row r="442" spans="2:5">
      <c r="B442" s="108">
        <v>39693</v>
      </c>
      <c r="C442" s="107">
        <v>0.68620000000000037</v>
      </c>
      <c r="D442" s="107">
        <v>0.65190000000000037</v>
      </c>
      <c r="E442" s="107">
        <v>0.78759999999999986</v>
      </c>
    </row>
    <row r="443" spans="2:5">
      <c r="B443" s="108">
        <v>39694</v>
      </c>
      <c r="C443" s="107">
        <v>0.7040999999999995</v>
      </c>
      <c r="D443" s="107">
        <v>0.64510000000000023</v>
      </c>
      <c r="E443" s="107">
        <v>0.79630000000000001</v>
      </c>
    </row>
    <row r="444" spans="2:5">
      <c r="B444" s="108">
        <v>39695</v>
      </c>
      <c r="C444" s="107">
        <v>0.69669999999999987</v>
      </c>
      <c r="D444" s="107">
        <v>0.64719999999999978</v>
      </c>
      <c r="E444" s="107">
        <v>0.78749999999999998</v>
      </c>
    </row>
    <row r="445" spans="2:5">
      <c r="B445" s="108">
        <v>39696</v>
      </c>
      <c r="C445" s="107">
        <v>0.6921999999999997</v>
      </c>
      <c r="D445" s="107">
        <v>0.64599999999999991</v>
      </c>
      <c r="E445" s="107">
        <v>0.80640000000000001</v>
      </c>
    </row>
    <row r="446" spans="2:5">
      <c r="B446" s="108">
        <v>39699</v>
      </c>
      <c r="C446" s="107">
        <v>0.69510000000000005</v>
      </c>
      <c r="D446" s="107">
        <v>0.65500000000000003</v>
      </c>
      <c r="E446" s="107">
        <v>0.8113999999999999</v>
      </c>
    </row>
    <row r="447" spans="2:5">
      <c r="B447" s="108">
        <v>39700</v>
      </c>
      <c r="C447" s="107">
        <v>0.68170000000000019</v>
      </c>
      <c r="D447" s="107">
        <v>1.0390000000000001</v>
      </c>
      <c r="E447" s="107">
        <v>0.82809999999999984</v>
      </c>
    </row>
    <row r="448" spans="2:5">
      <c r="B448" s="108">
        <v>39701</v>
      </c>
      <c r="C448" s="107">
        <v>0.67749999999999932</v>
      </c>
      <c r="D448" s="107">
        <v>0.65010000000000012</v>
      </c>
      <c r="E448" s="107">
        <v>0.84729999999999994</v>
      </c>
    </row>
    <row r="449" spans="2:5">
      <c r="B449" s="108">
        <v>39702</v>
      </c>
      <c r="C449" s="107">
        <v>0.65530000000000044</v>
      </c>
      <c r="D449" s="107">
        <v>0.64839999999999964</v>
      </c>
      <c r="E449" s="107">
        <v>0.84079999999999999</v>
      </c>
    </row>
    <row r="450" spans="2:5">
      <c r="B450" s="108">
        <v>39703</v>
      </c>
      <c r="C450" s="107">
        <v>0.65280000000000005</v>
      </c>
      <c r="D450" s="107">
        <v>0.65390000000000015</v>
      </c>
      <c r="E450" s="107">
        <v>0.8657999999999999</v>
      </c>
    </row>
    <row r="451" spans="2:5">
      <c r="B451" s="108">
        <v>39706</v>
      </c>
      <c r="C451" s="107">
        <v>0.43770000000000042</v>
      </c>
      <c r="D451" s="107">
        <v>0.50060000000000038</v>
      </c>
      <c r="E451" s="107">
        <v>1.0538000000000001</v>
      </c>
    </row>
    <row r="452" spans="2:5">
      <c r="B452" s="108">
        <v>39707</v>
      </c>
      <c r="C452" s="107">
        <v>0.21619999999999973</v>
      </c>
      <c r="D452" s="107">
        <v>0.75019999999999953</v>
      </c>
      <c r="E452" s="107">
        <v>1.0133000000000001</v>
      </c>
    </row>
    <row r="453" spans="2:5">
      <c r="B453" s="108">
        <v>39708</v>
      </c>
      <c r="C453" s="107">
        <v>0.92280000000000051</v>
      </c>
      <c r="D453" s="107">
        <v>0.55269999999999975</v>
      </c>
      <c r="E453" s="107">
        <v>1.3234999999999999</v>
      </c>
    </row>
    <row r="454" spans="2:5">
      <c r="B454" s="108">
        <v>39709</v>
      </c>
      <c r="C454" s="107">
        <v>1.0321000000000007</v>
      </c>
      <c r="D454" s="107">
        <v>0.62100000000000044</v>
      </c>
      <c r="E454" s="107">
        <v>1.3876999999999999</v>
      </c>
    </row>
    <row r="455" spans="2:5">
      <c r="B455" s="108">
        <v>39710</v>
      </c>
      <c r="C455" s="107">
        <v>1.7157</v>
      </c>
      <c r="D455" s="107">
        <v>0.62579999999999991</v>
      </c>
      <c r="E455" s="107">
        <v>1.2749999999999999</v>
      </c>
    </row>
    <row r="456" spans="2:5">
      <c r="B456" s="108">
        <v>39713</v>
      </c>
      <c r="C456" s="107">
        <v>1.9721000000000002</v>
      </c>
      <c r="D456" s="107">
        <v>0.64500000000000002</v>
      </c>
      <c r="E456" s="107">
        <v>1.2904999999999998</v>
      </c>
    </row>
    <row r="457" spans="2:5">
      <c r="B457" s="108">
        <v>39714</v>
      </c>
      <c r="C457" s="107">
        <v>2.0777999999999999</v>
      </c>
      <c r="D457" s="107">
        <v>0.58349999999999991</v>
      </c>
      <c r="E457" s="107">
        <v>1.3653</v>
      </c>
    </row>
    <row r="458" spans="2:5">
      <c r="B458" s="108">
        <v>39715</v>
      </c>
      <c r="C458" s="107">
        <v>1.7749999999999999</v>
      </c>
      <c r="D458" s="107">
        <v>0.80550000000000033</v>
      </c>
      <c r="E458" s="107">
        <v>1.6652</v>
      </c>
    </row>
    <row r="459" spans="2:5">
      <c r="B459" s="108">
        <v>39716</v>
      </c>
      <c r="C459" s="107">
        <v>1.6528999999999998</v>
      </c>
      <c r="D459" s="107">
        <v>0.82629999999999981</v>
      </c>
      <c r="E459" s="107">
        <v>1.9657</v>
      </c>
    </row>
    <row r="460" spans="2:5">
      <c r="B460" s="108">
        <v>39717</v>
      </c>
      <c r="C460" s="107">
        <v>1.5053999999999998</v>
      </c>
      <c r="D460" s="107">
        <v>1.1107000000000005</v>
      </c>
      <c r="E460" s="107">
        <v>2.0758999999999999</v>
      </c>
    </row>
    <row r="461" spans="2:5">
      <c r="B461" s="108">
        <v>39720</v>
      </c>
      <c r="C461" s="107">
        <v>1.2961999999999998</v>
      </c>
      <c r="D461" s="107">
        <v>1.3005</v>
      </c>
      <c r="E461" s="107">
        <v>2.3220000000000001</v>
      </c>
    </row>
    <row r="462" spans="2:5">
      <c r="B462" s="108">
        <v>39721</v>
      </c>
      <c r="C462" s="107">
        <v>1.2593999999999994</v>
      </c>
      <c r="D462" s="107">
        <v>1.1006999999999998</v>
      </c>
      <c r="E462" s="107">
        <v>2.319</v>
      </c>
    </row>
    <row r="463" spans="2:5">
      <c r="B463" s="108">
        <v>39722</v>
      </c>
      <c r="C463" s="107">
        <v>2.6635</v>
      </c>
      <c r="D463" s="107">
        <v>-4.1929999999999996</v>
      </c>
      <c r="E463" s="107">
        <v>-1.6395</v>
      </c>
    </row>
    <row r="464" spans="2:5">
      <c r="B464" s="108">
        <v>39723</v>
      </c>
      <c r="C464" s="107">
        <v>2.0335000000000001</v>
      </c>
      <c r="D464" s="107">
        <v>-4.2030000000000003</v>
      </c>
      <c r="E464" s="107">
        <v>-1.5049999999999999</v>
      </c>
    </row>
    <row r="465" spans="2:5">
      <c r="B465" s="108">
        <v>39724</v>
      </c>
      <c r="C465" s="107">
        <v>1.8598999999999997</v>
      </c>
      <c r="D465" s="107">
        <v>-4.1399999999999997</v>
      </c>
      <c r="E465" s="107">
        <v>-1.4464999999999999</v>
      </c>
    </row>
    <row r="466" spans="2:5">
      <c r="B466" s="108">
        <v>39727</v>
      </c>
      <c r="C466" s="107">
        <v>1.7252999999999998</v>
      </c>
      <c r="D466" s="107">
        <v>-4.3879999999999999</v>
      </c>
      <c r="E466" s="107">
        <v>-1.4105000000000001</v>
      </c>
    </row>
    <row r="467" spans="2:5">
      <c r="B467" s="108">
        <v>39728</v>
      </c>
      <c r="C467" s="107">
        <v>1.3221999999999996</v>
      </c>
      <c r="D467" s="107">
        <v>-4.601</v>
      </c>
      <c r="E467" s="107">
        <v>-1.4319999999999999</v>
      </c>
    </row>
    <row r="468" spans="2:5">
      <c r="B468" s="108">
        <v>39729</v>
      </c>
      <c r="C468" s="107">
        <v>1.4082999999999997</v>
      </c>
      <c r="D468" s="107">
        <v>-4.51</v>
      </c>
      <c r="E468" s="107">
        <v>-1.2765</v>
      </c>
    </row>
    <row r="469" spans="2:5">
      <c r="B469" s="108">
        <v>39730</v>
      </c>
      <c r="C469" s="107">
        <v>1.5811999999999999</v>
      </c>
      <c r="D469" s="107">
        <v>-3.9710000000000001</v>
      </c>
      <c r="E469" s="107">
        <v>-1.208</v>
      </c>
    </row>
    <row r="470" spans="2:5">
      <c r="B470" s="108">
        <v>39731</v>
      </c>
      <c r="C470" s="107">
        <v>1.0703999999999994</v>
      </c>
      <c r="D470" s="107">
        <v>-3.8460000000000001</v>
      </c>
      <c r="E470" s="107">
        <v>-1.1745000000000001</v>
      </c>
    </row>
    <row r="471" spans="2:5">
      <c r="B471" s="108">
        <v>39734</v>
      </c>
      <c r="C471" s="107">
        <v>1.4043999999999999</v>
      </c>
      <c r="D471" s="107">
        <v>-3.7570000000000001</v>
      </c>
      <c r="E471" s="107">
        <v>-1.216</v>
      </c>
    </row>
    <row r="472" spans="2:5">
      <c r="B472" s="108">
        <v>39735</v>
      </c>
      <c r="C472" s="107">
        <v>1.5477999999999996</v>
      </c>
      <c r="D472" s="107">
        <v>-3.6960000000000002</v>
      </c>
      <c r="E472" s="107">
        <v>-1.19</v>
      </c>
    </row>
    <row r="473" spans="2:5">
      <c r="B473" s="108">
        <v>39736</v>
      </c>
      <c r="C473" s="107">
        <v>1.7183999999999999</v>
      </c>
      <c r="D473" s="107">
        <v>-3.6970000000000001</v>
      </c>
      <c r="E473" s="107">
        <v>-1.097</v>
      </c>
    </row>
    <row r="474" spans="2:5">
      <c r="B474" s="108">
        <v>39737</v>
      </c>
      <c r="C474" s="107">
        <v>2.1697999999999995</v>
      </c>
      <c r="D474" s="107">
        <v>-3.6349999999999998</v>
      </c>
      <c r="E474" s="107">
        <v>-1.1074999999999999</v>
      </c>
    </row>
    <row r="475" spans="2:5">
      <c r="B475" s="108">
        <v>39738</v>
      </c>
      <c r="C475" s="107">
        <v>2.4297999999999997</v>
      </c>
      <c r="D475" s="107">
        <v>-3.6150000000000002</v>
      </c>
      <c r="E475" s="107">
        <v>-1.119</v>
      </c>
    </row>
    <row r="476" spans="2:5">
      <c r="B476" s="108">
        <v>39741</v>
      </c>
      <c r="C476" s="107">
        <v>2.2314999999999996</v>
      </c>
      <c r="D476" s="107">
        <v>-3.597</v>
      </c>
      <c r="E476" s="107">
        <v>-1.1555</v>
      </c>
    </row>
    <row r="477" spans="2:5">
      <c r="B477" s="108">
        <v>39742</v>
      </c>
      <c r="C477" s="107">
        <v>2.141</v>
      </c>
      <c r="D477" s="107">
        <v>-3.5720000000000001</v>
      </c>
      <c r="E477" s="107">
        <v>-1.0529999999999999</v>
      </c>
    </row>
    <row r="478" spans="2:5">
      <c r="B478" s="108">
        <v>39743</v>
      </c>
      <c r="C478" s="107">
        <v>2.3084999999999996</v>
      </c>
      <c r="D478" s="107">
        <v>-3.569</v>
      </c>
      <c r="E478" s="107">
        <v>-1.0069999999999999</v>
      </c>
    </row>
    <row r="479" spans="2:5">
      <c r="B479" s="108">
        <v>39744</v>
      </c>
      <c r="C479" s="107">
        <v>2.0554000000000006</v>
      </c>
      <c r="D479" s="107">
        <v>-3.5670000000000002</v>
      </c>
      <c r="E479" s="107">
        <v>-0.99150000000000005</v>
      </c>
    </row>
    <row r="480" spans="2:5">
      <c r="B480" s="108">
        <v>39745</v>
      </c>
      <c r="C480" s="107">
        <v>1.7505000000000006</v>
      </c>
      <c r="D480" s="107">
        <v>-3.5659999999999998</v>
      </c>
      <c r="E480" s="107">
        <v>-0.90800000000000003</v>
      </c>
    </row>
    <row r="481" spans="2:5">
      <c r="B481" s="108">
        <v>39748</v>
      </c>
      <c r="C481" s="107">
        <v>1.9346999999999994</v>
      </c>
      <c r="D481" s="107">
        <v>-3.5249999999999999</v>
      </c>
      <c r="E481" s="107">
        <v>-0.88149999999999995</v>
      </c>
    </row>
    <row r="482" spans="2:5">
      <c r="B482" s="108">
        <v>39749</v>
      </c>
      <c r="C482" s="107">
        <v>1.7226999999999997</v>
      </c>
      <c r="D482" s="107">
        <v>-3.5369999999999999</v>
      </c>
      <c r="E482" s="107">
        <v>-0.84850000000000003</v>
      </c>
    </row>
    <row r="483" spans="2:5">
      <c r="B483" s="108">
        <v>39750</v>
      </c>
      <c r="C483" s="107">
        <v>1.7378</v>
      </c>
      <c r="D483" s="107">
        <v>-3.5350000000000001</v>
      </c>
      <c r="E483" s="107">
        <v>-0.77849999999999997</v>
      </c>
    </row>
    <row r="484" spans="2:5">
      <c r="B484" s="108">
        <v>39751</v>
      </c>
      <c r="C484" s="107">
        <v>1.7140000000000004</v>
      </c>
      <c r="D484" s="107">
        <v>-3.548</v>
      </c>
      <c r="E484" s="107">
        <v>-0.65049999999999997</v>
      </c>
    </row>
    <row r="485" spans="2:5">
      <c r="B485" s="108">
        <v>39752</v>
      </c>
      <c r="C485" s="107">
        <v>1.6539000000000001</v>
      </c>
      <c r="D485" s="107">
        <v>-3.5870000000000002</v>
      </c>
      <c r="E485" s="107">
        <v>-0.63900000000000001</v>
      </c>
    </row>
  </sheetData>
  <phoneticPr fontId="4" type="noConversion"/>
  <hyperlinks>
    <hyperlink ref="G21" location="Мазмұны!B15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/>
  <dimension ref="A2:H29"/>
  <sheetViews>
    <sheetView topLeftCell="A11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9.42578125" style="286" customWidth="1"/>
    <col min="3" max="3" width="13.28515625" style="286" bestFit="1" customWidth="1"/>
    <col min="4" max="4" width="15.85546875" style="286" bestFit="1" customWidth="1"/>
    <col min="5" max="5" width="9.85546875" style="286" customWidth="1"/>
    <col min="6" max="6" width="14.140625" style="286" bestFit="1" customWidth="1"/>
    <col min="7" max="7" width="11.42578125" style="286" customWidth="1"/>
    <col min="8" max="16384" width="8" style="286"/>
  </cols>
  <sheetData>
    <row r="2" spans="1:8">
      <c r="A2" s="1044" t="s">
        <v>1380</v>
      </c>
      <c r="B2" s="293" t="s">
        <v>445</v>
      </c>
    </row>
    <row r="3" spans="1:8">
      <c r="B3" s="293"/>
    </row>
    <row r="4" spans="1:8" ht="89.25">
      <c r="B4" s="369" t="s">
        <v>772</v>
      </c>
      <c r="C4" s="354" t="s">
        <v>655</v>
      </c>
      <c r="D4" s="354" t="s">
        <v>656</v>
      </c>
      <c r="E4" s="354" t="s">
        <v>657</v>
      </c>
      <c r="F4" s="354" t="s">
        <v>658</v>
      </c>
      <c r="G4" s="354" t="s">
        <v>28</v>
      </c>
      <c r="H4" s="385"/>
    </row>
    <row r="5" spans="1:8" ht="15.75" customHeight="1">
      <c r="B5" s="422" t="s">
        <v>1447</v>
      </c>
      <c r="C5" s="423">
        <v>368.438402</v>
      </c>
      <c r="D5" s="423">
        <v>260.17078299999997</v>
      </c>
      <c r="E5" s="423">
        <v>19.143740000000001</v>
      </c>
      <c r="F5" s="423">
        <v>70.120396999999997</v>
      </c>
      <c r="G5" s="423">
        <f>C5-SUM(D5:F5)</f>
        <v>19.003482000000076</v>
      </c>
      <c r="H5" s="385"/>
    </row>
    <row r="6" spans="1:8" ht="15.75" customHeight="1">
      <c r="B6" s="422" t="s">
        <v>1448</v>
      </c>
      <c r="C6" s="424">
        <v>816.45648100000005</v>
      </c>
      <c r="D6" s="424">
        <v>598.86819200000002</v>
      </c>
      <c r="E6" s="424">
        <v>22.360612</v>
      </c>
      <c r="F6" s="424">
        <v>101.34802000000001</v>
      </c>
      <c r="G6" s="424">
        <f>C6-SUM(D6:F6)</f>
        <v>93.879657000000066</v>
      </c>
    </row>
    <row r="7" spans="1:8" ht="15.75" customHeight="1">
      <c r="B7" s="422" t="s">
        <v>1746</v>
      </c>
      <c r="C7" s="424">
        <v>1223.7234820000001</v>
      </c>
      <c r="D7" s="424">
        <v>893.07240899999999</v>
      </c>
      <c r="E7" s="424">
        <v>28.23471</v>
      </c>
      <c r="F7" s="424">
        <v>184.437444</v>
      </c>
      <c r="G7" s="424">
        <f>C7-SUM(D7:F7)</f>
        <v>117.97891900000013</v>
      </c>
    </row>
    <row r="8" spans="1:8" ht="15.75" customHeight="1">
      <c r="B8" s="422" t="s">
        <v>1449</v>
      </c>
      <c r="C8" s="424">
        <v>1284.010957</v>
      </c>
      <c r="D8" s="424">
        <v>940.704656</v>
      </c>
      <c r="E8" s="424">
        <v>36.17483</v>
      </c>
      <c r="F8" s="424">
        <v>216.72012899999999</v>
      </c>
      <c r="G8" s="424">
        <f>C8-SUM(D8:F8)</f>
        <v>90.411341999999877</v>
      </c>
    </row>
    <row r="9" spans="1:8" ht="15.75" customHeight="1">
      <c r="B9" s="422" t="s">
        <v>1450</v>
      </c>
      <c r="C9" s="424">
        <v>1530.8254449999999</v>
      </c>
      <c r="D9" s="424">
        <v>985.51463000000001</v>
      </c>
      <c r="E9" s="424">
        <v>218.01562100000001</v>
      </c>
      <c r="F9" s="424">
        <v>71.208592999999993</v>
      </c>
      <c r="G9" s="424">
        <f>C9-SUM(D9:F9)</f>
        <v>256.08660099999975</v>
      </c>
    </row>
    <row r="10" spans="1:8">
      <c r="B10" s="1120" t="s">
        <v>1006</v>
      </c>
    </row>
    <row r="13" spans="1:8">
      <c r="A13" s="1044"/>
      <c r="B13" s="293" t="s">
        <v>445</v>
      </c>
    </row>
    <row r="27" spans="2:2">
      <c r="B27" s="1120" t="s">
        <v>1006</v>
      </c>
    </row>
    <row r="29" spans="2:2">
      <c r="B29" s="156" t="s">
        <v>2189</v>
      </c>
    </row>
  </sheetData>
  <phoneticPr fontId="4" type="noConversion"/>
  <hyperlinks>
    <hyperlink ref="B29" location="Мазмұны!B147" display="мазмұнға"/>
  </hyperlinks>
  <pageMargins left="0.75" right="0.75" top="1" bottom="1" header="0.5" footer="0.5"/>
  <pageSetup paperSize="9" scale="99" orientation="portrait" verticalDpi="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/>
  <dimension ref="A2:M27"/>
  <sheetViews>
    <sheetView zoomScaleNormal="100" workbookViewId="0">
      <selection activeCell="A10" sqref="A10"/>
    </sheetView>
  </sheetViews>
  <sheetFormatPr defaultRowHeight="12.75"/>
  <cols>
    <col min="1" max="1" width="8.85546875" style="892" bestFit="1" customWidth="1"/>
    <col min="2" max="2" width="13.5703125" style="892" customWidth="1"/>
    <col min="3" max="13" width="9.85546875" style="892" bestFit="1" customWidth="1"/>
    <col min="14" max="16384" width="9.140625" style="892"/>
  </cols>
  <sheetData>
    <row r="2" spans="1:13">
      <c r="A2" s="1044" t="s">
        <v>1380</v>
      </c>
      <c r="B2" s="293" t="s">
        <v>2180</v>
      </c>
    </row>
    <row r="4" spans="1:13" ht="15.75" customHeight="1">
      <c r="B4" s="1122" t="s">
        <v>772</v>
      </c>
      <c r="C4" s="1122" t="s">
        <v>1448</v>
      </c>
      <c r="D4" s="366">
        <v>39448</v>
      </c>
      <c r="E4" s="366">
        <v>39479</v>
      </c>
      <c r="F4" s="366">
        <v>39508</v>
      </c>
      <c r="G4" s="366">
        <v>39539</v>
      </c>
      <c r="H4" s="366">
        <v>39569</v>
      </c>
      <c r="I4" s="366">
        <v>39600</v>
      </c>
      <c r="J4" s="366">
        <v>39630</v>
      </c>
      <c r="K4" s="366">
        <v>39661</v>
      </c>
      <c r="L4" s="366">
        <v>39692</v>
      </c>
      <c r="M4" s="366">
        <v>39722</v>
      </c>
    </row>
    <row r="5" spans="1:13" ht="18.75" customHeight="1">
      <c r="B5" s="1004" t="s">
        <v>2119</v>
      </c>
      <c r="C5" s="1121">
        <v>8.8999999999999996E-2</v>
      </c>
      <c r="D5" s="1121">
        <v>0.107</v>
      </c>
      <c r="E5" s="1121">
        <v>0.123</v>
      </c>
      <c r="F5" s="1121">
        <v>0.125</v>
      </c>
      <c r="G5" s="1121">
        <v>0.124</v>
      </c>
      <c r="H5" s="1121">
        <v>0.125</v>
      </c>
      <c r="I5" s="1121">
        <v>0.124</v>
      </c>
      <c r="J5" s="1121">
        <v>0.122</v>
      </c>
      <c r="K5" s="1121">
        <v>0.123</v>
      </c>
      <c r="L5" s="1121">
        <v>0.11899999999999999</v>
      </c>
      <c r="M5" s="1121">
        <v>0.11899999999999999</v>
      </c>
    </row>
    <row r="6" spans="1:13" ht="20.25" customHeight="1">
      <c r="B6" s="1004" t="s">
        <v>2120</v>
      </c>
      <c r="C6" s="1121">
        <v>0.14899999999999999</v>
      </c>
      <c r="D6" s="1121">
        <v>0.14199999999999999</v>
      </c>
      <c r="E6" s="1121">
        <v>0.14299999999999999</v>
      </c>
      <c r="F6" s="1121">
        <v>0.14299999999999999</v>
      </c>
      <c r="G6" s="1121">
        <v>0.14499999999999999</v>
      </c>
      <c r="H6" s="1121">
        <v>0.14299999999999999</v>
      </c>
      <c r="I6" s="1121">
        <v>0.14599999999999999</v>
      </c>
      <c r="J6" s="1121">
        <v>0.15</v>
      </c>
      <c r="K6" s="1121">
        <v>0.15</v>
      </c>
      <c r="L6" s="1121">
        <v>0.15</v>
      </c>
      <c r="M6" s="1121">
        <v>0.14899999999999999</v>
      </c>
    </row>
    <row r="7" spans="1:13">
      <c r="B7" s="1120" t="s">
        <v>1006</v>
      </c>
    </row>
    <row r="10" spans="1:13">
      <c r="A10" s="1044"/>
      <c r="B10" s="293" t="s">
        <v>2180</v>
      </c>
    </row>
    <row r="25" spans="2:2">
      <c r="B25" s="1120" t="s">
        <v>1006</v>
      </c>
    </row>
    <row r="27" spans="2:2">
      <c r="B27" s="860" t="s">
        <v>2189</v>
      </c>
    </row>
  </sheetData>
  <phoneticPr fontId="4" type="noConversion"/>
  <hyperlinks>
    <hyperlink ref="B27" location="'График 5.2.3'!A1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/>
  <dimension ref="A2:H39"/>
  <sheetViews>
    <sheetView topLeftCell="A19" zoomScaleNormal="100" workbookViewId="0">
      <selection activeCell="B39" sqref="B39"/>
    </sheetView>
  </sheetViews>
  <sheetFormatPr defaultColWidth="8" defaultRowHeight="12.75"/>
  <cols>
    <col min="1" max="1" width="8.85546875" style="286" bestFit="1" customWidth="1"/>
    <col min="2" max="2" width="11.7109375" style="286" customWidth="1"/>
    <col min="3" max="3" width="6.42578125" style="286" customWidth="1"/>
    <col min="4" max="6" width="6.28515625" style="286" customWidth="1"/>
    <col min="7" max="7" width="6" style="286" customWidth="1"/>
    <col min="8" max="8" width="6.42578125" style="286" customWidth="1"/>
    <col min="9" max="16384" width="8" style="286"/>
  </cols>
  <sheetData>
    <row r="2" spans="1:8">
      <c r="A2" s="1044" t="s">
        <v>1380</v>
      </c>
      <c r="B2" s="293" t="s">
        <v>2181</v>
      </c>
    </row>
    <row r="3" spans="1:8">
      <c r="B3" s="294" t="s">
        <v>659</v>
      </c>
    </row>
    <row r="4" spans="1:8">
      <c r="B4" s="363"/>
    </row>
    <row r="5" spans="1:8" ht="15.75" customHeight="1">
      <c r="B5" s="425"/>
      <c r="C5" s="426">
        <v>2003</v>
      </c>
      <c r="D5" s="426">
        <v>2004</v>
      </c>
      <c r="E5" s="426">
        <v>2005</v>
      </c>
      <c r="F5" s="426">
        <v>2006</v>
      </c>
      <c r="G5" s="426">
        <v>2007</v>
      </c>
      <c r="H5" s="426">
        <v>2008</v>
      </c>
    </row>
    <row r="6" spans="1:8" ht="17.25" customHeight="1">
      <c r="B6" s="427" t="s">
        <v>1476</v>
      </c>
      <c r="C6" s="428">
        <v>22</v>
      </c>
      <c r="D6" s="428">
        <v>16.100000000000001</v>
      </c>
      <c r="E6" s="428">
        <v>15.2</v>
      </c>
      <c r="F6" s="428">
        <v>14.5</v>
      </c>
      <c r="G6" s="429">
        <v>13.9</v>
      </c>
      <c r="H6" s="430">
        <v>14.5</v>
      </c>
    </row>
    <row r="7" spans="1:8" ht="15.75" customHeight="1">
      <c r="B7" s="427" t="s">
        <v>1477</v>
      </c>
      <c r="C7" s="429">
        <v>14.5</v>
      </c>
      <c r="D7" s="429">
        <v>12.6</v>
      </c>
      <c r="E7" s="429">
        <v>1.9</v>
      </c>
      <c r="F7" s="429">
        <v>11.4</v>
      </c>
      <c r="G7" s="429">
        <v>1.5</v>
      </c>
      <c r="H7" s="430">
        <v>12.3</v>
      </c>
    </row>
    <row r="8" spans="1:8" ht="15.75" customHeight="1">
      <c r="B8" s="427" t="s">
        <v>1229</v>
      </c>
      <c r="C8" s="429">
        <v>16.5</v>
      </c>
      <c r="D8" s="429">
        <v>16</v>
      </c>
      <c r="E8" s="429">
        <v>15.2</v>
      </c>
      <c r="F8" s="429">
        <v>13.6</v>
      </c>
      <c r="G8" s="429">
        <v>15.9</v>
      </c>
      <c r="H8" s="430">
        <v>15.9</v>
      </c>
    </row>
    <row r="9" spans="1:8" ht="15.75" customHeight="1">
      <c r="B9" s="427" t="s">
        <v>1236</v>
      </c>
      <c r="C9" s="429">
        <v>11.8</v>
      </c>
      <c r="D9" s="429">
        <v>12.4</v>
      </c>
      <c r="E9" s="429">
        <v>11.6</v>
      </c>
      <c r="F9" s="429">
        <v>11</v>
      </c>
      <c r="G9" s="429">
        <v>10.8</v>
      </c>
      <c r="H9" s="379" t="s">
        <v>1478</v>
      </c>
    </row>
    <row r="10" spans="1:8" ht="15.75" customHeight="1">
      <c r="B10" s="427" t="s">
        <v>1444</v>
      </c>
      <c r="C10" s="429">
        <v>21.1</v>
      </c>
      <c r="D10" s="429">
        <v>20.6</v>
      </c>
      <c r="E10" s="429">
        <v>21.1</v>
      </c>
      <c r="F10" s="429">
        <v>18.100000000000001</v>
      </c>
      <c r="G10" s="429">
        <v>13.8</v>
      </c>
      <c r="H10" s="430">
        <v>13</v>
      </c>
    </row>
    <row r="11" spans="1:8" ht="15.75" customHeight="1">
      <c r="B11" s="427" t="s">
        <v>1438</v>
      </c>
      <c r="C11" s="429">
        <v>11.9</v>
      </c>
      <c r="D11" s="429">
        <v>11.5</v>
      </c>
      <c r="E11" s="429">
        <v>11.4</v>
      </c>
      <c r="F11" s="429">
        <v>10.9</v>
      </c>
      <c r="G11" s="429">
        <v>10.1</v>
      </c>
      <c r="H11" s="379" t="s">
        <v>1478</v>
      </c>
    </row>
    <row r="12" spans="1:8" ht="15.75" customHeight="1">
      <c r="B12" s="427" t="s">
        <v>1479</v>
      </c>
      <c r="C12" s="430">
        <v>22.3</v>
      </c>
      <c r="D12" s="430">
        <v>19.399999999999999</v>
      </c>
      <c r="E12" s="430">
        <v>19.3</v>
      </c>
      <c r="F12" s="430">
        <v>21.3</v>
      </c>
      <c r="G12" s="430">
        <v>19.3</v>
      </c>
      <c r="H12" s="430">
        <v>20.5</v>
      </c>
    </row>
    <row r="13" spans="1:8" ht="15.75" customHeight="1">
      <c r="B13" s="427" t="s">
        <v>1484</v>
      </c>
      <c r="C13" s="430">
        <v>11.1</v>
      </c>
      <c r="D13" s="430">
        <v>12.1</v>
      </c>
      <c r="E13" s="430">
        <v>13</v>
      </c>
      <c r="F13" s="430">
        <v>12.8</v>
      </c>
      <c r="G13" s="430">
        <v>12.3</v>
      </c>
      <c r="H13" s="430">
        <v>12</v>
      </c>
    </row>
    <row r="14" spans="1:8" ht="15.75" customHeight="1">
      <c r="B14" s="427" t="s">
        <v>1480</v>
      </c>
      <c r="C14" s="430">
        <v>13.8</v>
      </c>
      <c r="D14" s="430">
        <v>14.4</v>
      </c>
      <c r="E14" s="430">
        <v>13.7</v>
      </c>
      <c r="F14" s="430">
        <v>13.5</v>
      </c>
      <c r="G14" s="430">
        <v>13.2</v>
      </c>
      <c r="H14" s="379" t="s">
        <v>1478</v>
      </c>
    </row>
    <row r="15" spans="1:8" ht="15.75" customHeight="1">
      <c r="B15" s="427" t="s">
        <v>6</v>
      </c>
      <c r="C15" s="430">
        <v>17.399999999999999</v>
      </c>
      <c r="D15" s="430">
        <v>8.6999999999999993</v>
      </c>
      <c r="E15" s="430">
        <v>17.8</v>
      </c>
      <c r="F15" s="430">
        <v>18.5</v>
      </c>
      <c r="G15" s="430">
        <v>15.9</v>
      </c>
      <c r="H15" s="379" t="s">
        <v>1478</v>
      </c>
    </row>
    <row r="16" spans="1:8" ht="15.75" customHeight="1">
      <c r="B16" s="427" t="s">
        <v>1482</v>
      </c>
      <c r="C16" s="430">
        <v>17.899999999999999</v>
      </c>
      <c r="D16" s="430">
        <v>16.2</v>
      </c>
      <c r="E16" s="430">
        <v>15.8</v>
      </c>
      <c r="F16" s="430">
        <v>15.4</v>
      </c>
      <c r="G16" s="430">
        <v>14</v>
      </c>
      <c r="H16" s="379" t="s">
        <v>1478</v>
      </c>
    </row>
    <row r="17" spans="2:8" ht="15.75" customHeight="1" thickBot="1">
      <c r="B17" s="431" t="s">
        <v>1483</v>
      </c>
      <c r="C17" s="432">
        <v>13.4</v>
      </c>
      <c r="D17" s="432">
        <v>12.4</v>
      </c>
      <c r="E17" s="432">
        <v>13.2</v>
      </c>
      <c r="F17" s="432">
        <v>13.6</v>
      </c>
      <c r="G17" s="432">
        <v>14.8</v>
      </c>
      <c r="H17" s="416" t="s">
        <v>1478</v>
      </c>
    </row>
    <row r="18" spans="2:8">
      <c r="B18" s="317" t="s">
        <v>7</v>
      </c>
      <c r="G18" s="326"/>
      <c r="H18" s="326"/>
    </row>
    <row r="20" spans="2:8">
      <c r="B20" s="433"/>
    </row>
    <row r="21" spans="2:8">
      <c r="B21" s="293" t="s">
        <v>2181</v>
      </c>
    </row>
    <row r="22" spans="2:8">
      <c r="B22" s="294" t="s">
        <v>659</v>
      </c>
    </row>
    <row r="37" spans="2:2">
      <c r="B37" s="317" t="s">
        <v>7</v>
      </c>
    </row>
    <row r="39" spans="2:2">
      <c r="B39" s="156" t="s">
        <v>2189</v>
      </c>
    </row>
  </sheetData>
  <phoneticPr fontId="4" type="noConversion"/>
  <hyperlinks>
    <hyperlink ref="B39" location="Мазмұны!B149" display="мазмұнға"/>
  </hyperlinks>
  <pageMargins left="0.75" right="0.75" top="1" bottom="1" header="0.5" footer="0.5"/>
  <pageSetup paperSize="9" scale="96" orientation="portrait" verticalDpi="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2:P41"/>
  <sheetViews>
    <sheetView topLeftCell="A13" zoomScaleNormal="100" workbookViewId="0">
      <selection activeCell="B30" sqref="B30"/>
    </sheetView>
  </sheetViews>
  <sheetFormatPr defaultRowHeight="12.75"/>
  <cols>
    <col min="1" max="1" width="9.7109375" style="892" bestFit="1" customWidth="1"/>
    <col min="2" max="2" width="39.7109375" style="892" customWidth="1"/>
    <col min="3" max="16" width="9.85546875" style="892" bestFit="1" customWidth="1"/>
    <col min="17" max="16384" width="9.140625" style="892"/>
  </cols>
  <sheetData>
    <row r="2" spans="1:16">
      <c r="A2" s="1044" t="s">
        <v>1380</v>
      </c>
      <c r="B2" s="893" t="s">
        <v>2182</v>
      </c>
    </row>
    <row r="4" spans="1:16" ht="15.75" customHeight="1">
      <c r="B4" s="1124" t="s">
        <v>137</v>
      </c>
      <c r="C4" s="1122" t="s">
        <v>1445</v>
      </c>
      <c r="D4" s="1122" t="s">
        <v>1446</v>
      </c>
      <c r="E4" s="1122" t="s">
        <v>1447</v>
      </c>
      <c r="F4" s="1122" t="s">
        <v>1448</v>
      </c>
      <c r="G4" s="366">
        <v>39448</v>
      </c>
      <c r="H4" s="366">
        <v>39479</v>
      </c>
      <c r="I4" s="366">
        <v>39508</v>
      </c>
      <c r="J4" s="366">
        <v>39539</v>
      </c>
      <c r="K4" s="366">
        <v>39569</v>
      </c>
      <c r="L4" s="366">
        <v>39600</v>
      </c>
      <c r="M4" s="366">
        <v>39630</v>
      </c>
      <c r="N4" s="366">
        <v>39661</v>
      </c>
      <c r="O4" s="366">
        <v>39692</v>
      </c>
      <c r="P4" s="366">
        <v>39722</v>
      </c>
    </row>
    <row r="5" spans="1:16" ht="27" customHeight="1">
      <c r="B5" s="1123" t="s">
        <v>670</v>
      </c>
      <c r="C5" s="1072">
        <v>0.21498084422784799</v>
      </c>
      <c r="D5" s="1072">
        <v>0.19130314733583559</v>
      </c>
      <c r="E5" s="1072">
        <v>0.19098041746294339</v>
      </c>
      <c r="F5" s="1072">
        <v>0.19503112962727293</v>
      </c>
      <c r="G5" s="1072">
        <v>0.20073521802761243</v>
      </c>
      <c r="H5" s="1072">
        <v>0.2024361482269332</v>
      </c>
      <c r="I5" s="1072">
        <v>0.20574177147952399</v>
      </c>
      <c r="J5" s="1072">
        <v>0.20620431039225026</v>
      </c>
      <c r="K5" s="1072">
        <v>0.20839187357311204</v>
      </c>
      <c r="L5" s="1072">
        <v>0.21399447375958891</v>
      </c>
      <c r="M5" s="1072">
        <v>0.22075758342245083</v>
      </c>
      <c r="N5" s="1072">
        <v>0.22142204330833343</v>
      </c>
      <c r="O5" s="1072">
        <v>0.22050888408149891</v>
      </c>
      <c r="P5" s="1072">
        <v>0.21807729546807689</v>
      </c>
    </row>
    <row r="6" spans="1:16" ht="27" customHeight="1">
      <c r="B6" s="1123" t="s">
        <v>671</v>
      </c>
      <c r="C6" s="1072">
        <v>0.57878693338250387</v>
      </c>
      <c r="D6" s="1072">
        <v>0.46745000935113834</v>
      </c>
      <c r="E6" s="1072">
        <v>0.48234297853432878</v>
      </c>
      <c r="F6" s="1072">
        <v>0.42596009277228752</v>
      </c>
      <c r="G6" s="1072">
        <v>0.34111810331973014</v>
      </c>
      <c r="H6" s="1072">
        <v>0.35847558493000703</v>
      </c>
      <c r="I6" s="1072">
        <v>0.36648699487950709</v>
      </c>
      <c r="J6" s="1072">
        <v>0.37481971983037304</v>
      </c>
      <c r="K6" s="1072">
        <v>0.36906594627392914</v>
      </c>
      <c r="L6" s="1072">
        <v>0.38861143246169605</v>
      </c>
      <c r="M6" s="1072">
        <v>0.38861599962079729</v>
      </c>
      <c r="N6" s="1072">
        <v>0.39699648468582255</v>
      </c>
      <c r="O6" s="1072">
        <v>0.40889161490990611</v>
      </c>
      <c r="P6" s="1072">
        <v>0.41359348254349887</v>
      </c>
    </row>
    <row r="7" spans="1:16" ht="28.5" customHeight="1">
      <c r="B7" s="1123" t="s">
        <v>672</v>
      </c>
      <c r="C7" s="1072">
        <v>10.200681804456552</v>
      </c>
      <c r="D7" s="1072">
        <v>6.6828489122806278</v>
      </c>
      <c r="E7" s="1072">
        <v>8.534816996102828</v>
      </c>
      <c r="F7" s="1072">
        <v>12.433255104002827</v>
      </c>
      <c r="G7" s="1072">
        <v>13.547007692813166</v>
      </c>
      <c r="H7" s="1072">
        <v>11.048147520296784</v>
      </c>
      <c r="I7" s="1072">
        <v>10.649852900602486</v>
      </c>
      <c r="J7" s="1072">
        <v>9.6759824164162875</v>
      </c>
      <c r="K7" s="1072">
        <v>8.6104335396232585</v>
      </c>
      <c r="L7" s="1072">
        <v>8.4233869963916685</v>
      </c>
      <c r="M7" s="1072">
        <v>8.3078776010030264</v>
      </c>
      <c r="N7" s="1072">
        <v>7.9166078691507549</v>
      </c>
      <c r="O7" s="1072">
        <v>7.4991754378001918</v>
      </c>
      <c r="P7" s="1072">
        <v>6.6089821044936325</v>
      </c>
    </row>
    <row r="8" spans="1:16" ht="29.25" customHeight="1">
      <c r="B8" s="1123" t="s">
        <v>673</v>
      </c>
      <c r="C8" s="1072">
        <v>3.4600996647994049</v>
      </c>
      <c r="D8" s="1072">
        <v>2.8624361673818224</v>
      </c>
      <c r="E8" s="1072">
        <v>3.4025759186492621</v>
      </c>
      <c r="F8" s="1072">
        <v>3.9063674368381212</v>
      </c>
      <c r="G8" s="1072">
        <v>3.4123653763937338</v>
      </c>
      <c r="H8" s="1072">
        <v>3.2494971423958301</v>
      </c>
      <c r="I8" s="1072">
        <v>3.2095234873433816</v>
      </c>
      <c r="J8" s="1072">
        <v>2.9711029020914159</v>
      </c>
      <c r="K8" s="1072">
        <v>2.8604767320038089</v>
      </c>
      <c r="L8" s="1072">
        <v>2.7906642282998115</v>
      </c>
      <c r="M8" s="1072">
        <v>2.8325344810746205</v>
      </c>
      <c r="N8" s="1072">
        <v>2.7624387776388315</v>
      </c>
      <c r="O8" s="1072">
        <v>2.6845988665929625</v>
      </c>
      <c r="P8" s="1072">
        <v>2.4668737439002286</v>
      </c>
    </row>
    <row r="9" spans="1:16">
      <c r="B9" s="933" t="s">
        <v>1006</v>
      </c>
    </row>
    <row r="10" spans="1:16">
      <c r="B10" s="933"/>
    </row>
    <row r="12" spans="1:16">
      <c r="A12" s="1044"/>
      <c r="B12" s="893" t="s">
        <v>2182</v>
      </c>
    </row>
    <row r="21" spans="2:7">
      <c r="G21" s="286"/>
    </row>
    <row r="28" spans="2:7">
      <c r="B28" s="933" t="s">
        <v>1006</v>
      </c>
    </row>
    <row r="30" spans="2:7">
      <c r="B30" s="156" t="s">
        <v>2189</v>
      </c>
    </row>
    <row r="35" spans="2:4">
      <c r="D35" s="286"/>
    </row>
    <row r="41" spans="2:4">
      <c r="B41" s="286"/>
    </row>
  </sheetData>
  <phoneticPr fontId="4" type="noConversion"/>
  <hyperlinks>
    <hyperlink ref="B30" location="Мазмұны!B150" display="мазмұнға"/>
  </hyperlinks>
  <pageMargins left="0.75" right="0.75" top="1" bottom="1" header="0.5" footer="0.5"/>
  <pageSetup paperSize="9" scale="47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/>
  <dimension ref="A2:I26"/>
  <sheetViews>
    <sheetView topLeftCell="A7" zoomScaleNormal="100" workbookViewId="0">
      <selection activeCell="B26" sqref="B26"/>
    </sheetView>
  </sheetViews>
  <sheetFormatPr defaultRowHeight="12.75"/>
  <cols>
    <col min="1" max="1" width="9.140625" style="1125"/>
    <col min="2" max="2" width="19.140625" style="1125" customWidth="1"/>
    <col min="3" max="3" width="13.42578125" style="1125" customWidth="1"/>
    <col min="4" max="4" width="13" style="1125" customWidth="1"/>
    <col min="5" max="5" width="12.42578125" style="1125" customWidth="1"/>
    <col min="6" max="8" width="13.140625" style="1125" bestFit="1" customWidth="1"/>
    <col min="9" max="9" width="12.28515625" style="1125" customWidth="1"/>
    <col min="10" max="16384" width="9.140625" style="1125"/>
  </cols>
  <sheetData>
    <row r="2" spans="1:9">
      <c r="A2" s="1125" t="s">
        <v>1380</v>
      </c>
      <c r="B2" s="1535" t="s">
        <v>2184</v>
      </c>
      <c r="C2" s="1536"/>
      <c r="D2" s="1536"/>
      <c r="E2" s="1536"/>
      <c r="F2" s="1536"/>
      <c r="G2" s="1536"/>
      <c r="H2" s="1536"/>
      <c r="I2" s="1536"/>
    </row>
    <row r="3" spans="1:9" ht="13.5" thickBot="1"/>
    <row r="4" spans="1:9" ht="13.5" thickBot="1">
      <c r="B4" s="1144" t="s">
        <v>2050</v>
      </c>
      <c r="C4" s="1143">
        <v>37622</v>
      </c>
      <c r="D4" s="1142">
        <v>37987</v>
      </c>
      <c r="E4" s="1143">
        <v>38353</v>
      </c>
      <c r="F4" s="1142">
        <v>38718</v>
      </c>
      <c r="G4" s="1141" t="s">
        <v>680</v>
      </c>
      <c r="H4" s="1140" t="s">
        <v>681</v>
      </c>
      <c r="I4" s="1139" t="s">
        <v>1578</v>
      </c>
    </row>
    <row r="5" spans="1:9">
      <c r="B5" s="1138" t="s">
        <v>674</v>
      </c>
      <c r="C5" s="1136">
        <v>0.99151117260550914</v>
      </c>
      <c r="D5" s="1137">
        <v>0.98510029395674459</v>
      </c>
      <c r="E5" s="1136">
        <v>0.98344274914294261</v>
      </c>
      <c r="F5" s="1137">
        <v>0.97865854339847946</v>
      </c>
      <c r="G5" s="1136">
        <v>0.9707134519249887</v>
      </c>
      <c r="H5" s="1135">
        <v>0.97099999999999997</v>
      </c>
      <c r="I5" s="1134">
        <v>0.96699999999999997</v>
      </c>
    </row>
    <row r="6" spans="1:9" ht="13.5" thickBot="1">
      <c r="B6" s="1133" t="s">
        <v>675</v>
      </c>
      <c r="C6" s="1131">
        <v>8.488827394490887E-3</v>
      </c>
      <c r="D6" s="1132">
        <v>1.4899706043255486E-2</v>
      </c>
      <c r="E6" s="1131">
        <v>1.6557250857057296E-2</v>
      </c>
      <c r="F6" s="1132">
        <v>2.1341456601520554E-2</v>
      </c>
      <c r="G6" s="1131">
        <v>2.928654807501134E-2</v>
      </c>
      <c r="H6" s="1130">
        <v>2.9000000000000001E-2</v>
      </c>
      <c r="I6" s="1129">
        <v>3.3000000000000002E-2</v>
      </c>
    </row>
    <row r="9" spans="1:9">
      <c r="B9" s="1535" t="s">
        <v>2184</v>
      </c>
      <c r="C9" s="1536"/>
      <c r="D9" s="1536"/>
      <c r="E9" s="1536"/>
      <c r="F9" s="1536"/>
      <c r="G9" s="1536"/>
      <c r="H9" s="1536"/>
      <c r="I9" s="1536"/>
    </row>
    <row r="19" spans="2:8">
      <c r="H19" s="435"/>
    </row>
    <row r="24" spans="2:8">
      <c r="B24" s="1126" t="s">
        <v>1006</v>
      </c>
    </row>
    <row r="26" spans="2:8">
      <c r="B26" s="156" t="s">
        <v>2189</v>
      </c>
    </row>
  </sheetData>
  <mergeCells count="2">
    <mergeCell ref="B2:I2"/>
    <mergeCell ref="B9:I9"/>
  </mergeCells>
  <phoneticPr fontId="4" type="noConversion"/>
  <hyperlinks>
    <hyperlink ref="B26" location="Мазмұны!B153" display="мазмұнға"/>
  </hyperlinks>
  <pageMargins left="0.75" right="0.75" top="1" bottom="1" header="0.5" footer="0.5"/>
  <pageSetup paperSize="9" scale="73" orientation="portrait" verticalDpi="12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/>
  <dimension ref="A2:I26"/>
  <sheetViews>
    <sheetView topLeftCell="A4" zoomScaleNormal="100" workbookViewId="0">
      <selection activeCell="B26" sqref="B26"/>
    </sheetView>
  </sheetViews>
  <sheetFormatPr defaultRowHeight="12.75"/>
  <cols>
    <col min="1" max="1" width="9.140625" style="1125"/>
    <col min="2" max="2" width="39.85546875" style="1125" bestFit="1" customWidth="1"/>
    <col min="3" max="3" width="14.7109375" style="1125" customWidth="1"/>
    <col min="4" max="4" width="16.140625" style="1125" customWidth="1"/>
    <col min="5" max="5" width="15.28515625" style="1125" customWidth="1"/>
    <col min="6" max="6" width="14.140625" style="1125" customWidth="1"/>
    <col min="7" max="7" width="14.28515625" style="1125" customWidth="1"/>
    <col min="8" max="8" width="15.5703125" style="1125" customWidth="1"/>
    <col min="9" max="9" width="14.5703125" style="1125" customWidth="1"/>
    <col min="10" max="16384" width="9.140625" style="1125"/>
  </cols>
  <sheetData>
    <row r="2" spans="1:9">
      <c r="A2" s="1125" t="s">
        <v>1380</v>
      </c>
      <c r="B2" s="1535" t="s">
        <v>446</v>
      </c>
      <c r="C2" s="1536"/>
      <c r="D2" s="1536"/>
      <c r="E2" s="1536"/>
      <c r="F2" s="1536"/>
      <c r="G2" s="1536"/>
      <c r="H2" s="1536"/>
    </row>
    <row r="3" spans="1:9" ht="13.5" thickBot="1">
      <c r="B3" s="436"/>
      <c r="I3" s="1166" t="s">
        <v>246</v>
      </c>
    </row>
    <row r="4" spans="1:9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1" t="s">
        <v>680</v>
      </c>
      <c r="H4" s="1160">
        <v>39448</v>
      </c>
      <c r="I4" s="1159">
        <v>39722</v>
      </c>
    </row>
    <row r="5" spans="1:9">
      <c r="B5" s="1138" t="s">
        <v>676</v>
      </c>
      <c r="C5" s="1156">
        <f>1381042/1000</f>
        <v>1381.0419999999999</v>
      </c>
      <c r="D5" s="1158">
        <f>2841637/1000</f>
        <v>2841.6370000000002</v>
      </c>
      <c r="E5" s="1156">
        <f>4446155/1000</f>
        <v>4446.1549999999997</v>
      </c>
      <c r="F5" s="1157">
        <f>12950925/1000</f>
        <v>12950.924999999999</v>
      </c>
      <c r="G5" s="1156">
        <f>18819533/1000</f>
        <v>18819.532999999999</v>
      </c>
      <c r="H5" s="437">
        <v>20574</v>
      </c>
      <c r="I5" s="1155">
        <v>24277</v>
      </c>
    </row>
    <row r="6" spans="1:9">
      <c r="B6" s="1154" t="s">
        <v>677</v>
      </c>
      <c r="C6" s="1152">
        <f>1817753/1000</f>
        <v>1817.7529999999999</v>
      </c>
      <c r="D6" s="1153">
        <f>2778373/1000</f>
        <v>2778.373</v>
      </c>
      <c r="E6" s="1152">
        <f>4546303/1000</f>
        <v>4546.3029999999999</v>
      </c>
      <c r="F6" s="1153">
        <f>7831016/1000</f>
        <v>7831.0159999999996</v>
      </c>
      <c r="G6" s="1152">
        <f>12957223/1000</f>
        <v>12957.223</v>
      </c>
      <c r="H6" s="1151">
        <v>16455</v>
      </c>
      <c r="I6" s="1150">
        <v>15055</v>
      </c>
    </row>
    <row r="7" spans="1:9" ht="13.5" thickBot="1">
      <c r="B7" s="1133" t="s">
        <v>678</v>
      </c>
      <c r="C7" s="1148">
        <f>19438136/1000</f>
        <v>19438.135999999999</v>
      </c>
      <c r="D7" s="1149">
        <f>23250224/1000</f>
        <v>23250.223999999998</v>
      </c>
      <c r="E7" s="1148">
        <f>30985616/1000</f>
        <v>30985.616000000002</v>
      </c>
      <c r="F7" s="1149">
        <f>46341125/1000</f>
        <v>46341.125</v>
      </c>
      <c r="G7" s="1148">
        <f>94653781/1000</f>
        <v>94653.781000000003</v>
      </c>
      <c r="H7" s="1147">
        <v>125442</v>
      </c>
      <c r="I7" s="1146">
        <v>85806</v>
      </c>
    </row>
    <row r="8" spans="1:9">
      <c r="B8" s="1145" t="s">
        <v>679</v>
      </c>
    </row>
    <row r="9" spans="1:9">
      <c r="B9" s="1145" t="s">
        <v>1006</v>
      </c>
    </row>
    <row r="11" spans="1:9">
      <c r="B11" s="1535" t="s">
        <v>446</v>
      </c>
      <c r="C11" s="1536"/>
      <c r="D11" s="1536"/>
      <c r="E11" s="1536"/>
      <c r="F11" s="1536"/>
      <c r="G11" s="1536"/>
      <c r="H11" s="1536"/>
    </row>
    <row r="14" spans="1:9">
      <c r="E14" s="435"/>
    </row>
    <row r="24" spans="2:2">
      <c r="B24" s="1145" t="s">
        <v>1006</v>
      </c>
    </row>
    <row r="26" spans="2:2">
      <c r="B26" s="156" t="s">
        <v>2189</v>
      </c>
    </row>
  </sheetData>
  <mergeCells count="2">
    <mergeCell ref="B2:H2"/>
    <mergeCell ref="B11:H11"/>
  </mergeCells>
  <phoneticPr fontId="4" type="noConversion"/>
  <hyperlinks>
    <hyperlink ref="B26" location="Мазмұны!B154" display="мазмұнға"/>
  </hyperlinks>
  <pageMargins left="0.75" right="0.75" top="1" bottom="1" header="0.5" footer="0.5"/>
  <pageSetup paperSize="9" scale="56" orientation="portrait" verticalDpi="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/>
  <dimension ref="A2:I24"/>
  <sheetViews>
    <sheetView zoomScaleNormal="100" workbookViewId="0">
      <selection activeCell="B24" sqref="B24"/>
    </sheetView>
  </sheetViews>
  <sheetFormatPr defaultRowHeight="12.75"/>
  <cols>
    <col min="1" max="1" width="8.85546875" style="1125" bestFit="1" customWidth="1"/>
    <col min="2" max="2" width="39.85546875" style="1125" bestFit="1" customWidth="1"/>
    <col min="3" max="6" width="11.28515625" style="1125" bestFit="1" customWidth="1"/>
    <col min="7" max="8" width="14.7109375" style="1125" customWidth="1"/>
    <col min="9" max="9" width="14.42578125" style="1125" customWidth="1"/>
    <col min="10" max="16384" width="9.140625" style="1125"/>
  </cols>
  <sheetData>
    <row r="2" spans="1:9">
      <c r="A2" s="1125" t="s">
        <v>1380</v>
      </c>
      <c r="B2" s="1535" t="s">
        <v>448</v>
      </c>
      <c r="C2" s="1536"/>
      <c r="D2" s="1536"/>
      <c r="E2" s="1536"/>
      <c r="F2" s="1536"/>
      <c r="G2" s="1536"/>
      <c r="H2" s="1127"/>
    </row>
    <row r="3" spans="1:9" ht="13.5" thickBot="1">
      <c r="B3" s="436"/>
      <c r="I3" s="1166" t="s">
        <v>246</v>
      </c>
    </row>
    <row r="4" spans="1:9" ht="16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1" t="s">
        <v>680</v>
      </c>
      <c r="H4" s="1163">
        <v>39448</v>
      </c>
      <c r="I4" s="1168">
        <v>39722</v>
      </c>
    </row>
    <row r="5" spans="1:9">
      <c r="B5" s="1138" t="s">
        <v>676</v>
      </c>
      <c r="C5" s="1156">
        <f>748349/1000</f>
        <v>748.34900000000005</v>
      </c>
      <c r="D5" s="1157">
        <f>1316655/1000</f>
        <v>1316.655</v>
      </c>
      <c r="E5" s="1156">
        <f>2839137/1000</f>
        <v>2839.1370000000002</v>
      </c>
      <c r="F5" s="1157">
        <f>3327995/1000</f>
        <v>3327.9949999999999</v>
      </c>
      <c r="G5" s="1156">
        <f>4973726/1000</f>
        <v>4973.7259999999997</v>
      </c>
      <c r="H5" s="1156">
        <v>6048</v>
      </c>
      <c r="I5" s="1167">
        <v>6887</v>
      </c>
    </row>
    <row r="6" spans="1:9">
      <c r="B6" s="1154" t="s">
        <v>677</v>
      </c>
      <c r="C6" s="1152">
        <f>617172/1000</f>
        <v>617.17200000000003</v>
      </c>
      <c r="D6" s="1153">
        <f>988582/1000</f>
        <v>988.58199999999999</v>
      </c>
      <c r="E6" s="1152">
        <f>1265502/1000</f>
        <v>1265.502</v>
      </c>
      <c r="F6" s="1153">
        <f>1677781/1000</f>
        <v>1677.7809999999999</v>
      </c>
      <c r="G6" s="1152">
        <f>2012827/1000</f>
        <v>2012.827</v>
      </c>
      <c r="H6" s="1152">
        <v>4213</v>
      </c>
      <c r="I6" s="1151">
        <v>5907</v>
      </c>
    </row>
    <row r="7" spans="1:9" ht="13.5" thickBot="1">
      <c r="B7" s="1133" t="s">
        <v>678</v>
      </c>
      <c r="C7" s="1148">
        <f>951173/1000</f>
        <v>951.173</v>
      </c>
      <c r="D7" s="1149">
        <f>1867118/1000</f>
        <v>1867.1179999999999</v>
      </c>
      <c r="E7" s="1148">
        <f>2637845/1000</f>
        <v>2637.8449999999998</v>
      </c>
      <c r="F7" s="1149">
        <f>5764009/1000</f>
        <v>5764.009</v>
      </c>
      <c r="G7" s="1148">
        <f>7105696/1000</f>
        <v>7105.6959999999999</v>
      </c>
      <c r="H7" s="1148">
        <v>39846</v>
      </c>
      <c r="I7" s="1147">
        <v>36847</v>
      </c>
    </row>
    <row r="9" spans="1:9">
      <c r="B9" s="1535" t="s">
        <v>447</v>
      </c>
      <c r="C9" s="1536"/>
      <c r="D9" s="1536"/>
      <c r="E9" s="1536"/>
      <c r="F9" s="1536"/>
      <c r="G9" s="1536"/>
      <c r="H9" s="1127"/>
    </row>
    <row r="10" spans="1:9">
      <c r="B10" s="436"/>
    </row>
    <row r="15" spans="1:9">
      <c r="F15" s="435"/>
    </row>
    <row r="22" spans="2:2">
      <c r="B22" s="1126" t="s">
        <v>1006</v>
      </c>
    </row>
    <row r="24" spans="2:2">
      <c r="B24" s="156" t="s">
        <v>2189</v>
      </c>
    </row>
  </sheetData>
  <mergeCells count="2">
    <mergeCell ref="B2:G2"/>
    <mergeCell ref="B9:G9"/>
  </mergeCells>
  <phoneticPr fontId="4" type="noConversion"/>
  <hyperlinks>
    <hyperlink ref="B24" location="Мазмұны!B155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/>
  <dimension ref="A2:I21"/>
  <sheetViews>
    <sheetView topLeftCell="A7" zoomScaleNormal="100"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30.85546875" style="435" customWidth="1"/>
    <col min="3" max="3" width="8.42578125" style="435" bestFit="1" customWidth="1"/>
    <col min="4" max="9" width="9.7109375" style="435" bestFit="1" customWidth="1"/>
    <col min="10" max="16384" width="8" style="435"/>
  </cols>
  <sheetData>
    <row r="2" spans="1:9">
      <c r="A2" s="1125" t="s">
        <v>1380</v>
      </c>
      <c r="B2" s="436" t="s">
        <v>449</v>
      </c>
    </row>
    <row r="3" spans="1:9">
      <c r="B3" s="438"/>
    </row>
    <row r="4" spans="1:9" ht="48">
      <c r="B4" s="439" t="s">
        <v>218</v>
      </c>
      <c r="C4" s="440" t="s">
        <v>226</v>
      </c>
      <c r="D4" s="441">
        <v>38353</v>
      </c>
      <c r="E4" s="441">
        <v>38718</v>
      </c>
      <c r="F4" s="441">
        <v>39083</v>
      </c>
      <c r="G4" s="441">
        <v>39356</v>
      </c>
      <c r="H4" s="441">
        <v>39448</v>
      </c>
      <c r="I4" s="441">
        <v>39722</v>
      </c>
    </row>
    <row r="5" spans="1:9" ht="22.5">
      <c r="B5" s="1537" t="s">
        <v>219</v>
      </c>
      <c r="C5" s="442" t="s">
        <v>225</v>
      </c>
      <c r="D5" s="443">
        <v>2340955</v>
      </c>
      <c r="E5" s="443">
        <v>3227573</v>
      </c>
      <c r="F5" s="444">
        <v>4969860</v>
      </c>
      <c r="G5" s="444">
        <v>5148984</v>
      </c>
      <c r="H5" s="444">
        <v>6589335</v>
      </c>
      <c r="I5" s="444">
        <v>4134212</v>
      </c>
    </row>
    <row r="6" spans="1:9">
      <c r="B6" s="1538"/>
      <c r="C6" s="442" t="s">
        <v>227</v>
      </c>
      <c r="D6" s="443">
        <v>933594</v>
      </c>
      <c r="E6" s="443">
        <v>1110269</v>
      </c>
      <c r="F6" s="444">
        <v>1150769</v>
      </c>
      <c r="G6" s="444">
        <v>1297120</v>
      </c>
      <c r="H6" s="444">
        <v>1818025</v>
      </c>
      <c r="I6" s="444">
        <v>1734453</v>
      </c>
    </row>
    <row r="7" spans="1:9" ht="22.5">
      <c r="B7" s="1537" t="s">
        <v>220</v>
      </c>
      <c r="C7" s="442" t="s">
        <v>225</v>
      </c>
      <c r="D7" s="443">
        <v>10177269</v>
      </c>
      <c r="E7" s="443">
        <v>14824186</v>
      </c>
      <c r="F7" s="444">
        <v>21809267</v>
      </c>
      <c r="G7" s="444">
        <v>23236391</v>
      </c>
      <c r="H7" s="444">
        <v>32924959</v>
      </c>
      <c r="I7" s="444">
        <v>22038797</v>
      </c>
    </row>
    <row r="8" spans="1:9">
      <c r="B8" s="1538"/>
      <c r="C8" s="442" t="s">
        <v>227</v>
      </c>
      <c r="D8" s="443">
        <v>67295</v>
      </c>
      <c r="E8" s="443">
        <v>2203522</v>
      </c>
      <c r="F8" s="444">
        <v>1037511</v>
      </c>
      <c r="G8" s="444">
        <v>1022074</v>
      </c>
      <c r="H8" s="444">
        <v>1143497</v>
      </c>
      <c r="I8" s="444">
        <v>734124</v>
      </c>
    </row>
    <row r="9" spans="1:9" ht="22.5">
      <c r="B9" s="1537" t="s">
        <v>221</v>
      </c>
      <c r="C9" s="442" t="s">
        <v>225</v>
      </c>
      <c r="D9" s="444">
        <v>10496831</v>
      </c>
      <c r="E9" s="444">
        <v>16628263</v>
      </c>
      <c r="F9" s="444">
        <v>22639797</v>
      </c>
      <c r="G9" s="444">
        <v>15579715</v>
      </c>
      <c r="H9" s="444">
        <v>20580863</v>
      </c>
      <c r="I9" s="444">
        <v>22084368</v>
      </c>
    </row>
    <row r="10" spans="1:9">
      <c r="B10" s="1538"/>
      <c r="C10" s="442" t="s">
        <v>227</v>
      </c>
      <c r="D10" s="444">
        <v>699114</v>
      </c>
      <c r="E10" s="444">
        <v>749818</v>
      </c>
      <c r="F10" s="444">
        <v>402327</v>
      </c>
      <c r="G10" s="444">
        <v>369281</v>
      </c>
      <c r="H10" s="444">
        <v>563567</v>
      </c>
      <c r="I10" s="444">
        <v>109924</v>
      </c>
    </row>
    <row r="11" spans="1:9" ht="22.5">
      <c r="B11" s="1537" t="s">
        <v>222</v>
      </c>
      <c r="C11" s="442" t="s">
        <v>225</v>
      </c>
      <c r="D11" s="445" t="s">
        <v>228</v>
      </c>
      <c r="E11" s="445" t="s">
        <v>228</v>
      </c>
      <c r="F11" s="444">
        <v>616360</v>
      </c>
      <c r="G11" s="444">
        <v>-6646</v>
      </c>
      <c r="H11" s="444">
        <v>207603</v>
      </c>
      <c r="I11" s="444">
        <v>125618</v>
      </c>
    </row>
    <row r="12" spans="1:9" ht="22.5">
      <c r="B12" s="1538"/>
      <c r="C12" s="442" t="s">
        <v>227</v>
      </c>
      <c r="D12" s="445" t="s">
        <v>228</v>
      </c>
      <c r="E12" s="445" t="s">
        <v>228</v>
      </c>
      <c r="F12" s="445">
        <v>720</v>
      </c>
      <c r="G12" s="445">
        <v>0</v>
      </c>
      <c r="H12" s="445">
        <v>668</v>
      </c>
      <c r="I12" s="444">
        <v>182237</v>
      </c>
    </row>
    <row r="13" spans="1:9" ht="22.5">
      <c r="B13" s="1537" t="s">
        <v>223</v>
      </c>
      <c r="C13" s="442" t="s">
        <v>225</v>
      </c>
      <c r="D13" s="445" t="s">
        <v>228</v>
      </c>
      <c r="E13" s="445" t="s">
        <v>228</v>
      </c>
      <c r="F13" s="444">
        <v>7829</v>
      </c>
      <c r="G13" s="444">
        <v>4433</v>
      </c>
      <c r="H13" s="444">
        <v>9109</v>
      </c>
      <c r="I13" s="444">
        <v>16025</v>
      </c>
    </row>
    <row r="14" spans="1:9" ht="22.5">
      <c r="B14" s="1538"/>
      <c r="C14" s="442" t="s">
        <v>227</v>
      </c>
      <c r="D14" s="445" t="s">
        <v>228</v>
      </c>
      <c r="E14" s="445" t="s">
        <v>228</v>
      </c>
      <c r="F14" s="445">
        <v>0</v>
      </c>
      <c r="G14" s="445">
        <v>0</v>
      </c>
      <c r="H14" s="445">
        <v>0</v>
      </c>
      <c r="I14" s="444">
        <v>5760</v>
      </c>
    </row>
    <row r="15" spans="1:9" ht="22.5">
      <c r="B15" s="1537" t="s">
        <v>224</v>
      </c>
      <c r="C15" s="442" t="s">
        <v>225</v>
      </c>
      <c r="D15" s="446" t="s">
        <v>682</v>
      </c>
      <c r="E15" s="446" t="s">
        <v>683</v>
      </c>
      <c r="F15" s="445" t="s">
        <v>684</v>
      </c>
      <c r="G15" s="445" t="s">
        <v>685</v>
      </c>
      <c r="H15" s="445" t="s">
        <v>686</v>
      </c>
      <c r="I15" s="444">
        <v>14424435</v>
      </c>
    </row>
    <row r="16" spans="1:9">
      <c r="B16" s="1538"/>
      <c r="C16" s="442" t="s">
        <v>227</v>
      </c>
      <c r="D16" s="443">
        <v>355453</v>
      </c>
      <c r="E16" s="443">
        <v>1362785</v>
      </c>
      <c r="F16" s="444">
        <v>3418563</v>
      </c>
      <c r="G16" s="444">
        <v>22333937</v>
      </c>
      <c r="H16" s="444">
        <v>34947084</v>
      </c>
      <c r="I16" s="444">
        <v>32857916</v>
      </c>
    </row>
    <row r="17" spans="2:2">
      <c r="B17" s="472" t="s">
        <v>229</v>
      </c>
    </row>
    <row r="19" spans="2:2">
      <c r="B19" s="1145" t="s">
        <v>1006</v>
      </c>
    </row>
    <row r="20" spans="2:2">
      <c r="B20" s="1125"/>
    </row>
    <row r="21" spans="2:2">
      <c r="B21" s="156" t="s">
        <v>2189</v>
      </c>
    </row>
  </sheetData>
  <mergeCells count="6">
    <mergeCell ref="B15:B16"/>
    <mergeCell ref="B5:B6"/>
    <mergeCell ref="B7:B8"/>
    <mergeCell ref="B9:B10"/>
    <mergeCell ref="B11:B12"/>
    <mergeCell ref="B13:B14"/>
  </mergeCells>
  <phoneticPr fontId="4" type="noConversion"/>
  <hyperlinks>
    <hyperlink ref="B21" location="Мазмұны!B156" display="мазмұнға"/>
  </hyperlinks>
  <pageMargins left="0.75" right="0.75" top="1" bottom="1" header="0.5" footer="0.5"/>
  <pageSetup paperSize="9" scale="43" orientation="landscape" verticalDpi="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/>
  <dimension ref="A2:I28"/>
  <sheetViews>
    <sheetView zoomScaleNormal="100" workbookViewId="0">
      <selection activeCell="B25" sqref="B25"/>
    </sheetView>
  </sheetViews>
  <sheetFormatPr defaultRowHeight="12.75"/>
  <cols>
    <col min="1" max="1" width="8.85546875" style="1125" bestFit="1" customWidth="1"/>
    <col min="2" max="2" width="39.85546875" style="1125" bestFit="1" customWidth="1"/>
    <col min="3" max="6" width="11.28515625" style="1125" bestFit="1" customWidth="1"/>
    <col min="7" max="7" width="18.140625" style="1125" customWidth="1"/>
    <col min="8" max="8" width="14.7109375" style="1125" customWidth="1"/>
    <col min="9" max="9" width="14.42578125" style="1125" customWidth="1"/>
    <col min="10" max="16384" width="9.140625" style="1125"/>
  </cols>
  <sheetData>
    <row r="2" spans="1:9">
      <c r="A2" s="1125" t="s">
        <v>1380</v>
      </c>
      <c r="B2" s="1170" t="s">
        <v>450</v>
      </c>
      <c r="C2" s="1169"/>
      <c r="D2" s="1169"/>
      <c r="E2" s="1169"/>
      <c r="F2" s="1169"/>
      <c r="G2" s="1169"/>
      <c r="H2" s="1127"/>
    </row>
    <row r="3" spans="1:9">
      <c r="B3" s="436"/>
      <c r="D3" s="1166"/>
      <c r="E3" s="1166"/>
      <c r="F3" s="1166"/>
      <c r="G3" s="1166"/>
      <c r="H3" s="1166"/>
      <c r="I3" s="1166"/>
    </row>
    <row r="4" spans="1:9">
      <c r="B4" s="490" t="s">
        <v>636</v>
      </c>
      <c r="C4" s="447">
        <v>0.01</v>
      </c>
      <c r="D4" s="1166"/>
      <c r="E4" s="1166"/>
      <c r="F4" s="1166"/>
      <c r="G4" s="1166"/>
      <c r="H4" s="1166"/>
      <c r="I4" s="1166"/>
    </row>
    <row r="5" spans="1:9">
      <c r="B5" s="447" t="s">
        <v>387</v>
      </c>
      <c r="C5" s="447">
        <v>0.04</v>
      </c>
      <c r="D5" s="1166"/>
      <c r="E5" s="1166"/>
      <c r="F5" s="1166"/>
      <c r="G5" s="1166"/>
      <c r="H5" s="1166"/>
      <c r="I5" s="1166"/>
    </row>
    <row r="6" spans="1:9">
      <c r="B6" s="490" t="s">
        <v>26</v>
      </c>
      <c r="C6" s="447">
        <v>0.11</v>
      </c>
      <c r="D6" s="1166"/>
      <c r="E6" s="1166"/>
      <c r="F6" s="1166"/>
      <c r="G6" s="1166"/>
      <c r="H6" s="1166"/>
      <c r="I6" s="1166"/>
    </row>
    <row r="7" spans="1:9">
      <c r="B7" s="490" t="s">
        <v>230</v>
      </c>
      <c r="C7" s="447">
        <v>0.2</v>
      </c>
      <c r="D7" s="1166"/>
      <c r="E7" s="1166"/>
      <c r="F7" s="1166"/>
      <c r="G7" s="1166"/>
      <c r="H7" s="1166"/>
      <c r="I7" s="1166"/>
    </row>
    <row r="8" spans="1:9">
      <c r="B8" s="490" t="s">
        <v>231</v>
      </c>
      <c r="C8" s="447">
        <v>0.64</v>
      </c>
    </row>
    <row r="9" spans="1:9">
      <c r="H9" s="1127"/>
    </row>
    <row r="10" spans="1:9">
      <c r="B10" s="1170" t="s">
        <v>450</v>
      </c>
      <c r="C10" s="1169"/>
      <c r="D10" s="1169"/>
      <c r="E10" s="1169"/>
      <c r="F10" s="1169"/>
      <c r="G10" s="1169"/>
      <c r="H10" s="1127"/>
    </row>
    <row r="15" spans="1:9">
      <c r="F15" s="435"/>
    </row>
    <row r="17" spans="2:7">
      <c r="G17" s="435"/>
    </row>
    <row r="23" spans="2:7">
      <c r="B23" s="1145" t="s">
        <v>1006</v>
      </c>
    </row>
    <row r="25" spans="2:7">
      <c r="B25" s="156" t="s">
        <v>2189</v>
      </c>
    </row>
    <row r="28" spans="2:7">
      <c r="B28" s="435"/>
      <c r="C28" s="438"/>
    </row>
  </sheetData>
  <phoneticPr fontId="4" type="noConversion"/>
  <hyperlinks>
    <hyperlink ref="B25" location="Мазмұны!B157" display="мазмұнға"/>
  </hyperlinks>
  <pageMargins left="0.75" right="0.75" top="1" bottom="1" header="0.5" footer="0.5"/>
  <pageSetup paperSize="9" scale="80" orientation="landscape" verticalDpi="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1"/>
  <dimension ref="A2:D17"/>
  <sheetViews>
    <sheetView zoomScaleNormal="100" workbookViewId="0">
      <selection activeCell="B17" sqref="B17"/>
    </sheetView>
  </sheetViews>
  <sheetFormatPr defaultColWidth="8" defaultRowHeight="12.75"/>
  <cols>
    <col min="1" max="1" width="8.85546875" style="435" bestFit="1" customWidth="1"/>
    <col min="2" max="2" width="9.85546875" style="435" bestFit="1" customWidth="1"/>
    <col min="3" max="4" width="28.5703125" style="435" bestFit="1" customWidth="1"/>
    <col min="5" max="16384" width="8" style="435"/>
  </cols>
  <sheetData>
    <row r="2" spans="1:4">
      <c r="A2" s="1125" t="s">
        <v>1380</v>
      </c>
      <c r="B2" s="1170" t="s">
        <v>451</v>
      </c>
    </row>
    <row r="3" spans="1:4" ht="13.5" thickBot="1"/>
    <row r="4" spans="1:4" ht="90" thickBot="1">
      <c r="B4" s="448"/>
      <c r="C4" s="449" t="s">
        <v>232</v>
      </c>
      <c r="D4" s="449" t="s">
        <v>233</v>
      </c>
    </row>
    <row r="5" spans="1:4" ht="13.5" thickBot="1">
      <c r="B5" s="450">
        <v>37622</v>
      </c>
      <c r="C5" s="451">
        <v>19.600000000000001</v>
      </c>
      <c r="D5" s="451" t="s">
        <v>388</v>
      </c>
    </row>
    <row r="6" spans="1:4" ht="13.5" thickBot="1">
      <c r="B6" s="450">
        <v>37987</v>
      </c>
      <c r="C6" s="451">
        <v>82.1</v>
      </c>
      <c r="D6" s="451">
        <v>45.7</v>
      </c>
    </row>
    <row r="7" spans="1:4" ht="13.5" thickBot="1">
      <c r="B7" s="450">
        <v>38353</v>
      </c>
      <c r="C7" s="451">
        <v>70.5</v>
      </c>
      <c r="D7" s="451">
        <v>71.8</v>
      </c>
    </row>
    <row r="8" spans="1:4" ht="13.5" thickBot="1">
      <c r="B8" s="450">
        <v>38718</v>
      </c>
      <c r="C8" s="451">
        <v>70.3</v>
      </c>
      <c r="D8" s="451">
        <v>64.8</v>
      </c>
    </row>
    <row r="9" spans="1:4" ht="13.5" thickBot="1">
      <c r="B9" s="450">
        <v>39083</v>
      </c>
      <c r="C9" s="451">
        <v>67.5</v>
      </c>
      <c r="D9" s="451">
        <v>58.3</v>
      </c>
    </row>
    <row r="10" spans="1:4" ht="13.5" thickBot="1">
      <c r="B10" s="450">
        <v>39448</v>
      </c>
      <c r="C10" s="451">
        <v>62.5</v>
      </c>
      <c r="D10" s="451">
        <v>59.7</v>
      </c>
    </row>
    <row r="11" spans="1:4" ht="13.5" thickBot="1">
      <c r="B11" s="452" t="s">
        <v>543</v>
      </c>
      <c r="C11" s="451">
        <v>60.7</v>
      </c>
      <c r="D11" s="451">
        <v>46.1</v>
      </c>
    </row>
    <row r="12" spans="1:4" ht="13.5" thickBot="1">
      <c r="B12" s="452" t="s">
        <v>544</v>
      </c>
      <c r="C12" s="451">
        <v>61.8</v>
      </c>
      <c r="D12" s="451">
        <v>55.3</v>
      </c>
    </row>
    <row r="13" spans="1:4" ht="13.5" thickBot="1">
      <c r="B13" s="452" t="s">
        <v>545</v>
      </c>
      <c r="C13" s="451">
        <v>57</v>
      </c>
      <c r="D13" s="451">
        <v>53.2</v>
      </c>
    </row>
    <row r="15" spans="1:4">
      <c r="B15" s="1145" t="s">
        <v>1006</v>
      </c>
    </row>
    <row r="16" spans="1:4">
      <c r="B16" s="1125"/>
    </row>
    <row r="17" spans="2:2">
      <c r="B17" s="156" t="s">
        <v>2189</v>
      </c>
    </row>
  </sheetData>
  <phoneticPr fontId="4" type="noConversion"/>
  <hyperlinks>
    <hyperlink ref="B17" location="Мазмұны!B158" display="мазмұнға"/>
  </hyperlinks>
  <pageMargins left="0.75" right="0.75" top="1" bottom="1" header="0.5" footer="0.5"/>
  <pageSetup paperSize="9" scale="87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O1000"/>
  <sheetViews>
    <sheetView topLeftCell="B1" zoomScaleNormal="100" workbookViewId="0">
      <selection activeCell="O24" sqref="O24"/>
    </sheetView>
  </sheetViews>
  <sheetFormatPr defaultRowHeight="12.75"/>
  <cols>
    <col min="1" max="1" width="9.140625" style="3"/>
    <col min="2" max="2" width="9.7109375" style="3" bestFit="1" customWidth="1"/>
    <col min="3" max="8" width="9.42578125" style="3" bestFit="1" customWidth="1"/>
    <col min="9" max="10" width="10.7109375" style="3" bestFit="1" customWidth="1"/>
    <col min="11" max="12" width="9.42578125" style="3" bestFit="1" customWidth="1"/>
    <col min="13" max="13" width="10.7109375" style="3" bestFit="1" customWidth="1"/>
    <col min="14" max="16384" width="9.140625" style="3"/>
  </cols>
  <sheetData>
    <row r="2" spans="1:15">
      <c r="A2" s="3" t="s">
        <v>1380</v>
      </c>
      <c r="B2" s="70" t="s">
        <v>2204</v>
      </c>
    </row>
    <row r="3" spans="1:15">
      <c r="O3" s="70" t="s">
        <v>2204</v>
      </c>
    </row>
    <row r="4" spans="1:15" ht="38.25">
      <c r="B4" s="5" t="s">
        <v>1382</v>
      </c>
      <c r="C4" s="110" t="s">
        <v>1214</v>
      </c>
      <c r="D4" s="110" t="s">
        <v>1215</v>
      </c>
      <c r="E4" s="110" t="s">
        <v>1614</v>
      </c>
      <c r="F4" s="110" t="s">
        <v>1220</v>
      </c>
      <c r="G4" s="110" t="s">
        <v>1221</v>
      </c>
      <c r="H4" s="110" t="s">
        <v>1216</v>
      </c>
      <c r="I4" s="110" t="s">
        <v>1222</v>
      </c>
      <c r="J4" s="110" t="s">
        <v>1217</v>
      </c>
      <c r="K4" s="110" t="s">
        <v>1218</v>
      </c>
      <c r="L4" s="110" t="s">
        <v>1242</v>
      </c>
      <c r="M4" s="110" t="s">
        <v>1219</v>
      </c>
    </row>
    <row r="5" spans="1:15">
      <c r="B5" s="111">
        <v>38719</v>
      </c>
      <c r="C5" s="4">
        <v>103.38634252027788</v>
      </c>
      <c r="D5" s="4">
        <v>101.32501948558073</v>
      </c>
      <c r="E5" s="4">
        <v>129.70756840148655</v>
      </c>
      <c r="F5" s="4">
        <v>141.19858619219633</v>
      </c>
      <c r="G5" s="4">
        <v>101.60116071400354</v>
      </c>
      <c r="H5" s="4">
        <v>103.27568284450041</v>
      </c>
      <c r="I5" s="4">
        <v>116.49931222812424</v>
      </c>
      <c r="J5" s="4">
        <v>103.7085055400477</v>
      </c>
      <c r="K5" s="4">
        <v>98.861109325529526</v>
      </c>
      <c r="L5" s="4">
        <v>108.91114367967134</v>
      </c>
      <c r="M5" s="4">
        <v>141.13200642871681</v>
      </c>
    </row>
    <row r="6" spans="1:15">
      <c r="B6" s="17">
        <v>38720</v>
      </c>
      <c r="C6" s="4">
        <v>105.08502943204587</v>
      </c>
      <c r="D6" s="4">
        <v>102.92834301927401</v>
      </c>
      <c r="E6" s="4">
        <v>129.70756840148655</v>
      </c>
      <c r="F6" s="4">
        <v>141.19858619219633</v>
      </c>
      <c r="G6" s="4">
        <v>102.83269855289845</v>
      </c>
      <c r="H6" s="4">
        <v>104.92855650105713</v>
      </c>
      <c r="I6" s="4">
        <v>116.72803648781711</v>
      </c>
      <c r="J6" s="4">
        <v>104.184926245056</v>
      </c>
      <c r="K6" s="4">
        <v>99.187398692751216</v>
      </c>
      <c r="L6" s="4">
        <v>110.12648811664948</v>
      </c>
      <c r="M6" s="4">
        <v>141.13200642871681</v>
      </c>
    </row>
    <row r="7" spans="1:15">
      <c r="B7" s="17">
        <v>38721</v>
      </c>
      <c r="C7" s="4">
        <v>105.47098169966358</v>
      </c>
      <c r="D7" s="4">
        <v>102.80264692342698</v>
      </c>
      <c r="E7" s="4">
        <v>131.72111778430954</v>
      </c>
      <c r="F7" s="4">
        <v>142.97497937860874</v>
      </c>
      <c r="G7" s="4">
        <v>103.1430714945151</v>
      </c>
      <c r="H7" s="4">
        <v>104.34421548657762</v>
      </c>
      <c r="I7" s="4">
        <v>118.07344816118805</v>
      </c>
      <c r="J7" s="4">
        <v>105.96463712860256</v>
      </c>
      <c r="K7" s="4">
        <v>100.39984005729082</v>
      </c>
      <c r="L7" s="4">
        <v>110.7684691015413</v>
      </c>
      <c r="M7" s="4">
        <v>141.13200642871681</v>
      </c>
    </row>
    <row r="8" spans="1:15">
      <c r="B8" s="17">
        <v>38722</v>
      </c>
      <c r="C8" s="4">
        <v>105.47263814716408</v>
      </c>
      <c r="D8" s="4">
        <v>103.50095856702161</v>
      </c>
      <c r="E8" s="4">
        <v>132.23499110846925</v>
      </c>
      <c r="F8" s="4">
        <v>142.6480736880537</v>
      </c>
      <c r="G8" s="4">
        <v>103.16203135655644</v>
      </c>
      <c r="H8" s="4">
        <v>104.57374153039029</v>
      </c>
      <c r="I8" s="4">
        <v>117.92189161901771</v>
      </c>
      <c r="J8" s="4">
        <v>106.46008956502253</v>
      </c>
      <c r="K8" s="4">
        <v>100.70172458454614</v>
      </c>
      <c r="L8" s="4">
        <v>110.31489557960687</v>
      </c>
      <c r="M8" s="4">
        <v>141.13200642871681</v>
      </c>
    </row>
    <row r="9" spans="1:15">
      <c r="B9" s="17">
        <v>38723</v>
      </c>
      <c r="C9" s="4">
        <v>106.4640219762164</v>
      </c>
      <c r="D9" s="4">
        <v>103.86408062169079</v>
      </c>
      <c r="E9" s="4">
        <v>132.25785496935936</v>
      </c>
      <c r="F9" s="4">
        <v>140.11301257827768</v>
      </c>
      <c r="G9" s="4">
        <v>103.89350283411115</v>
      </c>
      <c r="H9" s="4">
        <v>104.88379585671608</v>
      </c>
      <c r="I9" s="4">
        <v>118.34492461895434</v>
      </c>
      <c r="J9" s="4">
        <v>106.97115778106235</v>
      </c>
      <c r="K9" s="4">
        <v>101.34531401720585</v>
      </c>
      <c r="L9" s="4">
        <v>111.10186502364694</v>
      </c>
      <c r="M9" s="4">
        <v>141.13200642871681</v>
      </c>
    </row>
    <row r="10" spans="1:15">
      <c r="B10" s="17">
        <v>38726</v>
      </c>
      <c r="C10" s="4">
        <v>106.85328713883513</v>
      </c>
      <c r="D10" s="4">
        <v>104.00374295040973</v>
      </c>
      <c r="E10" s="4">
        <v>132.25785496935936</v>
      </c>
      <c r="F10" s="4">
        <v>140.11301257827768</v>
      </c>
      <c r="G10" s="4">
        <v>104.39205240648803</v>
      </c>
      <c r="H10" s="4">
        <v>105.0607945690418</v>
      </c>
      <c r="I10" s="4">
        <v>118.36181173719336</v>
      </c>
      <c r="J10" s="4">
        <v>108.38626809580683</v>
      </c>
      <c r="K10" s="4">
        <v>102.87356961217793</v>
      </c>
      <c r="L10" s="4">
        <v>111.09566230881708</v>
      </c>
      <c r="M10" s="4">
        <v>141.13200642871681</v>
      </c>
    </row>
    <row r="11" spans="1:15">
      <c r="B11" s="17">
        <v>38727</v>
      </c>
      <c r="C11" s="4">
        <v>106.81518884632351</v>
      </c>
      <c r="D11" s="4">
        <v>103.51771804646788</v>
      </c>
      <c r="E11" s="4">
        <v>129.81158286722592</v>
      </c>
      <c r="F11" s="4">
        <v>135.04597437467424</v>
      </c>
      <c r="G11" s="4">
        <v>104.38901882856142</v>
      </c>
      <c r="H11" s="4">
        <v>104.87889058062392</v>
      </c>
      <c r="I11" s="4">
        <v>117.45546513803657</v>
      </c>
      <c r="J11" s="4">
        <v>108.54298359842002</v>
      </c>
      <c r="K11" s="4">
        <v>103.52603690899589</v>
      </c>
      <c r="L11" s="4">
        <v>110.26934439257499</v>
      </c>
      <c r="M11" s="4">
        <v>149.24935370678639</v>
      </c>
    </row>
    <row r="12" spans="1:15">
      <c r="B12" s="17">
        <v>38728</v>
      </c>
      <c r="C12" s="4">
        <v>107.18706131018692</v>
      </c>
      <c r="D12" s="4">
        <v>103.83056166279827</v>
      </c>
      <c r="E12" s="4">
        <v>131.73762162755767</v>
      </c>
      <c r="F12" s="4">
        <v>136.80694748134351</v>
      </c>
      <c r="G12" s="4">
        <v>104.6910494308799</v>
      </c>
      <c r="H12" s="4">
        <v>105.0090847835702</v>
      </c>
      <c r="I12" s="4">
        <v>118.27160459925842</v>
      </c>
      <c r="J12" s="4">
        <v>109.10745220369546</v>
      </c>
      <c r="K12" s="4">
        <v>103.64260066518231</v>
      </c>
      <c r="L12" s="4">
        <v>111.09721298752456</v>
      </c>
      <c r="M12" s="4">
        <v>152.54945534964696</v>
      </c>
    </row>
    <row r="13" spans="1:15">
      <c r="B13" s="17">
        <v>38729</v>
      </c>
      <c r="C13" s="4">
        <v>106.51454362498181</v>
      </c>
      <c r="D13" s="4">
        <v>102.9814147041872</v>
      </c>
      <c r="E13" s="4">
        <v>132.39455509538521</v>
      </c>
      <c r="F13" s="4">
        <v>136.27958075412729</v>
      </c>
      <c r="G13" s="4">
        <v>103.92241662372419</v>
      </c>
      <c r="H13" s="4">
        <v>104.22015287874653</v>
      </c>
      <c r="I13" s="4">
        <v>118.46911975435768</v>
      </c>
      <c r="J13" s="4">
        <v>109.5849186082319</v>
      </c>
      <c r="K13" s="4">
        <v>103.84675439494673</v>
      </c>
      <c r="L13" s="4">
        <v>111.16718736419904</v>
      </c>
      <c r="M13" s="4">
        <v>157.47202337771327</v>
      </c>
    </row>
    <row r="14" spans="1:15">
      <c r="B14" s="17">
        <v>38730</v>
      </c>
      <c r="C14" s="4">
        <v>106.64291830627096</v>
      </c>
      <c r="D14" s="4">
        <v>103.3724692246002</v>
      </c>
      <c r="E14" s="4">
        <v>132.47312949055677</v>
      </c>
      <c r="F14" s="4">
        <v>135.52708086266094</v>
      </c>
      <c r="G14" s="4">
        <v>103.89881159548273</v>
      </c>
      <c r="H14" s="4">
        <v>104.46398597782806</v>
      </c>
      <c r="I14" s="4">
        <v>117.20707486722995</v>
      </c>
      <c r="J14" s="4">
        <v>110.06315185908895</v>
      </c>
      <c r="K14" s="4">
        <v>103.88219155982938</v>
      </c>
      <c r="L14" s="4">
        <v>110.69965773389741</v>
      </c>
      <c r="M14" s="4">
        <v>155.44582115322137</v>
      </c>
    </row>
    <row r="15" spans="1:15">
      <c r="B15" s="17">
        <v>38733</v>
      </c>
      <c r="C15" s="4">
        <v>106.64291830627096</v>
      </c>
      <c r="D15" s="4">
        <v>103.3724692246002</v>
      </c>
      <c r="E15" s="4">
        <v>130.96830101253803</v>
      </c>
      <c r="F15" s="4">
        <v>135.51782881481503</v>
      </c>
      <c r="G15" s="4">
        <v>103.89881159548273</v>
      </c>
      <c r="H15" s="4">
        <v>104.46398597782806</v>
      </c>
      <c r="I15" s="4">
        <v>117.88149079183835</v>
      </c>
      <c r="J15" s="4">
        <v>109.99169572466786</v>
      </c>
      <c r="K15" s="4">
        <v>103.90076449739894</v>
      </c>
      <c r="L15" s="4">
        <v>111.2658492969617</v>
      </c>
      <c r="M15" s="4">
        <v>160.10257552312416</v>
      </c>
    </row>
    <row r="16" spans="1:15">
      <c r="B16" s="17">
        <v>38734</v>
      </c>
      <c r="C16" s="4">
        <v>106.25696603865326</v>
      </c>
      <c r="D16" s="4">
        <v>102.30544903318759</v>
      </c>
      <c r="E16" s="4">
        <v>127.24825423785948</v>
      </c>
      <c r="F16" s="4">
        <v>134.0775933668036</v>
      </c>
      <c r="G16" s="4">
        <v>103.29636197911928</v>
      </c>
      <c r="H16" s="4">
        <v>103.51869839756655</v>
      </c>
      <c r="I16" s="4">
        <v>116.71692091631802</v>
      </c>
      <c r="J16" s="4">
        <v>108.58683326529892</v>
      </c>
      <c r="K16" s="4">
        <v>102.86729195927941</v>
      </c>
      <c r="L16" s="4">
        <v>110.46569908390815</v>
      </c>
      <c r="M16" s="4">
        <v>157.17862528332518</v>
      </c>
    </row>
    <row r="17" spans="2:15">
      <c r="B17" s="17">
        <v>38735</v>
      </c>
      <c r="C17" s="4">
        <v>105.84285416352699</v>
      </c>
      <c r="D17" s="4">
        <v>102.42555863588588</v>
      </c>
      <c r="E17" s="4">
        <v>123.50655120057732</v>
      </c>
      <c r="F17" s="4">
        <v>130.59882337674603</v>
      </c>
      <c r="G17" s="4">
        <v>102.90332403900244</v>
      </c>
      <c r="H17" s="4">
        <v>103.42100164873086</v>
      </c>
      <c r="I17" s="4">
        <v>115.33709372349796</v>
      </c>
      <c r="J17" s="4">
        <v>107.92462661079583</v>
      </c>
      <c r="K17" s="4">
        <v>102.34758402020854</v>
      </c>
      <c r="L17" s="4">
        <v>109.78126826939938</v>
      </c>
      <c r="M17" s="4">
        <v>154.85024809837381</v>
      </c>
    </row>
    <row r="18" spans="2:15">
      <c r="B18" s="17">
        <v>38736</v>
      </c>
      <c r="C18" s="4">
        <v>106.43006480245604</v>
      </c>
      <c r="D18" s="4">
        <v>101.67696855395243</v>
      </c>
      <c r="E18" s="4">
        <v>126.36533887736132</v>
      </c>
      <c r="F18" s="4">
        <v>134.03133312757413</v>
      </c>
      <c r="G18" s="4">
        <v>103.14838025588666</v>
      </c>
      <c r="H18" s="4">
        <v>102.59650649223902</v>
      </c>
      <c r="I18" s="4">
        <v>116.09017369256149</v>
      </c>
      <c r="J18" s="4">
        <v>109.24367199555766</v>
      </c>
      <c r="K18" s="4">
        <v>103.12954183776132</v>
      </c>
      <c r="L18" s="4">
        <v>110.35385638213199</v>
      </c>
      <c r="M18" s="4">
        <v>160.27560516853245</v>
      </c>
    </row>
    <row r="19" spans="2:15">
      <c r="B19" s="17">
        <v>38737</v>
      </c>
      <c r="C19" s="4">
        <v>104.47959787061126</v>
      </c>
      <c r="D19" s="4">
        <v>99.601586349189191</v>
      </c>
      <c r="E19" s="4">
        <v>126.36863964601093</v>
      </c>
      <c r="F19" s="4">
        <v>133.97582084049873</v>
      </c>
      <c r="G19" s="4">
        <v>101.1261213705579</v>
      </c>
      <c r="H19" s="4">
        <v>100.01612688125492</v>
      </c>
      <c r="I19" s="4">
        <v>114.34118126937736</v>
      </c>
      <c r="J19" s="4">
        <v>109.18553110179458</v>
      </c>
      <c r="K19" s="4">
        <v>102.81989382260195</v>
      </c>
      <c r="L19" s="4">
        <v>109.95009841367498</v>
      </c>
      <c r="M19" s="4">
        <v>163.56692994532156</v>
      </c>
    </row>
    <row r="20" spans="2:15">
      <c r="B20" s="17">
        <v>38740</v>
      </c>
      <c r="C20" s="4">
        <v>104.6725740044201</v>
      </c>
      <c r="D20" s="4">
        <v>99.629518814932965</v>
      </c>
      <c r="E20" s="4">
        <v>123.66329745815823</v>
      </c>
      <c r="F20" s="4">
        <v>131.19095443888347</v>
      </c>
      <c r="G20" s="4">
        <v>101.32880229577977</v>
      </c>
      <c r="H20" s="4">
        <v>100.30615133020433</v>
      </c>
      <c r="I20" s="4">
        <v>114.33476843966635</v>
      </c>
      <c r="J20" s="4">
        <v>107.81001794251466</v>
      </c>
      <c r="K20" s="4">
        <v>101.84284586881871</v>
      </c>
      <c r="L20" s="4">
        <v>109.7287390281839</v>
      </c>
      <c r="M20" s="4">
        <v>162.42092200399387</v>
      </c>
    </row>
    <row r="21" spans="2:15">
      <c r="B21" s="17">
        <v>38741</v>
      </c>
      <c r="C21" s="4">
        <v>104.92435402449686</v>
      </c>
      <c r="D21" s="4">
        <v>100.1211302120236</v>
      </c>
      <c r="E21" s="4">
        <v>125.98381832539624</v>
      </c>
      <c r="F21" s="4">
        <v>132.9889357369363</v>
      </c>
      <c r="G21" s="4">
        <v>101.55110667821441</v>
      </c>
      <c r="H21" s="4">
        <v>100.58350381591565</v>
      </c>
      <c r="I21" s="4">
        <v>114.02652509155689</v>
      </c>
      <c r="J21" s="4">
        <v>108.26873146884691</v>
      </c>
      <c r="K21" s="4">
        <v>101.88853529523978</v>
      </c>
      <c r="L21" s="4">
        <v>109.20267127667536</v>
      </c>
      <c r="M21" s="4">
        <v>163.88289712389331</v>
      </c>
    </row>
    <row r="22" spans="2:15">
      <c r="B22" s="17">
        <v>38742</v>
      </c>
      <c r="C22" s="4">
        <v>104.74380124694183</v>
      </c>
      <c r="D22" s="4">
        <v>100.62391459541173</v>
      </c>
      <c r="E22" s="4">
        <v>126.00080520795896</v>
      </c>
      <c r="F22" s="4">
        <v>134.27805440346472</v>
      </c>
      <c r="G22" s="4">
        <v>101.52759644928315</v>
      </c>
      <c r="H22" s="4">
        <v>101.11736136394657</v>
      </c>
      <c r="I22" s="4">
        <v>116.0100133211738</v>
      </c>
      <c r="J22" s="4">
        <v>108.19776332753896</v>
      </c>
      <c r="K22" s="4">
        <v>101.62041636848589</v>
      </c>
      <c r="L22" s="4">
        <v>110.57095140117757</v>
      </c>
      <c r="M22" s="4">
        <v>166.08965202185479</v>
      </c>
      <c r="O22" s="74" t="s">
        <v>776</v>
      </c>
    </row>
    <row r="23" spans="2:15">
      <c r="B23" s="17">
        <v>38743</v>
      </c>
      <c r="C23" s="4">
        <v>105.50162597842292</v>
      </c>
      <c r="D23" s="4">
        <v>102.17137319761743</v>
      </c>
      <c r="E23" s="4">
        <v>127.93312347938021</v>
      </c>
      <c r="F23" s="4">
        <v>138.01896574915611</v>
      </c>
      <c r="G23" s="4">
        <v>102.47302996997432</v>
      </c>
      <c r="H23" s="4">
        <v>102.63963204454933</v>
      </c>
      <c r="I23" s="4">
        <v>118.6140497058266</v>
      </c>
      <c r="J23" s="4">
        <v>108.19553250187899</v>
      </c>
      <c r="K23" s="4">
        <v>101.91349732333323</v>
      </c>
      <c r="L23" s="4">
        <v>110.92411847680341</v>
      </c>
      <c r="M23" s="4">
        <v>167.74095668129524</v>
      </c>
    </row>
    <row r="24" spans="2:15">
      <c r="B24" s="17">
        <v>38744</v>
      </c>
      <c r="C24" s="4">
        <v>106.32073926742271</v>
      </c>
      <c r="D24" s="4">
        <v>102.41438564958835</v>
      </c>
      <c r="E24" s="4">
        <v>132.51925974509908</v>
      </c>
      <c r="F24" s="4">
        <v>144.85314509132604</v>
      </c>
      <c r="G24" s="4">
        <v>103.39959842793436</v>
      </c>
      <c r="H24" s="4">
        <v>102.68480146189802</v>
      </c>
      <c r="I24" s="4">
        <v>120.71980922193355</v>
      </c>
      <c r="J24" s="4">
        <v>109.82034042866108</v>
      </c>
      <c r="K24" s="4">
        <v>102.7804820490794</v>
      </c>
      <c r="L24" s="4">
        <v>112.16911964406191</v>
      </c>
      <c r="M24" s="4">
        <v>172.17954323742228</v>
      </c>
      <c r="O24" s="1431" t="s">
        <v>2189</v>
      </c>
    </row>
    <row r="25" spans="2:15">
      <c r="B25" s="17">
        <v>38747</v>
      </c>
      <c r="C25" s="4">
        <v>106.4433163824601</v>
      </c>
      <c r="D25" s="4">
        <v>101.94512022509277</v>
      </c>
      <c r="E25" s="4">
        <v>133.24824657735138</v>
      </c>
      <c r="F25" s="4">
        <v>145.45452820130939</v>
      </c>
      <c r="G25" s="4">
        <v>103.3304897307937</v>
      </c>
      <c r="H25" s="4">
        <v>102.31383995742785</v>
      </c>
      <c r="I25" s="4">
        <v>120.98936183078655</v>
      </c>
      <c r="J25" s="4">
        <v>109.82034042866108</v>
      </c>
      <c r="K25" s="4">
        <v>102.7804820490794</v>
      </c>
      <c r="L25" s="4">
        <v>112.03343525715846</v>
      </c>
      <c r="M25" s="4">
        <v>167.04507658563128</v>
      </c>
    </row>
    <row r="26" spans="2:15">
      <c r="B26" s="17">
        <v>38748</v>
      </c>
      <c r="C26" s="4">
        <v>106.01926582233077</v>
      </c>
      <c r="D26" s="4">
        <v>101.66858881422928</v>
      </c>
      <c r="E26" s="4">
        <v>134.04196067775726</v>
      </c>
      <c r="F26" s="4">
        <v>147.28026564289991</v>
      </c>
      <c r="G26" s="4">
        <v>102.99850254644993</v>
      </c>
      <c r="H26" s="4">
        <v>102.03648747171653</v>
      </c>
      <c r="I26" s="4">
        <v>121.29119234918497</v>
      </c>
      <c r="J26" s="4">
        <v>109.82034042866108</v>
      </c>
      <c r="K26" s="4">
        <v>102.7804820490794</v>
      </c>
      <c r="L26" s="4">
        <v>111.65390664350561</v>
      </c>
      <c r="M26" s="4">
        <v>165.00006679098632</v>
      </c>
    </row>
    <row r="27" spans="2:15">
      <c r="B27" s="17">
        <v>38749</v>
      </c>
      <c r="C27" s="4">
        <v>106.2163830748909</v>
      </c>
      <c r="D27" s="4">
        <v>101.28032754039067</v>
      </c>
      <c r="E27" s="4">
        <v>132.67552296336541</v>
      </c>
      <c r="F27" s="4">
        <v>145.01042990470629</v>
      </c>
      <c r="G27" s="4">
        <v>103.84269040384038</v>
      </c>
      <c r="H27" s="4">
        <v>101.77732538484699</v>
      </c>
      <c r="I27" s="4">
        <v>122.41087241672818</v>
      </c>
      <c r="J27" s="4">
        <v>109.74477120942944</v>
      </c>
      <c r="K27" s="4">
        <v>102.09068314774666</v>
      </c>
      <c r="L27" s="4">
        <v>112.45580137010509</v>
      </c>
      <c r="M27" s="4">
        <v>167.9603783330812</v>
      </c>
    </row>
    <row r="28" spans="2:15">
      <c r="B28" s="17">
        <v>38750</v>
      </c>
      <c r="C28" s="4">
        <v>105.25398707709741</v>
      </c>
      <c r="D28" s="4">
        <v>100.26079254074251</v>
      </c>
      <c r="E28" s="4">
        <v>134.53087697066374</v>
      </c>
      <c r="F28" s="4">
        <v>146.03740721560095</v>
      </c>
      <c r="G28" s="4">
        <v>102.87602183766289</v>
      </c>
      <c r="H28" s="4">
        <v>100.67077685305547</v>
      </c>
      <c r="I28" s="4">
        <v>120.7664091178336</v>
      </c>
      <c r="J28" s="4">
        <v>109.3919521886441</v>
      </c>
      <c r="K28" s="4">
        <v>102.14837069183764</v>
      </c>
      <c r="L28" s="4">
        <v>111.40211518838048</v>
      </c>
      <c r="M28" s="4">
        <v>167.36856679226426</v>
      </c>
    </row>
    <row r="29" spans="2:15">
      <c r="B29" s="17">
        <v>38751</v>
      </c>
      <c r="C29" s="4">
        <v>104.6899667031754</v>
      </c>
      <c r="D29" s="4">
        <v>99.556894403999138</v>
      </c>
      <c r="E29" s="4">
        <v>134.12101811224338</v>
      </c>
      <c r="F29" s="4">
        <v>145.58405687115194</v>
      </c>
      <c r="G29" s="4">
        <v>102.32277306329675</v>
      </c>
      <c r="H29" s="4">
        <v>100.12813068535942</v>
      </c>
      <c r="I29" s="4">
        <v>120.9271573825897</v>
      </c>
      <c r="J29" s="4">
        <v>107.56574253274742</v>
      </c>
      <c r="K29" s="4">
        <v>101.38305422634717</v>
      </c>
      <c r="L29" s="4">
        <v>111.63568616869286</v>
      </c>
      <c r="M29" s="4">
        <v>164.01831162899552</v>
      </c>
    </row>
    <row r="30" spans="2:15">
      <c r="B30" s="17">
        <v>38754</v>
      </c>
      <c r="C30" s="4">
        <v>104.77196085445041</v>
      </c>
      <c r="D30" s="4">
        <v>99.749628417631257</v>
      </c>
      <c r="E30" s="4">
        <v>134.83044185225521</v>
      </c>
      <c r="F30" s="4">
        <v>144.14690543908915</v>
      </c>
      <c r="G30" s="4">
        <v>102.36685474254286</v>
      </c>
      <c r="H30" s="4">
        <v>100.31780136092323</v>
      </c>
      <c r="I30" s="4">
        <v>121.13365049928437</v>
      </c>
      <c r="J30" s="4">
        <v>108.39066003382489</v>
      </c>
      <c r="K30" s="4">
        <v>101.70132008453881</v>
      </c>
      <c r="L30" s="4">
        <v>111.88844679801015</v>
      </c>
      <c r="M30" s="4">
        <v>166.16738997848753</v>
      </c>
    </row>
    <row r="31" spans="2:15">
      <c r="B31" s="17">
        <v>38755</v>
      </c>
      <c r="C31" s="4">
        <v>103.92385973419178</v>
      </c>
      <c r="D31" s="4">
        <v>99.34740091092074</v>
      </c>
      <c r="E31" s="4">
        <v>134.61492581140052</v>
      </c>
      <c r="F31" s="4">
        <v>143.33272522865013</v>
      </c>
      <c r="G31" s="4">
        <v>101.90698328873027</v>
      </c>
      <c r="H31" s="4">
        <v>100.04637608382328</v>
      </c>
      <c r="I31" s="4">
        <v>121.26489974736982</v>
      </c>
      <c r="J31" s="4">
        <v>108.17420023150549</v>
      </c>
      <c r="K31" s="4">
        <v>101.41425676146399</v>
      </c>
      <c r="L31" s="4">
        <v>111.39281111613566</v>
      </c>
      <c r="M31" s="4">
        <v>166.84070098996781</v>
      </c>
    </row>
    <row r="32" spans="2:15">
      <c r="B32" s="17">
        <v>38756</v>
      </c>
      <c r="C32" s="4">
        <v>104.82413895071633</v>
      </c>
      <c r="D32" s="4">
        <v>100.01219359562283</v>
      </c>
      <c r="E32" s="4">
        <v>131.0057365594179</v>
      </c>
      <c r="F32" s="4">
        <v>139.82619909505482</v>
      </c>
      <c r="G32" s="4">
        <v>102.93896857964013</v>
      </c>
      <c r="H32" s="4">
        <v>100.71717258942724</v>
      </c>
      <c r="I32" s="4">
        <v>121.12574134264081</v>
      </c>
      <c r="J32" s="4">
        <v>107.17332635649754</v>
      </c>
      <c r="K32" s="4">
        <v>101.21879516648214</v>
      </c>
      <c r="L32" s="4">
        <v>110.97218951673493</v>
      </c>
      <c r="M32" s="4">
        <v>167.41119728461123</v>
      </c>
    </row>
    <row r="33" spans="2:13">
      <c r="B33" s="17">
        <v>38757</v>
      </c>
      <c r="C33" s="4">
        <v>104.66843288566885</v>
      </c>
      <c r="D33" s="4">
        <v>100.24682630787063</v>
      </c>
      <c r="E33" s="4">
        <v>132.35011547844394</v>
      </c>
      <c r="F33" s="4">
        <v>141.5254918827514</v>
      </c>
      <c r="G33" s="4">
        <v>103.17340727378124</v>
      </c>
      <c r="H33" s="4">
        <v>101.00678826536897</v>
      </c>
      <c r="I33" s="4">
        <v>122.7774725152079</v>
      </c>
      <c r="J33" s="4">
        <v>107.45210985069249</v>
      </c>
      <c r="K33" s="4">
        <v>101.4807107320878</v>
      </c>
      <c r="L33" s="4">
        <v>112.59381177506975</v>
      </c>
      <c r="M33" s="4">
        <v>171.32066420043159</v>
      </c>
    </row>
    <row r="34" spans="2:13">
      <c r="B34" s="17">
        <v>38758</v>
      </c>
      <c r="C34" s="4">
        <v>104.93512093325018</v>
      </c>
      <c r="D34" s="4">
        <v>100.78033640357692</v>
      </c>
      <c r="E34" s="4">
        <v>130.88618432905957</v>
      </c>
      <c r="F34" s="4">
        <v>139.07061518763985</v>
      </c>
      <c r="G34" s="4">
        <v>103.51184081121907</v>
      </c>
      <c r="H34" s="4">
        <v>101.50998783782386</v>
      </c>
      <c r="I34" s="4">
        <v>121.87518737486809</v>
      </c>
      <c r="J34" s="4">
        <v>107.53939090463898</v>
      </c>
      <c r="K34" s="4">
        <v>101.58672505973473</v>
      </c>
      <c r="L34" s="4">
        <v>111.72853305630251</v>
      </c>
      <c r="M34" s="4">
        <v>171.18148818129882</v>
      </c>
    </row>
    <row r="35" spans="2:13">
      <c r="B35" s="17">
        <v>38761</v>
      </c>
      <c r="C35" s="4">
        <v>104.59306452439586</v>
      </c>
      <c r="D35" s="4">
        <v>100.37531565029205</v>
      </c>
      <c r="E35" s="4">
        <v>127.82556672533394</v>
      </c>
      <c r="F35" s="4">
        <v>136.00510333469899</v>
      </c>
      <c r="G35" s="4">
        <v>103.25844225503661</v>
      </c>
      <c r="H35" s="4">
        <v>101.09160866446271</v>
      </c>
      <c r="I35" s="4">
        <v>123.04788016802235</v>
      </c>
      <c r="J35" s="4">
        <v>106.74563524949929</v>
      </c>
      <c r="K35" s="4">
        <v>101.30727664106342</v>
      </c>
      <c r="L35" s="4">
        <v>112.29840748129706</v>
      </c>
      <c r="M35" s="4">
        <v>171.17898050527839</v>
      </c>
    </row>
    <row r="36" spans="2:13">
      <c r="B36" s="17">
        <v>38762</v>
      </c>
      <c r="C36" s="4">
        <v>105.64242401596586</v>
      </c>
      <c r="D36" s="4">
        <v>101.76076595118377</v>
      </c>
      <c r="E36" s="4">
        <v>130.29880852253137</v>
      </c>
      <c r="F36" s="4">
        <v>137.46075886245362</v>
      </c>
      <c r="G36" s="4">
        <v>104.54837646901885</v>
      </c>
      <c r="H36" s="4">
        <v>102.3663672889148</v>
      </c>
      <c r="I36" s="4">
        <v>123.19900918821192</v>
      </c>
      <c r="J36" s="4">
        <v>107.50014231568382</v>
      </c>
      <c r="K36" s="4">
        <v>102.04945122634228</v>
      </c>
      <c r="L36" s="4">
        <v>112.27475963100817</v>
      </c>
      <c r="M36" s="4">
        <v>171.51375525400323</v>
      </c>
    </row>
    <row r="37" spans="2:13">
      <c r="B37" s="17">
        <v>38763</v>
      </c>
      <c r="C37" s="4">
        <v>106.01264003232875</v>
      </c>
      <c r="D37" s="4">
        <v>102.15461371817116</v>
      </c>
      <c r="E37" s="4">
        <v>128.26972137508943</v>
      </c>
      <c r="F37" s="4">
        <v>137.5440272930667</v>
      </c>
      <c r="G37" s="4">
        <v>104.83827275963084</v>
      </c>
      <c r="H37" s="4">
        <v>102.9065608185648</v>
      </c>
      <c r="I37" s="4">
        <v>123.21974400427756</v>
      </c>
      <c r="J37" s="4">
        <v>107.52063802643481</v>
      </c>
      <c r="K37" s="4">
        <v>102.23009161714363</v>
      </c>
      <c r="L37" s="4">
        <v>112.25867133941819</v>
      </c>
      <c r="M37" s="4">
        <v>172.41526478334089</v>
      </c>
    </row>
    <row r="38" spans="2:13">
      <c r="B38" s="17">
        <v>38764</v>
      </c>
      <c r="C38" s="4">
        <v>106.78951391006568</v>
      </c>
      <c r="D38" s="4">
        <v>102.97582821103846</v>
      </c>
      <c r="E38" s="4">
        <v>129.16205600222187</v>
      </c>
      <c r="F38" s="4">
        <v>139.47462127691071</v>
      </c>
      <c r="G38" s="4">
        <v>105.42327930291626</v>
      </c>
      <c r="H38" s="4">
        <v>103.67628039202744</v>
      </c>
      <c r="I38" s="4">
        <v>123.75158134831106</v>
      </c>
      <c r="J38" s="4">
        <v>107.71318616621137</v>
      </c>
      <c r="K38" s="4">
        <v>102.1781616836992</v>
      </c>
      <c r="L38" s="4">
        <v>112.98400130483641</v>
      </c>
      <c r="M38" s="4">
        <v>173.22900565196417</v>
      </c>
    </row>
    <row r="39" spans="2:13">
      <c r="B39" s="17">
        <v>38765</v>
      </c>
      <c r="C39" s="4">
        <v>106.61227402751162</v>
      </c>
      <c r="D39" s="4">
        <v>102.6434318686874</v>
      </c>
      <c r="E39" s="4">
        <v>126.50356862788337</v>
      </c>
      <c r="F39" s="4">
        <v>136.95498024687785</v>
      </c>
      <c r="G39" s="4">
        <v>105.37246687264548</v>
      </c>
      <c r="H39" s="4">
        <v>103.38973051364331</v>
      </c>
      <c r="I39" s="4">
        <v>123.8847544453098</v>
      </c>
      <c r="J39" s="4">
        <v>107.88614486816128</v>
      </c>
      <c r="K39" s="4">
        <v>102.51284601870232</v>
      </c>
      <c r="L39" s="4">
        <v>113.31914174048796</v>
      </c>
      <c r="M39" s="4">
        <v>179.06562158947023</v>
      </c>
    </row>
    <row r="40" spans="2:13">
      <c r="B40" s="17">
        <v>38768</v>
      </c>
      <c r="C40" s="4">
        <v>106.61227402751162</v>
      </c>
      <c r="D40" s="4">
        <v>102.6434318686874</v>
      </c>
      <c r="E40" s="4">
        <v>124.28545209533613</v>
      </c>
      <c r="F40" s="4">
        <v>132.85323903519645</v>
      </c>
      <c r="G40" s="4">
        <v>105.37246687264548</v>
      </c>
      <c r="H40" s="4">
        <v>103.38973051364331</v>
      </c>
      <c r="I40" s="4">
        <v>123.85204901378361</v>
      </c>
      <c r="J40" s="4">
        <v>108.74347905461023</v>
      </c>
      <c r="K40" s="4">
        <v>102.66272962488851</v>
      </c>
      <c r="L40" s="4">
        <v>113.64459043421785</v>
      </c>
      <c r="M40" s="4">
        <v>182.99514991345382</v>
      </c>
    </row>
    <row r="41" spans="2:13">
      <c r="B41" s="17">
        <v>38769</v>
      </c>
      <c r="C41" s="4">
        <v>106.26359182865528</v>
      </c>
      <c r="D41" s="4">
        <v>102.26075708799756</v>
      </c>
      <c r="E41" s="4">
        <v>127.96468204793273</v>
      </c>
      <c r="F41" s="4">
        <v>136.19631232351423</v>
      </c>
      <c r="G41" s="4">
        <v>104.93392526362939</v>
      </c>
      <c r="H41" s="4">
        <v>103.03307606444194</v>
      </c>
      <c r="I41" s="4">
        <v>124.00360555595394</v>
      </c>
      <c r="J41" s="4">
        <v>108.94264995806483</v>
      </c>
      <c r="K41" s="4">
        <v>102.6962723501391</v>
      </c>
      <c r="L41" s="4">
        <v>113.54185796984808</v>
      </c>
      <c r="M41" s="4">
        <v>181.09809300401309</v>
      </c>
    </row>
    <row r="42" spans="2:13">
      <c r="B42" s="17">
        <v>38770</v>
      </c>
      <c r="C42" s="4">
        <v>107.06199952389876</v>
      </c>
      <c r="D42" s="4">
        <v>104.38641773109958</v>
      </c>
      <c r="E42" s="4">
        <v>127.05366990063654</v>
      </c>
      <c r="F42" s="4">
        <v>134.92878176862621</v>
      </c>
      <c r="G42" s="4">
        <v>105.57960336544706</v>
      </c>
      <c r="H42" s="4">
        <v>104.90668714514619</v>
      </c>
      <c r="I42" s="4">
        <v>125.3079751191744</v>
      </c>
      <c r="J42" s="4">
        <v>109.00176683805418</v>
      </c>
      <c r="K42" s="4">
        <v>102.71064780381791</v>
      </c>
      <c r="L42" s="4">
        <v>113.82737668686065</v>
      </c>
      <c r="M42" s="4">
        <v>183.76500645171993</v>
      </c>
    </row>
    <row r="43" spans="2:13">
      <c r="B43" s="17">
        <v>38771</v>
      </c>
      <c r="C43" s="4">
        <v>106.65782633377552</v>
      </c>
      <c r="D43" s="4">
        <v>104.50373408722349</v>
      </c>
      <c r="E43" s="4">
        <v>129.58415185661158</v>
      </c>
      <c r="F43" s="4">
        <v>137.93569731854302</v>
      </c>
      <c r="G43" s="4">
        <v>104.93544205259269</v>
      </c>
      <c r="H43" s="4">
        <v>104.6994392302521</v>
      </c>
      <c r="I43" s="4">
        <v>125.2186230252009</v>
      </c>
      <c r="J43" s="4">
        <v>110.234367728492</v>
      </c>
      <c r="K43" s="4">
        <v>103.50902409818219</v>
      </c>
      <c r="L43" s="4">
        <v>113.12278704915482</v>
      </c>
      <c r="M43" s="4">
        <v>183.76500645171993</v>
      </c>
    </row>
    <row r="44" spans="2:13">
      <c r="B44" s="17">
        <v>38772</v>
      </c>
      <c r="C44" s="4">
        <v>106.79365502881694</v>
      </c>
      <c r="D44" s="4">
        <v>104.82216419670263</v>
      </c>
      <c r="E44" s="4">
        <v>129.63092616357332</v>
      </c>
      <c r="F44" s="4">
        <v>140.29496951924699</v>
      </c>
      <c r="G44" s="4">
        <v>104.86557496097039</v>
      </c>
      <c r="H44" s="4">
        <v>105.17382030566549</v>
      </c>
      <c r="I44" s="4">
        <v>125.49458846376491</v>
      </c>
      <c r="J44" s="4">
        <v>110.53776001824853</v>
      </c>
      <c r="K44" s="4">
        <v>104.30324005453089</v>
      </c>
      <c r="L44" s="4">
        <v>113.59671322912477</v>
      </c>
      <c r="M44" s="4">
        <v>190.13951889560406</v>
      </c>
    </row>
    <row r="45" spans="2:13">
      <c r="B45" s="17">
        <v>38775</v>
      </c>
      <c r="C45" s="4">
        <v>107.18209196768538</v>
      </c>
      <c r="D45" s="4">
        <v>104.8277506898514</v>
      </c>
      <c r="E45" s="4">
        <v>130.36385781689469</v>
      </c>
      <c r="F45" s="4">
        <v>141.65810456854263</v>
      </c>
      <c r="G45" s="4">
        <v>105.20400849840821</v>
      </c>
      <c r="H45" s="4">
        <v>105.16625800502342</v>
      </c>
      <c r="I45" s="4">
        <v>126.44283221703365</v>
      </c>
      <c r="J45" s="4">
        <v>111.19194964303607</v>
      </c>
      <c r="K45" s="4">
        <v>105.08341487007699</v>
      </c>
      <c r="L45" s="4">
        <v>113.89463737579707</v>
      </c>
      <c r="M45" s="4">
        <v>190.20597231014494</v>
      </c>
    </row>
    <row r="46" spans="2:13">
      <c r="B46" s="17">
        <v>38776</v>
      </c>
      <c r="C46" s="4">
        <v>106.06730279984544</v>
      </c>
      <c r="D46" s="4">
        <v>103.81380218335201</v>
      </c>
      <c r="E46" s="4">
        <v>130.46432999432716</v>
      </c>
      <c r="F46" s="4">
        <v>143.11684411224584</v>
      </c>
      <c r="G46" s="4">
        <v>104.21676848191591</v>
      </c>
      <c r="H46" s="4">
        <v>104.24529241871892</v>
      </c>
      <c r="I46" s="4">
        <v>123.89672506077036</v>
      </c>
      <c r="J46" s="4">
        <v>110.97298016184918</v>
      </c>
      <c r="K46" s="4">
        <v>105.5200646323369</v>
      </c>
      <c r="L46" s="4">
        <v>112.26022201812566</v>
      </c>
      <c r="M46" s="4">
        <v>182.23783175528979</v>
      </c>
    </row>
    <row r="47" spans="2:13">
      <c r="B47" s="17">
        <v>38777</v>
      </c>
      <c r="C47" s="4">
        <v>106.94356352761265</v>
      </c>
      <c r="D47" s="4">
        <v>104.14340527912864</v>
      </c>
      <c r="E47" s="4">
        <v>128.52436360042503</v>
      </c>
      <c r="F47" s="4">
        <v>141.16157800081277</v>
      </c>
      <c r="G47" s="4">
        <v>104.78670193487845</v>
      </c>
      <c r="H47" s="4">
        <v>104.66264965956084</v>
      </c>
      <c r="I47" s="4">
        <v>125.40523636979144</v>
      </c>
      <c r="J47" s="4">
        <v>110.27312832433405</v>
      </c>
      <c r="K47" s="4">
        <v>104.88360720770389</v>
      </c>
      <c r="L47" s="4">
        <v>113.27843642441692</v>
      </c>
      <c r="M47" s="4">
        <v>181.90932619661598</v>
      </c>
    </row>
    <row r="48" spans="2:13">
      <c r="B48" s="17">
        <v>38778</v>
      </c>
      <c r="C48" s="4">
        <v>106.76963654005962</v>
      </c>
      <c r="D48" s="4">
        <v>103.14062975892678</v>
      </c>
      <c r="E48" s="4">
        <v>128.08399275863377</v>
      </c>
      <c r="F48" s="4">
        <v>141.08447760209694</v>
      </c>
      <c r="G48" s="4">
        <v>104.52107426767934</v>
      </c>
      <c r="H48" s="4">
        <v>103.87821425782168</v>
      </c>
      <c r="I48" s="4">
        <v>123.62845501785958</v>
      </c>
      <c r="J48" s="4">
        <v>110.72180313519644</v>
      </c>
      <c r="K48" s="4">
        <v>105.01246624856135</v>
      </c>
      <c r="L48" s="4">
        <v>113.06347358859415</v>
      </c>
      <c r="M48" s="4">
        <v>183.92173620299559</v>
      </c>
    </row>
    <row r="49" spans="2:13">
      <c r="B49" s="17">
        <v>38779</v>
      </c>
      <c r="C49" s="4">
        <v>106.61144580376136</v>
      </c>
      <c r="D49" s="4">
        <v>102.79985367685258</v>
      </c>
      <c r="E49" s="4">
        <v>126.10015029365738</v>
      </c>
      <c r="F49" s="4">
        <v>139.39752087819491</v>
      </c>
      <c r="G49" s="4">
        <v>104.4839129380783</v>
      </c>
      <c r="H49" s="4">
        <v>103.52217296813184</v>
      </c>
      <c r="I49" s="4">
        <v>122.30249559461204</v>
      </c>
      <c r="J49" s="4">
        <v>110.16095962161845</v>
      </c>
      <c r="K49" s="4">
        <v>104.41326613669284</v>
      </c>
      <c r="L49" s="4">
        <v>113.56182295820672</v>
      </c>
      <c r="M49" s="4">
        <v>186.45950433565127</v>
      </c>
    </row>
    <row r="50" spans="2:13">
      <c r="B50" s="17">
        <v>38782</v>
      </c>
      <c r="C50" s="4">
        <v>105.86852909978481</v>
      </c>
      <c r="D50" s="4">
        <v>102.26075708799756</v>
      </c>
      <c r="E50" s="4">
        <v>128.01475712354409</v>
      </c>
      <c r="F50" s="4">
        <v>139.71825853685269</v>
      </c>
      <c r="G50" s="4">
        <v>103.88667728377625</v>
      </c>
      <c r="H50" s="4">
        <v>103.21518443936368</v>
      </c>
      <c r="I50" s="4">
        <v>122.99935642320901</v>
      </c>
      <c r="J50" s="4">
        <v>110.22948779736079</v>
      </c>
      <c r="K50" s="4">
        <v>104.56144103262264</v>
      </c>
      <c r="L50" s="4">
        <v>114.32029868099708</v>
      </c>
      <c r="M50" s="4">
        <v>185.68087093131376</v>
      </c>
    </row>
    <row r="51" spans="2:13">
      <c r="B51" s="17">
        <v>38783</v>
      </c>
      <c r="C51" s="4">
        <v>105.6714118472247</v>
      </c>
      <c r="D51" s="4">
        <v>103.10711080003423</v>
      </c>
      <c r="E51" s="4">
        <v>126.60476536428769</v>
      </c>
      <c r="F51" s="4">
        <v>138.76529760872521</v>
      </c>
      <c r="G51" s="4">
        <v>104.09618375933303</v>
      </c>
      <c r="H51" s="4">
        <v>103.85184839882629</v>
      </c>
      <c r="I51" s="4">
        <v>122.68341767944632</v>
      </c>
      <c r="J51" s="4">
        <v>108.76920326300183</v>
      </c>
      <c r="K51" s="4">
        <v>104.49680720988064</v>
      </c>
      <c r="L51" s="4">
        <v>113.53623675953351</v>
      </c>
      <c r="M51" s="4">
        <v>175.09597044915998</v>
      </c>
    </row>
    <row r="52" spans="2:13">
      <c r="B52" s="17">
        <v>38784</v>
      </c>
      <c r="C52" s="4">
        <v>105.88592179854012</v>
      </c>
      <c r="D52" s="4">
        <v>103.07079859456732</v>
      </c>
      <c r="E52" s="4">
        <v>125.81153430319635</v>
      </c>
      <c r="F52" s="4">
        <v>137.37132239994324</v>
      </c>
      <c r="G52" s="4">
        <v>104.33365603140072</v>
      </c>
      <c r="H52" s="4">
        <v>104.10733152862667</v>
      </c>
      <c r="I52" s="4">
        <v>121.27430523094598</v>
      </c>
      <c r="J52" s="4">
        <v>108.00744601342241</v>
      </c>
      <c r="K52" s="4">
        <v>104.19551701662755</v>
      </c>
      <c r="L52" s="4">
        <v>112.67502857237336</v>
      </c>
      <c r="M52" s="4">
        <v>175.09597044915998</v>
      </c>
    </row>
    <row r="53" spans="2:13">
      <c r="B53" s="17">
        <v>38785</v>
      </c>
      <c r="C53" s="4">
        <v>105.36911017838251</v>
      </c>
      <c r="D53" s="4">
        <v>102.34455448522888</v>
      </c>
      <c r="E53" s="4">
        <v>129.10763357277929</v>
      </c>
      <c r="F53" s="4">
        <v>140.60645513005889</v>
      </c>
      <c r="G53" s="4">
        <v>104.01645753944922</v>
      </c>
      <c r="H53" s="4">
        <v>103.40056299834683</v>
      </c>
      <c r="I53" s="4">
        <v>122.53250242024711</v>
      </c>
      <c r="J53" s="4">
        <v>108.12623747981603</v>
      </c>
      <c r="K53" s="4">
        <v>104.32214730497668</v>
      </c>
      <c r="L53" s="4">
        <v>113.50754920344535</v>
      </c>
      <c r="M53" s="4">
        <v>170.68246065323706</v>
      </c>
    </row>
    <row r="54" spans="2:13">
      <c r="B54" s="17">
        <v>38786</v>
      </c>
      <c r="C54" s="4">
        <v>106.14349938486866</v>
      </c>
      <c r="D54" s="4">
        <v>103.08755807401357</v>
      </c>
      <c r="E54" s="4">
        <v>129.74138115350709</v>
      </c>
      <c r="F54" s="4">
        <v>141.10606571373739</v>
      </c>
      <c r="G54" s="4">
        <v>105.00293916145986</v>
      </c>
      <c r="H54" s="4">
        <v>104.21197741859294</v>
      </c>
      <c r="I54" s="4">
        <v>124.08654482021642</v>
      </c>
      <c r="J54" s="4">
        <v>107.67254331121872</v>
      </c>
      <c r="K54" s="4">
        <v>104.20781230129859</v>
      </c>
      <c r="L54" s="4">
        <v>114.51510269362277</v>
      </c>
      <c r="M54" s="4">
        <v>169.42611496701127</v>
      </c>
    </row>
    <row r="55" spans="2:13">
      <c r="B55" s="17">
        <v>38789</v>
      </c>
      <c r="C55" s="4">
        <v>106.35469644118307</v>
      </c>
      <c r="D55" s="4">
        <v>103.43950714238528</v>
      </c>
      <c r="E55" s="4">
        <v>131.72087626465225</v>
      </c>
      <c r="F55" s="4">
        <v>143.1692723833726</v>
      </c>
      <c r="G55" s="4">
        <v>104.99990558353325</v>
      </c>
      <c r="H55" s="4">
        <v>104.57966873900166</v>
      </c>
      <c r="I55" s="4">
        <v>125.16048003582102</v>
      </c>
      <c r="J55" s="4">
        <v>108.34890176600224</v>
      </c>
      <c r="K55" s="4">
        <v>104.60895060692552</v>
      </c>
      <c r="L55" s="4">
        <v>115.38677796205829</v>
      </c>
      <c r="M55" s="4">
        <v>173.60390321701558</v>
      </c>
    </row>
    <row r="56" spans="2:13">
      <c r="B56" s="17">
        <v>38790</v>
      </c>
      <c r="C56" s="4">
        <v>107.46037514777025</v>
      </c>
      <c r="D56" s="4">
        <v>104.52049356666977</v>
      </c>
      <c r="E56" s="4">
        <v>130.72943807147865</v>
      </c>
      <c r="F56" s="4">
        <v>142.28107579016643</v>
      </c>
      <c r="G56" s="4">
        <v>105.71393398800993</v>
      </c>
      <c r="H56" s="4">
        <v>105.56031518442757</v>
      </c>
      <c r="I56" s="4">
        <v>125.49651231267822</v>
      </c>
      <c r="J56" s="4">
        <v>108.19337138952091</v>
      </c>
      <c r="K56" s="4">
        <v>104.40104514377208</v>
      </c>
      <c r="L56" s="4">
        <v>115.34316512341076</v>
      </c>
      <c r="M56" s="4">
        <v>170.56334604226754</v>
      </c>
    </row>
    <row r="57" spans="2:13">
      <c r="B57" s="17">
        <v>38791</v>
      </c>
      <c r="C57" s="4">
        <v>107.91921110541016</v>
      </c>
      <c r="D57" s="4">
        <v>104.86685614189271</v>
      </c>
      <c r="E57" s="4">
        <v>131.3789649364827</v>
      </c>
      <c r="F57" s="4">
        <v>140.57253095462391</v>
      </c>
      <c r="G57" s="4">
        <v>106.26784635754751</v>
      </c>
      <c r="H57" s="4">
        <v>105.67068389650134</v>
      </c>
      <c r="I57" s="4">
        <v>126.0864926460916</v>
      </c>
      <c r="J57" s="4">
        <v>109.59182022511744</v>
      </c>
      <c r="K57" s="4">
        <v>105.11190575630869</v>
      </c>
      <c r="L57" s="4">
        <v>115.62364413462407</v>
      </c>
      <c r="M57" s="4">
        <v>172.6948706596167</v>
      </c>
    </row>
    <row r="58" spans="2:13">
      <c r="B58" s="17">
        <v>38792</v>
      </c>
      <c r="C58" s="4">
        <v>108.1105307917185</v>
      </c>
      <c r="D58" s="4">
        <v>105.25511741573131</v>
      </c>
      <c r="E58" s="4">
        <v>129.58503742868831</v>
      </c>
      <c r="F58" s="4">
        <v>137.38057444778914</v>
      </c>
      <c r="G58" s="4">
        <v>106.67993895901593</v>
      </c>
      <c r="H58" s="4">
        <v>106.05881386729411</v>
      </c>
      <c r="I58" s="4">
        <v>126.07174313775627</v>
      </c>
      <c r="J58" s="4">
        <v>109.65233137114426</v>
      </c>
      <c r="K58" s="4">
        <v>104.91232096918641</v>
      </c>
      <c r="L58" s="4">
        <v>116.17006454416814</v>
      </c>
      <c r="M58" s="4">
        <v>173.24279787007643</v>
      </c>
    </row>
    <row r="59" spans="2:13">
      <c r="B59" s="17">
        <v>38793</v>
      </c>
      <c r="C59" s="4">
        <v>108.26954975176702</v>
      </c>
      <c r="D59" s="4">
        <v>105.61823947040052</v>
      </c>
      <c r="E59" s="4">
        <v>131.54553299346003</v>
      </c>
      <c r="F59" s="4">
        <v>138.55558452421818</v>
      </c>
      <c r="G59" s="4">
        <v>106.93030393727176</v>
      </c>
      <c r="H59" s="4">
        <v>106.40218319374584</v>
      </c>
      <c r="I59" s="4">
        <v>125.74233745160046</v>
      </c>
      <c r="J59" s="4">
        <v>110.15858936935471</v>
      </c>
      <c r="K59" s="4">
        <v>104.94263200329989</v>
      </c>
      <c r="L59" s="4">
        <v>116.28946680464318</v>
      </c>
      <c r="M59" s="4">
        <v>177.40804773997868</v>
      </c>
    </row>
    <row r="60" spans="2:13">
      <c r="B60" s="17">
        <v>38796</v>
      </c>
      <c r="C60" s="4">
        <v>108.09148164546269</v>
      </c>
      <c r="D60" s="4">
        <v>105.86404516894584</v>
      </c>
      <c r="E60" s="4">
        <v>133.84053328357777</v>
      </c>
      <c r="F60" s="4">
        <v>140.6002870981616</v>
      </c>
      <c r="G60" s="4">
        <v>106.88176669044596</v>
      </c>
      <c r="H60" s="4">
        <v>106.46165966636339</v>
      </c>
      <c r="I60" s="4">
        <v>126.17862363293986</v>
      </c>
      <c r="J60" s="4">
        <v>111.05294131909891</v>
      </c>
      <c r="K60" s="4">
        <v>105.48771057509076</v>
      </c>
      <c r="L60" s="4">
        <v>116.14060164872623</v>
      </c>
      <c r="M60" s="4">
        <v>176.60559141344726</v>
      </c>
    </row>
    <row r="61" spans="2:13">
      <c r="B61" s="17">
        <v>38797</v>
      </c>
      <c r="C61" s="4">
        <v>107.44132600151444</v>
      </c>
      <c r="D61" s="4">
        <v>105.14618079933055</v>
      </c>
      <c r="E61" s="4">
        <v>133.84053328357777</v>
      </c>
      <c r="F61" s="4">
        <v>140.6002870981616</v>
      </c>
      <c r="G61" s="4">
        <v>106.51148058477867</v>
      </c>
      <c r="H61" s="4">
        <v>105.8276527314507</v>
      </c>
      <c r="I61" s="4">
        <v>126.37250485120286</v>
      </c>
      <c r="J61" s="4">
        <v>111.00274774174947</v>
      </c>
      <c r="K61" s="4">
        <v>105.24834255569453</v>
      </c>
      <c r="L61" s="4">
        <v>116.13129757648144</v>
      </c>
      <c r="M61" s="4">
        <v>174.94049453589452</v>
      </c>
    </row>
    <row r="62" spans="2:13">
      <c r="B62" s="17">
        <v>38798</v>
      </c>
      <c r="C62" s="4">
        <v>108.08651230296118</v>
      </c>
      <c r="D62" s="4">
        <v>105.8416991963508</v>
      </c>
      <c r="E62" s="4">
        <v>132.79942254755494</v>
      </c>
      <c r="F62" s="4">
        <v>140.64037930549384</v>
      </c>
      <c r="G62" s="4">
        <v>107.28845573123257</v>
      </c>
      <c r="H62" s="4">
        <v>106.7588376429472</v>
      </c>
      <c r="I62" s="4">
        <v>126.80964607650374</v>
      </c>
      <c r="J62" s="4">
        <v>109.051193569083</v>
      </c>
      <c r="K62" s="4">
        <v>103.38744564885198</v>
      </c>
      <c r="L62" s="4">
        <v>116.4455038495822</v>
      </c>
      <c r="M62" s="4">
        <v>176.6419527157432</v>
      </c>
    </row>
    <row r="63" spans="2:13">
      <c r="B63" s="17">
        <v>38799</v>
      </c>
      <c r="C63" s="4">
        <v>107.80740089912608</v>
      </c>
      <c r="D63" s="4">
        <v>105.24673767600818</v>
      </c>
      <c r="E63" s="4">
        <v>132.75023304402032</v>
      </c>
      <c r="F63" s="4">
        <v>139.38826883034901</v>
      </c>
      <c r="G63" s="4">
        <v>106.84157178291831</v>
      </c>
      <c r="H63" s="4">
        <v>106.35456113835104</v>
      </c>
      <c r="I63" s="4">
        <v>127.12601234224712</v>
      </c>
      <c r="J63" s="4">
        <v>109.94603351194027</v>
      </c>
      <c r="K63" s="4">
        <v>103.86335860113387</v>
      </c>
      <c r="L63" s="4">
        <v>116.10823123070786</v>
      </c>
      <c r="M63" s="4">
        <v>179.32140454355209</v>
      </c>
    </row>
    <row r="64" spans="2:13">
      <c r="B64" s="17">
        <v>38800</v>
      </c>
      <c r="C64" s="4">
        <v>107.9134135391584</v>
      </c>
      <c r="D64" s="4">
        <v>105.13780105960741</v>
      </c>
      <c r="E64" s="4">
        <v>133.32585489389373</v>
      </c>
      <c r="F64" s="4">
        <v>141.03204933097021</v>
      </c>
      <c r="G64" s="4">
        <v>106.93333751519836</v>
      </c>
      <c r="H64" s="4">
        <v>106.41322006495324</v>
      </c>
      <c r="I64" s="4">
        <v>127.68243220017285</v>
      </c>
      <c r="J64" s="4">
        <v>109.56463203738649</v>
      </c>
      <c r="K64" s="4">
        <v>103.06706247577739</v>
      </c>
      <c r="L64" s="4">
        <v>117.00394201910915</v>
      </c>
      <c r="M64" s="4">
        <v>178.07634339941816</v>
      </c>
    </row>
    <row r="65" spans="2:13">
      <c r="B65" s="17">
        <v>38803</v>
      </c>
      <c r="C65" s="4">
        <v>107.80243155662454</v>
      </c>
      <c r="D65" s="4">
        <v>105.14897404590494</v>
      </c>
      <c r="E65" s="4">
        <v>134.0442148612253</v>
      </c>
      <c r="F65" s="4">
        <v>141.39287919696022</v>
      </c>
      <c r="G65" s="4">
        <v>106.65026677492125</v>
      </c>
      <c r="H65" s="4">
        <v>106.30877856149081</v>
      </c>
      <c r="I65" s="4">
        <v>126.38105529081756</v>
      </c>
      <c r="J65" s="4">
        <v>110.25765197131798</v>
      </c>
      <c r="K65" s="4">
        <v>103.23789635554203</v>
      </c>
      <c r="L65" s="4">
        <v>115.76165453958873</v>
      </c>
      <c r="M65" s="4">
        <v>179.13458268003149</v>
      </c>
    </row>
    <row r="66" spans="2:13">
      <c r="B66" s="17">
        <v>38804</v>
      </c>
      <c r="C66" s="4">
        <v>107.1083800539129</v>
      </c>
      <c r="D66" s="4">
        <v>103.90877256688087</v>
      </c>
      <c r="E66" s="4">
        <v>134.36736816267873</v>
      </c>
      <c r="F66" s="4">
        <v>141.02896531502157</v>
      </c>
      <c r="G66" s="4">
        <v>105.74426976727607</v>
      </c>
      <c r="H66" s="4">
        <v>105.3217961344459</v>
      </c>
      <c r="I66" s="4">
        <v>125.91869026865339</v>
      </c>
      <c r="J66" s="4">
        <v>110.54145482324786</v>
      </c>
      <c r="K66" s="4">
        <v>102.96331404651396</v>
      </c>
      <c r="L66" s="4">
        <v>115.0541573793064</v>
      </c>
      <c r="M66" s="4">
        <v>177.38046330375417</v>
      </c>
    </row>
    <row r="67" spans="2:13">
      <c r="B67" s="17">
        <v>38805</v>
      </c>
      <c r="C67" s="4">
        <v>107.9084441966569</v>
      </c>
      <c r="D67" s="4">
        <v>103.81100893677761</v>
      </c>
      <c r="E67" s="4">
        <v>136.36529927433031</v>
      </c>
      <c r="F67" s="4">
        <v>142.73751015056405</v>
      </c>
      <c r="G67" s="4">
        <v>106.32406234850006</v>
      </c>
      <c r="H67" s="4">
        <v>105.4190841102739</v>
      </c>
      <c r="I67" s="4">
        <v>126.43492306039008</v>
      </c>
      <c r="J67" s="4">
        <v>109.7643606472561</v>
      </c>
      <c r="K67" s="4">
        <v>102.34360941156866</v>
      </c>
      <c r="L67" s="4">
        <v>115.5104445889789</v>
      </c>
      <c r="M67" s="4">
        <v>174.44773619788378</v>
      </c>
    </row>
    <row r="68" spans="2:13">
      <c r="B68" s="17">
        <v>38806</v>
      </c>
      <c r="C68" s="4">
        <v>107.68979312659022</v>
      </c>
      <c r="D68" s="4">
        <v>102.93951600557152</v>
      </c>
      <c r="E68" s="4">
        <v>137.22615583946271</v>
      </c>
      <c r="F68" s="4">
        <v>146.95644396829348</v>
      </c>
      <c r="G68" s="4">
        <v>105.7078668321567</v>
      </c>
      <c r="H68" s="4">
        <v>104.79366140852248</v>
      </c>
      <c r="I68" s="4">
        <v>127.91863809452857</v>
      </c>
      <c r="J68" s="4">
        <v>110.70953359406657</v>
      </c>
      <c r="K68" s="4">
        <v>102.57848278007306</v>
      </c>
      <c r="L68" s="4">
        <v>116.59650118872189</v>
      </c>
      <c r="M68" s="4">
        <v>179.45180369661344</v>
      </c>
    </row>
    <row r="69" spans="2:13">
      <c r="B69" s="17">
        <v>38807</v>
      </c>
      <c r="C69" s="4">
        <v>107.2408958539533</v>
      </c>
      <c r="D69" s="4">
        <v>102.83895912889389</v>
      </c>
      <c r="E69" s="4">
        <v>137.34144122254227</v>
      </c>
      <c r="F69" s="4">
        <v>148.13762207661975</v>
      </c>
      <c r="G69" s="4">
        <v>105.31558728652146</v>
      </c>
      <c r="H69" s="4">
        <v>104.86213088730901</v>
      </c>
      <c r="I69" s="4">
        <v>127.61702133712049</v>
      </c>
      <c r="J69" s="4">
        <v>110.18215246538823</v>
      </c>
      <c r="K69" s="4">
        <v>102.88512197934618</v>
      </c>
      <c r="L69" s="4">
        <v>115.6141462275408</v>
      </c>
      <c r="M69" s="4">
        <v>179.92450062646088</v>
      </c>
    </row>
    <row r="70" spans="2:13">
      <c r="B70" s="17">
        <v>38810</v>
      </c>
      <c r="C70" s="4">
        <v>107.48770653152857</v>
      </c>
      <c r="D70" s="4">
        <v>102.94230925214589</v>
      </c>
      <c r="E70" s="4">
        <v>139.54450302978515</v>
      </c>
      <c r="F70" s="4">
        <v>151.14762164248523</v>
      </c>
      <c r="G70" s="4">
        <v>105.65326242947765</v>
      </c>
      <c r="H70" s="4">
        <v>105.11025610297118</v>
      </c>
      <c r="I70" s="4">
        <v>128.77068940213209</v>
      </c>
      <c r="J70" s="4">
        <v>111.98570529817577</v>
      </c>
      <c r="K70" s="4">
        <v>103.73063638926195</v>
      </c>
      <c r="L70" s="4">
        <v>116.77153404782734</v>
      </c>
      <c r="M70" s="4">
        <v>181.91684922467724</v>
      </c>
    </row>
    <row r="71" spans="2:13">
      <c r="B71" s="17">
        <v>38811</v>
      </c>
      <c r="C71" s="4">
        <v>108.16022421673368</v>
      </c>
      <c r="D71" s="4">
        <v>104.17971748459559</v>
      </c>
      <c r="E71" s="4">
        <v>139.21925655796852</v>
      </c>
      <c r="F71" s="4">
        <v>149.78140257724098</v>
      </c>
      <c r="G71" s="4">
        <v>106.21172516590516</v>
      </c>
      <c r="H71" s="4">
        <v>106.14649567744159</v>
      </c>
      <c r="I71" s="4">
        <v>128.55265319195757</v>
      </c>
      <c r="J71" s="4">
        <v>112.23904343718662</v>
      </c>
      <c r="K71" s="4">
        <v>103.85693236473482</v>
      </c>
      <c r="L71" s="4">
        <v>116.39181159933609</v>
      </c>
      <c r="M71" s="4">
        <v>182.5174376315656</v>
      </c>
    </row>
    <row r="72" spans="2:13">
      <c r="B72" s="17">
        <v>38812</v>
      </c>
      <c r="C72" s="4">
        <v>108.62651418812585</v>
      </c>
      <c r="D72" s="4">
        <v>104.59032473102923</v>
      </c>
      <c r="E72" s="4">
        <v>138.82533799692928</v>
      </c>
      <c r="F72" s="4">
        <v>151.00884092479674</v>
      </c>
      <c r="G72" s="4">
        <v>106.55015870334299</v>
      </c>
      <c r="H72" s="4">
        <v>106.49252202844326</v>
      </c>
      <c r="I72" s="4">
        <v>128.88077631217118</v>
      </c>
      <c r="J72" s="4">
        <v>112.23904343718662</v>
      </c>
      <c r="K72" s="4">
        <v>103.85693236473482</v>
      </c>
      <c r="L72" s="4">
        <v>117.15552086276415</v>
      </c>
      <c r="M72" s="4">
        <v>186.22252895172247</v>
      </c>
    </row>
    <row r="73" spans="2:13">
      <c r="B73" s="17">
        <v>38813</v>
      </c>
      <c r="C73" s="4">
        <v>108.41780180306222</v>
      </c>
      <c r="D73" s="4">
        <v>104.32217305988888</v>
      </c>
      <c r="E73" s="4">
        <v>140.80056626079568</v>
      </c>
      <c r="F73" s="4">
        <v>154.48761091485437</v>
      </c>
      <c r="G73" s="4">
        <v>106.33164629331662</v>
      </c>
      <c r="H73" s="4">
        <v>106.09315079993928</v>
      </c>
      <c r="I73" s="4">
        <v>128.92758996906159</v>
      </c>
      <c r="J73" s="4">
        <v>114.40740597868191</v>
      </c>
      <c r="K73" s="4">
        <v>105.00990318317676</v>
      </c>
      <c r="L73" s="4">
        <v>117.18575909755977</v>
      </c>
      <c r="M73" s="4">
        <v>187.3033373165195</v>
      </c>
    </row>
    <row r="74" spans="2:13">
      <c r="B74" s="17">
        <v>38814</v>
      </c>
      <c r="C74" s="4">
        <v>107.29638684522025</v>
      </c>
      <c r="D74" s="4">
        <v>103.44230038895965</v>
      </c>
      <c r="E74" s="4">
        <v>141.39663677498623</v>
      </c>
      <c r="F74" s="4">
        <v>154.53695517003248</v>
      </c>
      <c r="G74" s="4">
        <v>105.41721214706303</v>
      </c>
      <c r="H74" s="4">
        <v>105.31791279087292</v>
      </c>
      <c r="I74" s="4">
        <v>127.25020747765046</v>
      </c>
      <c r="J74" s="4">
        <v>114.83021715454893</v>
      </c>
      <c r="K74" s="4">
        <v>104.79739163150607</v>
      </c>
      <c r="L74" s="4">
        <v>116.8070058232607</v>
      </c>
      <c r="M74" s="4">
        <v>190.97833652443146</v>
      </c>
    </row>
    <row r="75" spans="2:13">
      <c r="B75" s="17">
        <v>38817</v>
      </c>
      <c r="C75" s="4">
        <v>107.38749145774801</v>
      </c>
      <c r="D75" s="4">
        <v>103.65179388203805</v>
      </c>
      <c r="E75" s="4">
        <v>140.53690730158789</v>
      </c>
      <c r="F75" s="4">
        <v>154.38892240449812</v>
      </c>
      <c r="G75" s="4">
        <v>105.61903987849304</v>
      </c>
      <c r="H75" s="4">
        <v>105.51064926399437</v>
      </c>
      <c r="I75" s="4">
        <v>128.3292729570239</v>
      </c>
      <c r="J75" s="4">
        <v>115.17745911118436</v>
      </c>
      <c r="K75" s="4">
        <v>104.76392319800578</v>
      </c>
      <c r="L75" s="4">
        <v>117.59920880793845</v>
      </c>
      <c r="M75" s="4">
        <v>194.97933361499676</v>
      </c>
    </row>
    <row r="76" spans="2:13">
      <c r="B76" s="17">
        <v>38818</v>
      </c>
      <c r="C76" s="4">
        <v>106.5567830362447</v>
      </c>
      <c r="D76" s="4">
        <v>103.08755807401357</v>
      </c>
      <c r="E76" s="4">
        <v>140.22735960749512</v>
      </c>
      <c r="F76" s="4">
        <v>153.49147376344601</v>
      </c>
      <c r="G76" s="4">
        <v>105.12892744472451</v>
      </c>
      <c r="H76" s="4">
        <v>104.83780889335199</v>
      </c>
      <c r="I76" s="4">
        <v>126.3000398754684</v>
      </c>
      <c r="J76" s="4">
        <v>114.85831161520426</v>
      </c>
      <c r="K76" s="4">
        <v>104.51835181746129</v>
      </c>
      <c r="L76" s="4">
        <v>116.62053670868764</v>
      </c>
      <c r="M76" s="4">
        <v>194.80505013157824</v>
      </c>
    </row>
    <row r="77" spans="2:13">
      <c r="B77" s="17">
        <v>38819</v>
      </c>
      <c r="C77" s="4">
        <v>106.68515771753384</v>
      </c>
      <c r="D77" s="4">
        <v>103.13783651235239</v>
      </c>
      <c r="E77" s="4">
        <v>138.16977314049299</v>
      </c>
      <c r="F77" s="4">
        <v>150.35502954368661</v>
      </c>
      <c r="G77" s="4">
        <v>105.51134786209823</v>
      </c>
      <c r="H77" s="4">
        <v>104.98190137855943</v>
      </c>
      <c r="I77" s="4">
        <v>126.1457044404233</v>
      </c>
      <c r="J77" s="4">
        <v>113.70769356777051</v>
      </c>
      <c r="K77" s="4">
        <v>103.95938068836841</v>
      </c>
      <c r="L77" s="4">
        <v>116.31718518653919</v>
      </c>
      <c r="M77" s="4">
        <v>195.79558215964047</v>
      </c>
    </row>
    <row r="78" spans="2:13">
      <c r="B78" s="17">
        <v>38820</v>
      </c>
      <c r="C78" s="4">
        <v>106.7679800925591</v>
      </c>
      <c r="D78" s="4">
        <v>103.34733000543079</v>
      </c>
      <c r="E78" s="4">
        <v>138.46442712238624</v>
      </c>
      <c r="F78" s="4">
        <v>149.95410747036439</v>
      </c>
      <c r="G78" s="4">
        <v>105.58415373233699</v>
      </c>
      <c r="H78" s="4">
        <v>105.41397444767789</v>
      </c>
      <c r="I78" s="4">
        <v>126.51593847573923</v>
      </c>
      <c r="J78" s="4">
        <v>114.53512074771544</v>
      </c>
      <c r="K78" s="4">
        <v>104.6163426360782</v>
      </c>
      <c r="L78" s="4">
        <v>116.87019598059001</v>
      </c>
      <c r="M78" s="4">
        <v>193.78567982928126</v>
      </c>
    </row>
    <row r="79" spans="2:13">
      <c r="B79" s="17">
        <v>38821</v>
      </c>
      <c r="C79" s="4">
        <v>106.7679800925591</v>
      </c>
      <c r="D79" s="4">
        <v>103.34733000543079</v>
      </c>
      <c r="E79" s="4">
        <v>138.74354333966053</v>
      </c>
      <c r="F79" s="4">
        <v>149.59019358842573</v>
      </c>
      <c r="G79" s="4">
        <v>105.58415373233699</v>
      </c>
      <c r="H79" s="4">
        <v>105.41397444767789</v>
      </c>
      <c r="I79" s="4">
        <v>126.51593847573923</v>
      </c>
      <c r="J79" s="4">
        <v>114.53512074771544</v>
      </c>
      <c r="K79" s="4">
        <v>104.6163426360782</v>
      </c>
      <c r="L79" s="4">
        <v>116.87019598059001</v>
      </c>
      <c r="M79" s="4">
        <v>195.47710730504832</v>
      </c>
    </row>
    <row r="80" spans="2:13">
      <c r="B80" s="17">
        <v>38824</v>
      </c>
      <c r="C80" s="4">
        <v>106.45408329121338</v>
      </c>
      <c r="D80" s="4">
        <v>103.08197158086483</v>
      </c>
      <c r="E80" s="4">
        <v>136.86403736663326</v>
      </c>
      <c r="F80" s="4">
        <v>147.07363657434152</v>
      </c>
      <c r="G80" s="4">
        <v>104.97867053804694</v>
      </c>
      <c r="H80" s="4">
        <v>105.25598368020933</v>
      </c>
      <c r="I80" s="4">
        <v>126.51593847573923</v>
      </c>
      <c r="J80" s="4">
        <v>114.53512074771544</v>
      </c>
      <c r="K80" s="4">
        <v>104.6163426360782</v>
      </c>
      <c r="L80" s="4">
        <v>116.87019598059001</v>
      </c>
      <c r="M80" s="4">
        <v>198.44870338923505</v>
      </c>
    </row>
    <row r="81" spans="2:13">
      <c r="B81" s="17">
        <v>38825</v>
      </c>
      <c r="C81" s="4">
        <v>108.30267870177713</v>
      </c>
      <c r="D81" s="4">
        <v>104.80540471725637</v>
      </c>
      <c r="E81" s="4">
        <v>138.73581471062727</v>
      </c>
      <c r="F81" s="4">
        <v>149.7073861944738</v>
      </c>
      <c r="G81" s="4">
        <v>106.8271622877669</v>
      </c>
      <c r="H81" s="4">
        <v>106.81688341003786</v>
      </c>
      <c r="I81" s="4">
        <v>126.17413465214213</v>
      </c>
      <c r="J81" s="4">
        <v>115.98571513311389</v>
      </c>
      <c r="K81" s="4">
        <v>105.22976961812498</v>
      </c>
      <c r="L81" s="4">
        <v>117.15629620211789</v>
      </c>
      <c r="M81" s="4">
        <v>200.61533547086995</v>
      </c>
    </row>
    <row r="82" spans="2:13">
      <c r="B82" s="17">
        <v>38826</v>
      </c>
      <c r="C82" s="4">
        <v>108.4915137168347</v>
      </c>
      <c r="D82" s="4">
        <v>104.39200422424835</v>
      </c>
      <c r="E82" s="4">
        <v>139.67983454441969</v>
      </c>
      <c r="F82" s="4">
        <v>149.85541896000817</v>
      </c>
      <c r="G82" s="4">
        <v>106.92196159797358</v>
      </c>
      <c r="H82" s="4">
        <v>106.52113613898091</v>
      </c>
      <c r="I82" s="4">
        <v>128.12320736230996</v>
      </c>
      <c r="J82" s="4">
        <v>117.33055443956917</v>
      </c>
      <c r="K82" s="4">
        <v>105.66645652626001</v>
      </c>
      <c r="L82" s="4">
        <v>118.04095840472849</v>
      </c>
      <c r="M82" s="4">
        <v>202.49985400020861</v>
      </c>
    </row>
    <row r="83" spans="2:13">
      <c r="B83" s="17">
        <v>38827</v>
      </c>
      <c r="C83" s="4">
        <v>108.61823195062334</v>
      </c>
      <c r="D83" s="4">
        <v>104.67132888168619</v>
      </c>
      <c r="E83" s="4">
        <v>139.41746369005082</v>
      </c>
      <c r="F83" s="4">
        <v>148.30415893784595</v>
      </c>
      <c r="G83" s="4">
        <v>107.52981477501878</v>
      </c>
      <c r="H83" s="4">
        <v>106.62148991236653</v>
      </c>
      <c r="I83" s="4">
        <v>129.60927376734247</v>
      </c>
      <c r="J83" s="4">
        <v>118.12458894791638</v>
      </c>
      <c r="K83" s="4">
        <v>106.25677877397031</v>
      </c>
      <c r="L83" s="4">
        <v>117.87891247979805</v>
      </c>
      <c r="M83" s="4">
        <v>202.95123568388254</v>
      </c>
    </row>
    <row r="84" spans="2:13">
      <c r="B84" s="17">
        <v>38828</v>
      </c>
      <c r="C84" s="4">
        <v>108.60332392311879</v>
      </c>
      <c r="D84" s="4">
        <v>104.79143848438449</v>
      </c>
      <c r="E84" s="4">
        <v>140.11328182270199</v>
      </c>
      <c r="F84" s="4">
        <v>148.19930239559241</v>
      </c>
      <c r="G84" s="4">
        <v>107.57304326047301</v>
      </c>
      <c r="H84" s="4">
        <v>106.48986500389334</v>
      </c>
      <c r="I84" s="4">
        <v>130.28197960402795</v>
      </c>
      <c r="J84" s="4">
        <v>117.90018182918331</v>
      </c>
      <c r="K84" s="4">
        <v>106.02431988734993</v>
      </c>
      <c r="L84" s="4">
        <v>118.87386670547728</v>
      </c>
      <c r="M84" s="4">
        <v>202.81080582673954</v>
      </c>
    </row>
    <row r="85" spans="2:13">
      <c r="B85" s="17">
        <v>38831</v>
      </c>
      <c r="C85" s="4">
        <v>108.34077699428872</v>
      </c>
      <c r="D85" s="4">
        <v>104.67412212826058</v>
      </c>
      <c r="E85" s="4">
        <v>136.17200304194625</v>
      </c>
      <c r="F85" s="4">
        <v>144.59100373569225</v>
      </c>
      <c r="G85" s="4">
        <v>107.46753162821298</v>
      </c>
      <c r="H85" s="4">
        <v>106.4156727029993</v>
      </c>
      <c r="I85" s="4">
        <v>129.94722989311299</v>
      </c>
      <c r="J85" s="4">
        <v>116.4607415720847</v>
      </c>
      <c r="K85" s="4">
        <v>104.70051518914336</v>
      </c>
      <c r="L85" s="4">
        <v>118.21424675028803</v>
      </c>
      <c r="M85" s="4">
        <v>203.77500725658751</v>
      </c>
    </row>
    <row r="86" spans="2:13">
      <c r="B86" s="17">
        <v>38832</v>
      </c>
      <c r="C86" s="4">
        <v>107.81319846537785</v>
      </c>
      <c r="D86" s="4">
        <v>104.47580162147969</v>
      </c>
      <c r="E86" s="4">
        <v>136.62195416347669</v>
      </c>
      <c r="F86" s="4">
        <v>146.43524527297456</v>
      </c>
      <c r="G86" s="4">
        <v>106.96443168894616</v>
      </c>
      <c r="H86" s="4">
        <v>105.96970135161972</v>
      </c>
      <c r="I86" s="4">
        <v>129.94103082439233</v>
      </c>
      <c r="J86" s="4">
        <v>115.56910844111363</v>
      </c>
      <c r="K86" s="4">
        <v>104.50501644828638</v>
      </c>
      <c r="L86" s="4">
        <v>117.9799004306219</v>
      </c>
      <c r="M86" s="4">
        <v>204.06338999893472</v>
      </c>
    </row>
    <row r="87" spans="2:13">
      <c r="B87" s="17">
        <v>38833</v>
      </c>
      <c r="C87" s="4">
        <v>108.11715658172054</v>
      </c>
      <c r="D87" s="4">
        <v>105.15176729247931</v>
      </c>
      <c r="E87" s="4">
        <v>137.31141227848593</v>
      </c>
      <c r="F87" s="4">
        <v>145.39593189828537</v>
      </c>
      <c r="G87" s="4">
        <v>107.63978197485851</v>
      </c>
      <c r="H87" s="4">
        <v>106.71407699860617</v>
      </c>
      <c r="I87" s="4">
        <v>130.54640194911212</v>
      </c>
      <c r="J87" s="4">
        <v>116.23061796259798</v>
      </c>
      <c r="K87" s="4">
        <v>104.66916407052598</v>
      </c>
      <c r="L87" s="4">
        <v>118.3233757643261</v>
      </c>
      <c r="M87" s="4">
        <v>209.29565601552173</v>
      </c>
    </row>
    <row r="88" spans="2:13">
      <c r="B88" s="17">
        <v>38834</v>
      </c>
      <c r="C88" s="4">
        <v>108.4741210180794</v>
      </c>
      <c r="D88" s="4">
        <v>107.31374014104829</v>
      </c>
      <c r="E88" s="4">
        <v>137.78326118227727</v>
      </c>
      <c r="F88" s="4">
        <v>145.49462040864159</v>
      </c>
      <c r="G88" s="4">
        <v>107.90540964205762</v>
      </c>
      <c r="H88" s="4">
        <v>108.73893409215228</v>
      </c>
      <c r="I88" s="4">
        <v>129.70461116904625</v>
      </c>
      <c r="J88" s="4">
        <v>116.719935628453</v>
      </c>
      <c r="K88" s="4">
        <v>104.97966644081356</v>
      </c>
      <c r="L88" s="4">
        <v>117.46449359522717</v>
      </c>
      <c r="M88" s="4">
        <v>203.88409116347535</v>
      </c>
    </row>
    <row r="89" spans="2:13">
      <c r="B89" s="17">
        <v>38835</v>
      </c>
      <c r="C89" s="4">
        <v>108.54783293185186</v>
      </c>
      <c r="D89" s="4">
        <v>109.00086107197291</v>
      </c>
      <c r="E89" s="4">
        <v>136.10622918861105</v>
      </c>
      <c r="F89" s="4">
        <v>144.18699764642136</v>
      </c>
      <c r="G89" s="4">
        <v>107.75970310226994</v>
      </c>
      <c r="H89" s="4">
        <v>111.06280864081674</v>
      </c>
      <c r="I89" s="4">
        <v>128.46800383977219</v>
      </c>
      <c r="J89" s="4">
        <v>116.15142365166886</v>
      </c>
      <c r="K89" s="4">
        <v>104.96038773161638</v>
      </c>
      <c r="L89" s="4">
        <v>116.74943687624595</v>
      </c>
      <c r="M89" s="4">
        <v>207.79606575531614</v>
      </c>
    </row>
    <row r="90" spans="2:13">
      <c r="B90" s="17">
        <v>38838</v>
      </c>
      <c r="C90" s="4">
        <v>108.09893565921497</v>
      </c>
      <c r="D90" s="4">
        <v>107.48692142865974</v>
      </c>
      <c r="E90" s="4">
        <v>136.26305595274442</v>
      </c>
      <c r="F90" s="4">
        <v>143.98653660976024</v>
      </c>
      <c r="G90" s="4">
        <v>107.53360674742704</v>
      </c>
      <c r="H90" s="4">
        <v>109.65008912627245</v>
      </c>
      <c r="I90" s="4">
        <v>128.46800383977219</v>
      </c>
      <c r="J90" s="4">
        <v>116.15142365166886</v>
      </c>
      <c r="K90" s="4">
        <v>104.96038773161638</v>
      </c>
      <c r="L90" s="4">
        <v>116.74943687624595</v>
      </c>
      <c r="M90" s="4">
        <v>207.79606575531614</v>
      </c>
    </row>
    <row r="91" spans="2:13">
      <c r="B91" s="17">
        <v>38839</v>
      </c>
      <c r="C91" s="4">
        <v>108.76317110691754</v>
      </c>
      <c r="D91" s="4">
        <v>107.81093803128765</v>
      </c>
      <c r="E91" s="4">
        <v>138.0990883874596</v>
      </c>
      <c r="F91" s="4">
        <v>145.65498923797051</v>
      </c>
      <c r="G91" s="4">
        <v>108.22715850089908</v>
      </c>
      <c r="H91" s="4">
        <v>110.0934034531021</v>
      </c>
      <c r="I91" s="4">
        <v>129.35297433989226</v>
      </c>
      <c r="J91" s="4">
        <v>117.5926764546162</v>
      </c>
      <c r="K91" s="4">
        <v>107.37862134904567</v>
      </c>
      <c r="L91" s="4">
        <v>117.89170557913464</v>
      </c>
      <c r="M91" s="4">
        <v>215.23383283185439</v>
      </c>
    </row>
    <row r="92" spans="2:13">
      <c r="B92" s="17">
        <v>38840</v>
      </c>
      <c r="C92" s="4">
        <v>108.31924317678217</v>
      </c>
      <c r="D92" s="4">
        <v>107.52323363412665</v>
      </c>
      <c r="E92" s="4">
        <v>140.04050389930541</v>
      </c>
      <c r="F92" s="4">
        <v>145.65498923797051</v>
      </c>
      <c r="G92" s="4">
        <v>108.07386801629488</v>
      </c>
      <c r="H92" s="4">
        <v>109.93214250157209</v>
      </c>
      <c r="I92" s="4">
        <v>127.59308010619938</v>
      </c>
      <c r="J92" s="4">
        <v>118.70069967460479</v>
      </c>
      <c r="K92" s="4">
        <v>108.4324498267414</v>
      </c>
      <c r="L92" s="4">
        <v>116.49512556822117</v>
      </c>
      <c r="M92" s="4">
        <v>216.16543447343699</v>
      </c>
    </row>
    <row r="93" spans="2:13">
      <c r="B93" s="17">
        <v>38841</v>
      </c>
      <c r="C93" s="4">
        <v>108.6836616268933</v>
      </c>
      <c r="D93" s="4">
        <v>107.79697179841577</v>
      </c>
      <c r="E93" s="4">
        <v>140.04050389930541</v>
      </c>
      <c r="F93" s="4">
        <v>145.65498923797051</v>
      </c>
      <c r="G93" s="4">
        <v>108.43960375507223</v>
      </c>
      <c r="H93" s="4">
        <v>110.36462434369821</v>
      </c>
      <c r="I93" s="4">
        <v>129.09710243442274</v>
      </c>
      <c r="J93" s="4">
        <v>118.60972381565895</v>
      </c>
      <c r="K93" s="4">
        <v>108.37624811765598</v>
      </c>
      <c r="L93" s="4">
        <v>117.01595977909203</v>
      </c>
      <c r="M93" s="4">
        <v>218.12518328338803</v>
      </c>
    </row>
    <row r="94" spans="2:13">
      <c r="B94" s="17">
        <v>38842</v>
      </c>
      <c r="C94" s="4">
        <v>109.80259191348452</v>
      </c>
      <c r="D94" s="4">
        <v>109.11538418152243</v>
      </c>
      <c r="E94" s="4">
        <v>140.04050389930541</v>
      </c>
      <c r="F94" s="4">
        <v>145.65498923797051</v>
      </c>
      <c r="G94" s="4">
        <v>109.75617657522253</v>
      </c>
      <c r="H94" s="4">
        <v>111.81413342893379</v>
      </c>
      <c r="I94" s="4">
        <v>130.67829248016866</v>
      </c>
      <c r="J94" s="4">
        <v>118.60972381565895</v>
      </c>
      <c r="K94" s="4">
        <v>108.37624811765598</v>
      </c>
      <c r="L94" s="4">
        <v>118.07914386789986</v>
      </c>
      <c r="M94" s="4">
        <v>219.3614675614505</v>
      </c>
    </row>
    <row r="95" spans="2:13">
      <c r="B95" s="17">
        <v>38845</v>
      </c>
      <c r="C95" s="4">
        <v>109.71148730095675</v>
      </c>
      <c r="D95" s="4">
        <v>108.23830475716755</v>
      </c>
      <c r="E95" s="4">
        <v>139.20927374546721</v>
      </c>
      <c r="F95" s="4">
        <v>148.328831065435</v>
      </c>
      <c r="G95" s="4">
        <v>109.82064010616305</v>
      </c>
      <c r="H95" s="4">
        <v>111.08508676973534</v>
      </c>
      <c r="I95" s="4">
        <v>130.99230737501804</v>
      </c>
      <c r="J95" s="4">
        <v>120.61649092340983</v>
      </c>
      <c r="K95" s="4">
        <v>110.6820411710393</v>
      </c>
      <c r="L95" s="4">
        <v>117.60153482599969</v>
      </c>
      <c r="M95" s="4">
        <v>219.3614675614505</v>
      </c>
    </row>
    <row r="96" spans="2:13">
      <c r="B96" s="17">
        <v>38846</v>
      </c>
      <c r="C96" s="4">
        <v>109.75124204096886</v>
      </c>
      <c r="D96" s="4">
        <v>108.30813592152704</v>
      </c>
      <c r="E96" s="4">
        <v>138.39808972318403</v>
      </c>
      <c r="F96" s="4">
        <v>147.42521439248563</v>
      </c>
      <c r="G96" s="4">
        <v>110.34421669643453</v>
      </c>
      <c r="H96" s="4">
        <v>111.03419453027909</v>
      </c>
      <c r="I96" s="4">
        <v>131.26463887674583</v>
      </c>
      <c r="J96" s="4">
        <v>119.44670171796068</v>
      </c>
      <c r="K96" s="4">
        <v>110.10152543436575</v>
      </c>
      <c r="L96" s="4">
        <v>118.34857429332246</v>
      </c>
      <c r="M96" s="4">
        <v>219.3614675614505</v>
      </c>
    </row>
    <row r="97" spans="2:13">
      <c r="B97" s="17">
        <v>38847</v>
      </c>
      <c r="C97" s="4">
        <v>109.56157880216102</v>
      </c>
      <c r="D97" s="4">
        <v>108.43941851052283</v>
      </c>
      <c r="E97" s="4">
        <v>136.47414413321547</v>
      </c>
      <c r="F97" s="4">
        <v>145.52546056812793</v>
      </c>
      <c r="G97" s="4">
        <v>110.37151889777404</v>
      </c>
      <c r="H97" s="4">
        <v>110.9495785176892</v>
      </c>
      <c r="I97" s="4">
        <v>130.78709682426557</v>
      </c>
      <c r="J97" s="4">
        <v>119.07443268595242</v>
      </c>
      <c r="K97" s="4">
        <v>111.30442030899461</v>
      </c>
      <c r="L97" s="4">
        <v>117.91729177780788</v>
      </c>
      <c r="M97" s="4">
        <v>218.15778307165331</v>
      </c>
    </row>
    <row r="98" spans="2:13">
      <c r="B98" s="17">
        <v>38848</v>
      </c>
      <c r="C98" s="4">
        <v>108.15939599298343</v>
      </c>
      <c r="D98" s="4">
        <v>107.57071882589111</v>
      </c>
      <c r="E98" s="4">
        <v>135.75127579894786</v>
      </c>
      <c r="F98" s="4">
        <v>145.2016388935215</v>
      </c>
      <c r="G98" s="4">
        <v>109.02612708732092</v>
      </c>
      <c r="H98" s="4">
        <v>109.68401728590993</v>
      </c>
      <c r="I98" s="4">
        <v>129.42629435958818</v>
      </c>
      <c r="J98" s="4">
        <v>119.49403704993324</v>
      </c>
      <c r="K98" s="4">
        <v>111.5160775055371</v>
      </c>
      <c r="L98" s="4">
        <v>117.11559088604685</v>
      </c>
      <c r="M98" s="4">
        <v>216.15791144537576</v>
      </c>
    </row>
    <row r="99" spans="2:13">
      <c r="B99" s="17">
        <v>38849</v>
      </c>
      <c r="C99" s="4">
        <v>106.94356352761265</v>
      </c>
      <c r="D99" s="4">
        <v>106.90592614118901</v>
      </c>
      <c r="E99" s="4">
        <v>133.65520719988427</v>
      </c>
      <c r="F99" s="4">
        <v>143.11992812819449</v>
      </c>
      <c r="G99" s="4">
        <v>107.89100014690621</v>
      </c>
      <c r="H99" s="4">
        <v>108.69029010423827</v>
      </c>
      <c r="I99" s="4">
        <v>126.46698720894516</v>
      </c>
      <c r="J99" s="4">
        <v>117.82837712825287</v>
      </c>
      <c r="K99" s="4">
        <v>110.64682688140746</v>
      </c>
      <c r="L99" s="4">
        <v>114.59728866511858</v>
      </c>
      <c r="M99" s="4">
        <v>210.77894638159469</v>
      </c>
    </row>
    <row r="100" spans="2:13">
      <c r="B100" s="17">
        <v>38852</v>
      </c>
      <c r="C100" s="4">
        <v>107.213564470195</v>
      </c>
      <c r="D100" s="4">
        <v>107.79976504499014</v>
      </c>
      <c r="E100" s="4">
        <v>132.73042843212258</v>
      </c>
      <c r="F100" s="4">
        <v>143.14151623983491</v>
      </c>
      <c r="G100" s="4">
        <v>108.3439512510737</v>
      </c>
      <c r="H100" s="4">
        <v>109.50211329749204</v>
      </c>
      <c r="I100" s="4">
        <v>125.2004533410197</v>
      </c>
      <c r="J100" s="4">
        <v>114.99097602867086</v>
      </c>
      <c r="K100" s="4">
        <v>108.37387078164708</v>
      </c>
      <c r="L100" s="4">
        <v>113.22416266965556</v>
      </c>
      <c r="M100" s="4">
        <v>199.29253637010328</v>
      </c>
    </row>
    <row r="101" spans="2:13">
      <c r="B101" s="17">
        <v>38853</v>
      </c>
      <c r="C101" s="4">
        <v>107.01313432263386</v>
      </c>
      <c r="D101" s="4">
        <v>107.60144453820928</v>
      </c>
      <c r="E101" s="4">
        <v>130.08586869135442</v>
      </c>
      <c r="F101" s="4">
        <v>139.42836103768124</v>
      </c>
      <c r="G101" s="4">
        <v>108.25976946361016</v>
      </c>
      <c r="H101" s="4">
        <v>109.39889811305268</v>
      </c>
      <c r="I101" s="4">
        <v>125.09122147494207</v>
      </c>
      <c r="J101" s="4">
        <v>114.28178260870459</v>
      </c>
      <c r="K101" s="4">
        <v>107.95820843884078</v>
      </c>
      <c r="L101" s="4">
        <v>113.31933557532641</v>
      </c>
      <c r="M101" s="4">
        <v>198.77720894790883</v>
      </c>
    </row>
    <row r="102" spans="2:13">
      <c r="B102" s="17">
        <v>38854</v>
      </c>
      <c r="C102" s="4">
        <v>105.21091944208428</v>
      </c>
      <c r="D102" s="4">
        <v>105.86963166209458</v>
      </c>
      <c r="E102" s="4">
        <v>131.28742898636995</v>
      </c>
      <c r="F102" s="4">
        <v>139.33584055922225</v>
      </c>
      <c r="G102" s="4">
        <v>106.22840984450154</v>
      </c>
      <c r="H102" s="4">
        <v>107.55287921036687</v>
      </c>
      <c r="I102" s="4">
        <v>120.83310254682816</v>
      </c>
      <c r="J102" s="4">
        <v>115.83248529559438</v>
      </c>
      <c r="K102" s="4">
        <v>109.86646633648564</v>
      </c>
      <c r="L102" s="4">
        <v>110.01076871810467</v>
      </c>
      <c r="M102" s="4">
        <v>193.49980476295445</v>
      </c>
    </row>
    <row r="103" spans="2:13">
      <c r="B103" s="17">
        <v>38855</v>
      </c>
      <c r="C103" s="4">
        <v>104.50610103061932</v>
      </c>
      <c r="D103" s="4">
        <v>104.5931179776036</v>
      </c>
      <c r="E103" s="4">
        <v>129.51234001184417</v>
      </c>
      <c r="F103" s="4">
        <v>136.0328594782367</v>
      </c>
      <c r="G103" s="4">
        <v>105.49542157798354</v>
      </c>
      <c r="H103" s="4">
        <v>106.57570733550628</v>
      </c>
      <c r="I103" s="4">
        <v>121.11847346896832</v>
      </c>
      <c r="J103" s="4">
        <v>113.39928192027901</v>
      </c>
      <c r="K103" s="4">
        <v>108.14572081654286</v>
      </c>
      <c r="L103" s="4">
        <v>109.9351731311156</v>
      </c>
      <c r="M103" s="4">
        <v>186.90210915325378</v>
      </c>
    </row>
    <row r="104" spans="2:13">
      <c r="B104" s="17">
        <v>38856</v>
      </c>
      <c r="C104" s="4">
        <v>104.93843382825119</v>
      </c>
      <c r="D104" s="4">
        <v>105.06796989524794</v>
      </c>
      <c r="E104" s="4">
        <v>130.06195824528274</v>
      </c>
      <c r="F104" s="4">
        <v>136.27958075412729</v>
      </c>
      <c r="G104" s="4">
        <v>105.64492009017945</v>
      </c>
      <c r="H104" s="4">
        <v>107.00348828804407</v>
      </c>
      <c r="I104" s="4">
        <v>121.25121904398632</v>
      </c>
      <c r="J104" s="4">
        <v>113.7258190262578</v>
      </c>
      <c r="K104" s="4">
        <v>108.24865203655325</v>
      </c>
      <c r="L104" s="4">
        <v>109.65953999086315</v>
      </c>
      <c r="M104" s="4">
        <v>181.775165529524</v>
      </c>
    </row>
    <row r="105" spans="2:13">
      <c r="B105" s="17">
        <v>38859</v>
      </c>
      <c r="C105" s="4">
        <v>104.5276348481259</v>
      </c>
      <c r="D105" s="4">
        <v>105.59310025123109</v>
      </c>
      <c r="E105" s="4">
        <v>127.66624425807527</v>
      </c>
      <c r="F105" s="4">
        <v>134.5216916634067</v>
      </c>
      <c r="G105" s="4">
        <v>105.46736098216236</v>
      </c>
      <c r="H105" s="4">
        <v>107.25283982272929</v>
      </c>
      <c r="I105" s="4">
        <v>118.55697552139857</v>
      </c>
      <c r="J105" s="4">
        <v>110.18549870387817</v>
      </c>
      <c r="K105" s="4">
        <v>105.10321362152615</v>
      </c>
      <c r="L105" s="4">
        <v>107.24338872978936</v>
      </c>
      <c r="M105" s="4">
        <v>165.31854164557848</v>
      </c>
    </row>
    <row r="106" spans="2:13">
      <c r="B106" s="17">
        <v>38860</v>
      </c>
      <c r="C106" s="4">
        <v>104.07294000923724</v>
      </c>
      <c r="D106" s="4">
        <v>105.19366599109499</v>
      </c>
      <c r="E106" s="4">
        <v>125.58378126637233</v>
      </c>
      <c r="F106" s="4">
        <v>128.93037074853575</v>
      </c>
      <c r="G106" s="4">
        <v>105.21159244322476</v>
      </c>
      <c r="H106" s="4">
        <v>106.66992951377668</v>
      </c>
      <c r="I106" s="4">
        <v>121.38396461900433</v>
      </c>
      <c r="J106" s="4">
        <v>110.59708603814346</v>
      </c>
      <c r="K106" s="4">
        <v>105.52236767659554</v>
      </c>
      <c r="L106" s="4">
        <v>110.07318353608026</v>
      </c>
      <c r="M106" s="4">
        <v>176.47644609839611</v>
      </c>
    </row>
    <row r="107" spans="2:13">
      <c r="B107" s="17">
        <v>38861</v>
      </c>
      <c r="C107" s="4">
        <v>104.2377565355375</v>
      </c>
      <c r="D107" s="4">
        <v>105.12942131988427</v>
      </c>
      <c r="E107" s="4">
        <v>128.06338308121173</v>
      </c>
      <c r="F107" s="4">
        <v>129.65203048051578</v>
      </c>
      <c r="G107" s="4">
        <v>105.3914267346868</v>
      </c>
      <c r="H107" s="4">
        <v>106.93501880925757</v>
      </c>
      <c r="I107" s="4">
        <v>119.43318182091357</v>
      </c>
      <c r="J107" s="4">
        <v>110.30484787668682</v>
      </c>
      <c r="K107" s="4">
        <v>105.65631570234706</v>
      </c>
      <c r="L107" s="4">
        <v>108.29668724183709</v>
      </c>
      <c r="M107" s="4">
        <v>171.58773169660535</v>
      </c>
    </row>
    <row r="108" spans="2:13">
      <c r="B108" s="17">
        <v>38862</v>
      </c>
      <c r="C108" s="4">
        <v>105.42294472214894</v>
      </c>
      <c r="D108" s="4">
        <v>105.52885558002041</v>
      </c>
      <c r="E108" s="4">
        <v>126.34497071959656</v>
      </c>
      <c r="F108" s="4">
        <v>126.96276857330813</v>
      </c>
      <c r="G108" s="4">
        <v>106.27998066925397</v>
      </c>
      <c r="H108" s="4">
        <v>107.68940939493218</v>
      </c>
      <c r="I108" s="4">
        <v>121.97330366944661</v>
      </c>
      <c r="J108" s="4">
        <v>109.42820310561869</v>
      </c>
      <c r="K108" s="4">
        <v>104.87725526305509</v>
      </c>
      <c r="L108" s="4">
        <v>110.05360621739848</v>
      </c>
      <c r="M108" s="4">
        <v>178.6681549402351</v>
      </c>
    </row>
    <row r="109" spans="2:13">
      <c r="B109" s="17">
        <v>38863</v>
      </c>
      <c r="C109" s="4">
        <v>106.0258916123328</v>
      </c>
      <c r="D109" s="4">
        <v>105.84449244292517</v>
      </c>
      <c r="E109" s="4">
        <v>128.57508272845584</v>
      </c>
      <c r="F109" s="4">
        <v>130.23182547885872</v>
      </c>
      <c r="G109" s="4">
        <v>106.92044480901026</v>
      </c>
      <c r="H109" s="4">
        <v>108.28907939719974</v>
      </c>
      <c r="I109" s="4">
        <v>123.73255662016838</v>
      </c>
      <c r="J109" s="4">
        <v>110.8099904620673</v>
      </c>
      <c r="K109" s="4">
        <v>105.70129935714047</v>
      </c>
      <c r="L109" s="4">
        <v>112.24975493685025</v>
      </c>
      <c r="M109" s="4">
        <v>187.46257474381557</v>
      </c>
    </row>
    <row r="110" spans="2:13">
      <c r="B110" s="17">
        <v>38866</v>
      </c>
      <c r="C110" s="4">
        <v>106.0258916123328</v>
      </c>
      <c r="D110" s="4">
        <v>105.84449244292517</v>
      </c>
      <c r="E110" s="4">
        <v>128.13165263767223</v>
      </c>
      <c r="F110" s="4">
        <v>131.63505273548657</v>
      </c>
      <c r="G110" s="4">
        <v>106.92044480901026</v>
      </c>
      <c r="H110" s="4">
        <v>108.28907939719974</v>
      </c>
      <c r="I110" s="4">
        <v>123.01987747828427</v>
      </c>
      <c r="J110" s="4">
        <v>111.28871170603747</v>
      </c>
      <c r="K110" s="4">
        <v>106.05359083695953</v>
      </c>
      <c r="L110" s="4">
        <v>112.24975493685025</v>
      </c>
      <c r="M110" s="4">
        <v>187.08266182672335</v>
      </c>
    </row>
    <row r="111" spans="2:13">
      <c r="B111" s="17">
        <v>38867</v>
      </c>
      <c r="C111" s="4">
        <v>104.34294095181957</v>
      </c>
      <c r="D111" s="4">
        <v>104.5931179776036</v>
      </c>
      <c r="E111" s="4">
        <v>127.67896429335919</v>
      </c>
      <c r="F111" s="4">
        <v>131.88794204327442</v>
      </c>
      <c r="G111" s="4">
        <v>105.17443111362373</v>
      </c>
      <c r="H111" s="4">
        <v>106.88208270476294</v>
      </c>
      <c r="I111" s="4">
        <v>120.18562050700601</v>
      </c>
      <c r="J111" s="4">
        <v>110.55058726579338</v>
      </c>
      <c r="K111" s="4">
        <v>106.13988070490761</v>
      </c>
      <c r="L111" s="4">
        <v>109.55583835230122</v>
      </c>
      <c r="M111" s="4">
        <v>185.19062026932346</v>
      </c>
    </row>
    <row r="112" spans="2:13">
      <c r="B112" s="17">
        <v>38868</v>
      </c>
      <c r="C112" s="4">
        <v>105.19187029582847</v>
      </c>
      <c r="D112" s="4">
        <v>104.93948055282654</v>
      </c>
      <c r="E112" s="4">
        <v>124.52214135947987</v>
      </c>
      <c r="F112" s="4">
        <v>129.67978662405349</v>
      </c>
      <c r="G112" s="4">
        <v>105.87480841743064</v>
      </c>
      <c r="H112" s="4">
        <v>107.32805405614252</v>
      </c>
      <c r="I112" s="4">
        <v>121.69113916216195</v>
      </c>
      <c r="J112" s="4">
        <v>110.55058726579338</v>
      </c>
      <c r="K112" s="4">
        <v>106.13988070490761</v>
      </c>
      <c r="L112" s="4">
        <v>110.94737865741544</v>
      </c>
      <c r="M112" s="4">
        <v>183.21331772722957</v>
      </c>
    </row>
    <row r="113" spans="2:13">
      <c r="B113" s="17">
        <v>38869</v>
      </c>
      <c r="C113" s="4">
        <v>106.48555579372298</v>
      </c>
      <c r="D113" s="4">
        <v>106.77743679876758</v>
      </c>
      <c r="E113" s="4">
        <v>124.81526571687698</v>
      </c>
      <c r="F113" s="4">
        <v>130.9658212746333</v>
      </c>
      <c r="G113" s="4">
        <v>106.74667767340142</v>
      </c>
      <c r="H113" s="4">
        <v>108.86177038096029</v>
      </c>
      <c r="I113" s="4">
        <v>122.00600910097279</v>
      </c>
      <c r="J113" s="4">
        <v>109.06834304134405</v>
      </c>
      <c r="K113" s="4">
        <v>104.69583480887583</v>
      </c>
      <c r="L113" s="4">
        <v>111.44902321928139</v>
      </c>
      <c r="M113" s="4">
        <v>183.0590956519743</v>
      </c>
    </row>
    <row r="114" spans="2:13">
      <c r="B114" s="17">
        <v>38870</v>
      </c>
      <c r="C114" s="4">
        <v>106.69343995503637</v>
      </c>
      <c r="D114" s="4">
        <v>107.17407781232934</v>
      </c>
      <c r="E114" s="4">
        <v>127.1142913346162</v>
      </c>
      <c r="F114" s="4">
        <v>133.11538039083021</v>
      </c>
      <c r="G114" s="4">
        <v>106.62903172943494</v>
      </c>
      <c r="H114" s="4">
        <v>109.46184915623549</v>
      </c>
      <c r="I114" s="4">
        <v>121.56673026576826</v>
      </c>
      <c r="J114" s="4">
        <v>110.93275558666778</v>
      </c>
      <c r="K114" s="4">
        <v>105.74401711355041</v>
      </c>
      <c r="L114" s="4">
        <v>111.73841863306262</v>
      </c>
      <c r="M114" s="4">
        <v>192.51178041091265</v>
      </c>
    </row>
    <row r="115" spans="2:13">
      <c r="B115" s="17">
        <v>38873</v>
      </c>
      <c r="C115" s="4">
        <v>104.79432289570723</v>
      </c>
      <c r="D115" s="4">
        <v>105.47578389510721</v>
      </c>
      <c r="E115" s="4">
        <v>126.14016205021501</v>
      </c>
      <c r="F115" s="4">
        <v>131.59496052815433</v>
      </c>
      <c r="G115" s="4">
        <v>104.741103466669</v>
      </c>
      <c r="H115" s="4">
        <v>107.8739704079</v>
      </c>
      <c r="I115" s="4">
        <v>120.15911414420046</v>
      </c>
      <c r="J115" s="4">
        <v>111.65442768766954</v>
      </c>
      <c r="K115" s="4">
        <v>105.78060580056243</v>
      </c>
      <c r="L115" s="4">
        <v>111.69015375829268</v>
      </c>
      <c r="M115" s="4">
        <v>193.46093578463811</v>
      </c>
    </row>
    <row r="116" spans="2:13">
      <c r="B116" s="17">
        <v>38874</v>
      </c>
      <c r="C116" s="4">
        <v>104.67505867567087</v>
      </c>
      <c r="D116" s="4">
        <v>105.12383482673553</v>
      </c>
      <c r="E116" s="4">
        <v>123.85820382159092</v>
      </c>
      <c r="F116" s="4">
        <v>128.99513508345703</v>
      </c>
      <c r="G116" s="4">
        <v>104.29952827972633</v>
      </c>
      <c r="H116" s="4">
        <v>107.70739540727017</v>
      </c>
      <c r="I116" s="4">
        <v>117.62861154023399</v>
      </c>
      <c r="J116" s="4">
        <v>111.35382392998798</v>
      </c>
      <c r="K116" s="4">
        <v>105.34689056243852</v>
      </c>
      <c r="L116" s="4">
        <v>109.90028286019758</v>
      </c>
      <c r="M116" s="4">
        <v>184.30791831013886</v>
      </c>
    </row>
    <row r="117" spans="2:13">
      <c r="B117" s="17">
        <v>38875</v>
      </c>
      <c r="C117" s="4">
        <v>104.03732638797641</v>
      </c>
      <c r="D117" s="4">
        <v>105.75790179911944</v>
      </c>
      <c r="E117" s="4">
        <v>121.53277205465467</v>
      </c>
      <c r="F117" s="4">
        <v>126.22260474563629</v>
      </c>
      <c r="G117" s="4">
        <v>103.62417799381399</v>
      </c>
      <c r="H117" s="4">
        <v>108.23123801661292</v>
      </c>
      <c r="I117" s="4">
        <v>118.50759673262377</v>
      </c>
      <c r="J117" s="4">
        <v>110.26239247584542</v>
      </c>
      <c r="K117" s="4">
        <v>104.8034092632786</v>
      </c>
      <c r="L117" s="4">
        <v>110.60778002047991</v>
      </c>
      <c r="M117" s="4">
        <v>179.47437278079715</v>
      </c>
    </row>
    <row r="118" spans="2:13">
      <c r="B118" s="17">
        <v>38876</v>
      </c>
      <c r="C118" s="4">
        <v>104.18475021552133</v>
      </c>
      <c r="D118" s="4">
        <v>106.50649188105288</v>
      </c>
      <c r="E118" s="4">
        <v>117.80547969025747</v>
      </c>
      <c r="F118" s="4">
        <v>123.11083265346599</v>
      </c>
      <c r="G118" s="4">
        <v>103.69925904749766</v>
      </c>
      <c r="H118" s="4">
        <v>108.7730666382936</v>
      </c>
      <c r="I118" s="4">
        <v>115.07352642237525</v>
      </c>
      <c r="J118" s="4">
        <v>107.70781824196706</v>
      </c>
      <c r="K118" s="4">
        <v>103.63171692376658</v>
      </c>
      <c r="L118" s="4">
        <v>107.82915761153542</v>
      </c>
      <c r="M118" s="4">
        <v>170.66239924507377</v>
      </c>
    </row>
    <row r="119" spans="2:13">
      <c r="B119" s="17">
        <v>38877</v>
      </c>
      <c r="C119" s="4">
        <v>103.71846024412915</v>
      </c>
      <c r="D119" s="4">
        <v>106.18247527842497</v>
      </c>
      <c r="E119" s="4">
        <v>118.75392738443354</v>
      </c>
      <c r="F119" s="4">
        <v>124.08846570918253</v>
      </c>
      <c r="G119" s="4">
        <v>103.25465028262838</v>
      </c>
      <c r="H119" s="4">
        <v>108.38779807855458</v>
      </c>
      <c r="I119" s="4">
        <v>116.80071522454195</v>
      </c>
      <c r="J119" s="4">
        <v>108.95275838683662</v>
      </c>
      <c r="K119" s="4">
        <v>104.80716099666768</v>
      </c>
      <c r="L119" s="4">
        <v>109.61747783092306</v>
      </c>
      <c r="M119" s="4">
        <v>170.83668272849232</v>
      </c>
    </row>
    <row r="120" spans="2:13">
      <c r="B120" s="17">
        <v>38880</v>
      </c>
      <c r="C120" s="4">
        <v>102.40158448122759</v>
      </c>
      <c r="D120" s="4">
        <v>105.38360675815271</v>
      </c>
      <c r="E120" s="4">
        <v>119.4154497257496</v>
      </c>
      <c r="F120" s="4">
        <v>125.12777908387172</v>
      </c>
      <c r="G120" s="4">
        <v>102.31291393503525</v>
      </c>
      <c r="H120" s="4">
        <v>107.54797393427469</v>
      </c>
      <c r="I120" s="4">
        <v>115.33581115755578</v>
      </c>
      <c r="J120" s="4">
        <v>108.90221624297783</v>
      </c>
      <c r="K120" s="4">
        <v>104.66589523351372</v>
      </c>
      <c r="L120" s="4">
        <v>108.95184899574237</v>
      </c>
      <c r="M120" s="4">
        <v>170.83668272849232</v>
      </c>
    </row>
    <row r="121" spans="2:13">
      <c r="B121" s="17">
        <v>38881</v>
      </c>
      <c r="C121" s="4">
        <v>101.34891209465655</v>
      </c>
      <c r="D121" s="4">
        <v>104.05122814217415</v>
      </c>
      <c r="E121" s="4">
        <v>114.46904663790718</v>
      </c>
      <c r="F121" s="4">
        <v>121.2326669407487</v>
      </c>
      <c r="G121" s="4">
        <v>101.49346869760876</v>
      </c>
      <c r="H121" s="4">
        <v>105.45587368096514</v>
      </c>
      <c r="I121" s="4">
        <v>113.12530875616893</v>
      </c>
      <c r="J121" s="4">
        <v>106.20417203384234</v>
      </c>
      <c r="K121" s="4">
        <v>103.19432424400389</v>
      </c>
      <c r="L121" s="4">
        <v>106.98965892627987</v>
      </c>
      <c r="M121" s="4">
        <v>154.8264251761799</v>
      </c>
    </row>
    <row r="122" spans="2:13">
      <c r="B122" s="17">
        <v>38882</v>
      </c>
      <c r="C122" s="4">
        <v>101.87483417606693</v>
      </c>
      <c r="D122" s="4">
        <v>102.80264692342698</v>
      </c>
      <c r="E122" s="4">
        <v>115.20133423880907</v>
      </c>
      <c r="F122" s="4">
        <v>120.84099691527234</v>
      </c>
      <c r="G122" s="4">
        <v>102.54365545607831</v>
      </c>
      <c r="H122" s="4">
        <v>104.29148376858683</v>
      </c>
      <c r="I122" s="4">
        <v>113.42136772782743</v>
      </c>
      <c r="J122" s="4">
        <v>106.2982849913725</v>
      </c>
      <c r="K122" s="4">
        <v>103.2545005617292</v>
      </c>
      <c r="L122" s="4">
        <v>106.74135649824652</v>
      </c>
      <c r="M122" s="4">
        <v>159.78786218256258</v>
      </c>
    </row>
    <row r="123" spans="2:13">
      <c r="B123" s="17">
        <v>38883</v>
      </c>
      <c r="C123" s="4">
        <v>104.03815461172665</v>
      </c>
      <c r="D123" s="4">
        <v>104.38641773109958</v>
      </c>
      <c r="E123" s="4">
        <v>116.49909986397829</v>
      </c>
      <c r="F123" s="4">
        <v>123.12316871726053</v>
      </c>
      <c r="G123" s="4">
        <v>104.42324137954604</v>
      </c>
      <c r="H123" s="4">
        <v>106.24030908270431</v>
      </c>
      <c r="I123" s="4">
        <v>115.905911718865</v>
      </c>
      <c r="J123" s="4">
        <v>107.60303914925014</v>
      </c>
      <c r="K123" s="4">
        <v>104.01387368719743</v>
      </c>
      <c r="L123" s="4">
        <v>108.92122309126988</v>
      </c>
      <c r="M123" s="4">
        <v>168.5496821978777</v>
      </c>
    </row>
    <row r="124" spans="2:13">
      <c r="B124" s="17">
        <v>38884</v>
      </c>
      <c r="C124" s="4">
        <v>103.65551523910995</v>
      </c>
      <c r="D124" s="4">
        <v>103.72162504639751</v>
      </c>
      <c r="E124" s="4">
        <v>119.78843658315709</v>
      </c>
      <c r="F124" s="4">
        <v>128.32590362260376</v>
      </c>
      <c r="G124" s="4">
        <v>104.41717422369281</v>
      </c>
      <c r="H124" s="4">
        <v>105.48632727003735</v>
      </c>
      <c r="I124" s="4">
        <v>114.91812218237834</v>
      </c>
      <c r="J124" s="4">
        <v>110.44434419373709</v>
      </c>
      <c r="K124" s="4">
        <v>105.86444404075132</v>
      </c>
      <c r="L124" s="4">
        <v>108.49788780413108</v>
      </c>
      <c r="M124" s="4">
        <v>166.74415546318198</v>
      </c>
    </row>
    <row r="125" spans="2:13">
      <c r="B125" s="17">
        <v>38887</v>
      </c>
      <c r="C125" s="4">
        <v>102.71134016382204</v>
      </c>
      <c r="D125" s="4">
        <v>103.28029208764569</v>
      </c>
      <c r="E125" s="4">
        <v>119.63555464009283</v>
      </c>
      <c r="F125" s="4">
        <v>126.27503301676306</v>
      </c>
      <c r="G125" s="4">
        <v>103.73044802055567</v>
      </c>
      <c r="H125" s="4">
        <v>104.76545607099254</v>
      </c>
      <c r="I125" s="4">
        <v>116.26951916347954</v>
      </c>
      <c r="J125" s="4">
        <v>109.92992973920734</v>
      </c>
      <c r="K125" s="4">
        <v>105.61214925680669</v>
      </c>
      <c r="L125" s="4">
        <v>109.05322461624311</v>
      </c>
      <c r="M125" s="4">
        <v>168.95091036114346</v>
      </c>
    </row>
    <row r="126" spans="2:13">
      <c r="B126" s="17">
        <v>38888</v>
      </c>
      <c r="C126" s="4">
        <v>102.70968371632149</v>
      </c>
      <c r="D126" s="4">
        <v>103.45626662183153</v>
      </c>
      <c r="E126" s="4">
        <v>117.92929876789458</v>
      </c>
      <c r="F126" s="4">
        <v>125.13703113171761</v>
      </c>
      <c r="G126" s="4">
        <v>104.04072616286211</v>
      </c>
      <c r="H126" s="4">
        <v>105.0213479738006</v>
      </c>
      <c r="I126" s="4">
        <v>117.43195142909617</v>
      </c>
      <c r="J126" s="4">
        <v>108.81528375554068</v>
      </c>
      <c r="K126" s="4">
        <v>104.84887581444883</v>
      </c>
      <c r="L126" s="4">
        <v>109.67543444761469</v>
      </c>
      <c r="M126" s="4">
        <v>170.64735318895131</v>
      </c>
    </row>
    <row r="127" spans="2:13">
      <c r="B127" s="17">
        <v>38889</v>
      </c>
      <c r="C127" s="4">
        <v>103.71017800662663</v>
      </c>
      <c r="D127" s="4">
        <v>103.73838452584377</v>
      </c>
      <c r="E127" s="4">
        <v>117.89588854863618</v>
      </c>
      <c r="F127" s="4">
        <v>125.57496139642346</v>
      </c>
      <c r="G127" s="4">
        <v>105.03251654624432</v>
      </c>
      <c r="H127" s="4">
        <v>105.65126717863649</v>
      </c>
      <c r="I127" s="4">
        <v>117.64143719965601</v>
      </c>
      <c r="J127" s="4">
        <v>109.16656908368481</v>
      </c>
      <c r="K127" s="4">
        <v>104.65831747498535</v>
      </c>
      <c r="L127" s="4">
        <v>109.80801747710322</v>
      </c>
      <c r="M127" s="4">
        <v>170.72007579354323</v>
      </c>
    </row>
    <row r="128" spans="2:13">
      <c r="B128" s="17">
        <v>38890</v>
      </c>
      <c r="C128" s="4">
        <v>103.16355033145992</v>
      </c>
      <c r="D128" s="4">
        <v>103.34453675885639</v>
      </c>
      <c r="E128" s="4">
        <v>121.85222205469633</v>
      </c>
      <c r="F128" s="4">
        <v>129.20176415201544</v>
      </c>
      <c r="G128" s="4">
        <v>104.46040270914708</v>
      </c>
      <c r="H128" s="4">
        <v>105.41193058263949</v>
      </c>
      <c r="I128" s="4">
        <v>118.28293393174786</v>
      </c>
      <c r="J128" s="4">
        <v>110.33315147724774</v>
      </c>
      <c r="K128" s="4">
        <v>105.50684070078739</v>
      </c>
      <c r="L128" s="4">
        <v>110.17727284431906</v>
      </c>
      <c r="M128" s="4">
        <v>169.78471263793</v>
      </c>
    </row>
    <row r="129" spans="2:13">
      <c r="B129" s="17">
        <v>38891</v>
      </c>
      <c r="C129" s="4">
        <v>103.07244571893214</v>
      </c>
      <c r="D129" s="4">
        <v>102.24679085512565</v>
      </c>
      <c r="E129" s="4">
        <v>121.75843192111554</v>
      </c>
      <c r="F129" s="4">
        <v>129.46082149170056</v>
      </c>
      <c r="G129" s="4">
        <v>104.17581517990662</v>
      </c>
      <c r="H129" s="4">
        <v>104.50016238900778</v>
      </c>
      <c r="I129" s="4">
        <v>118.20426988729275</v>
      </c>
      <c r="J129" s="4">
        <v>110.20843438019479</v>
      </c>
      <c r="K129" s="4">
        <v>105.44324696254928</v>
      </c>
      <c r="L129" s="4">
        <v>110.33350372409649</v>
      </c>
      <c r="M129" s="4">
        <v>168.62867399252067</v>
      </c>
    </row>
    <row r="130" spans="2:13">
      <c r="B130" s="17">
        <v>38894</v>
      </c>
      <c r="C130" s="4">
        <v>103.57434931158519</v>
      </c>
      <c r="D130" s="4">
        <v>103.09035132058794</v>
      </c>
      <c r="E130" s="4">
        <v>121.9867485038066</v>
      </c>
      <c r="F130" s="4">
        <v>130.00977633055717</v>
      </c>
      <c r="G130" s="4">
        <v>104.70849250395793</v>
      </c>
      <c r="H130" s="4">
        <v>105.42255868083916</v>
      </c>
      <c r="I130" s="4">
        <v>117.88127703084797</v>
      </c>
      <c r="J130" s="4">
        <v>110.1805490594451</v>
      </c>
      <c r="K130" s="4">
        <v>105.00433130190589</v>
      </c>
      <c r="L130" s="4">
        <v>110.12222375020396</v>
      </c>
      <c r="M130" s="4">
        <v>169.09510173231706</v>
      </c>
    </row>
    <row r="131" spans="2:13">
      <c r="B131" s="17">
        <v>38895</v>
      </c>
      <c r="C131" s="4">
        <v>102.6334871312983</v>
      </c>
      <c r="D131" s="4">
        <v>102.31941526605949</v>
      </c>
      <c r="E131" s="4">
        <v>122.14301172207294</v>
      </c>
      <c r="F131" s="4">
        <v>130.34593406895812</v>
      </c>
      <c r="G131" s="4">
        <v>103.56578161872667</v>
      </c>
      <c r="H131" s="4">
        <v>104.50200186754235</v>
      </c>
      <c r="I131" s="4">
        <v>116.69533105629093</v>
      </c>
      <c r="J131" s="4">
        <v>109.97064230750189</v>
      </c>
      <c r="K131" s="4">
        <v>104.67703899605547</v>
      </c>
      <c r="L131" s="4">
        <v>109.56029655358519</v>
      </c>
      <c r="M131" s="4">
        <v>175.15364699762944</v>
      </c>
    </row>
    <row r="132" spans="2:13">
      <c r="B132" s="17">
        <v>38896</v>
      </c>
      <c r="C132" s="4">
        <v>103.19667928147003</v>
      </c>
      <c r="D132" s="4">
        <v>103.07638508771606</v>
      </c>
      <c r="E132" s="4">
        <v>119.84293951915213</v>
      </c>
      <c r="F132" s="4">
        <v>129.07840351407012</v>
      </c>
      <c r="G132" s="4">
        <v>104.02859185115565</v>
      </c>
      <c r="H132" s="4">
        <v>105.18138260630758</v>
      </c>
      <c r="I132" s="4">
        <v>116.64659355048721</v>
      </c>
      <c r="J132" s="4">
        <v>109.74728088829693</v>
      </c>
      <c r="K132" s="4">
        <v>104.30156849014962</v>
      </c>
      <c r="L132" s="4">
        <v>110.07066368318064</v>
      </c>
      <c r="M132" s="4">
        <v>177.29394848104999</v>
      </c>
    </row>
    <row r="133" spans="2:13">
      <c r="B133" s="17">
        <v>38897</v>
      </c>
      <c r="C133" s="4">
        <v>105.42211649839868</v>
      </c>
      <c r="D133" s="4">
        <v>104.824957443277</v>
      </c>
      <c r="E133" s="4">
        <v>121.73516552746331</v>
      </c>
      <c r="F133" s="4">
        <v>131.50552406564401</v>
      </c>
      <c r="G133" s="4">
        <v>106.08801206608544</v>
      </c>
      <c r="H133" s="4">
        <v>107.30168819714712</v>
      </c>
      <c r="I133" s="4">
        <v>119.31433071026945</v>
      </c>
      <c r="J133" s="4">
        <v>110.60168711606717</v>
      </c>
      <c r="K133" s="4">
        <v>104.84118661829507</v>
      </c>
      <c r="L133" s="4">
        <v>112.25905900909505</v>
      </c>
      <c r="M133" s="4">
        <v>181.54571317365642</v>
      </c>
    </row>
    <row r="134" spans="2:13">
      <c r="B134" s="17">
        <v>38898</v>
      </c>
      <c r="C134" s="4">
        <v>105.20098075708124</v>
      </c>
      <c r="D134" s="4">
        <v>104.37803799137646</v>
      </c>
      <c r="E134" s="4">
        <v>124.82685866042686</v>
      </c>
      <c r="F134" s="4">
        <v>135.0891505979551</v>
      </c>
      <c r="G134" s="4">
        <v>105.70331646526677</v>
      </c>
      <c r="H134" s="4">
        <v>106.44122101597935</v>
      </c>
      <c r="I134" s="4">
        <v>121.48699741636131</v>
      </c>
      <c r="J134" s="4">
        <v>113.40695038348518</v>
      </c>
      <c r="K134" s="4">
        <v>106.68871101008752</v>
      </c>
      <c r="L134" s="4">
        <v>113.07200232148524</v>
      </c>
      <c r="M134" s="4">
        <v>187.40239051932573</v>
      </c>
    </row>
    <row r="135" spans="2:13">
      <c r="B135" s="17">
        <v>38901</v>
      </c>
      <c r="C135" s="4">
        <v>106.02837628358357</v>
      </c>
      <c r="D135" s="4">
        <v>105.13780105960741</v>
      </c>
      <c r="E135" s="4">
        <v>125.36174419477079</v>
      </c>
      <c r="F135" s="4">
        <v>137.17394537923079</v>
      </c>
      <c r="G135" s="4">
        <v>106.44085509867469</v>
      </c>
      <c r="H135" s="4">
        <v>107.61766973208424</v>
      </c>
      <c r="I135" s="4">
        <v>122.11502720606002</v>
      </c>
      <c r="J135" s="4">
        <v>113.81853771775047</v>
      </c>
      <c r="K135" s="4">
        <v>106.59978378500456</v>
      </c>
      <c r="L135" s="4">
        <v>114.06094766717302</v>
      </c>
      <c r="M135" s="4">
        <v>189.58532249509327</v>
      </c>
    </row>
    <row r="136" spans="2:13">
      <c r="B136" s="17">
        <v>38902</v>
      </c>
      <c r="C136" s="4">
        <v>106.02837628358357</v>
      </c>
      <c r="D136" s="4">
        <v>105.13780105960741</v>
      </c>
      <c r="E136" s="4">
        <v>125.90017201742162</v>
      </c>
      <c r="F136" s="4">
        <v>137.52552319737489</v>
      </c>
      <c r="G136" s="4">
        <v>106.44085509867469</v>
      </c>
      <c r="H136" s="4">
        <v>107.61766973208424</v>
      </c>
      <c r="I136" s="4">
        <v>122.46388514233925</v>
      </c>
      <c r="J136" s="4">
        <v>114.11356441128211</v>
      </c>
      <c r="K136" s="4">
        <v>106.71705331281865</v>
      </c>
      <c r="L136" s="4">
        <v>114.04330869687558</v>
      </c>
      <c r="M136" s="4">
        <v>193.03086934713764</v>
      </c>
    </row>
    <row r="137" spans="2:13">
      <c r="B137" s="17">
        <v>38903</v>
      </c>
      <c r="C137" s="4">
        <v>105.25978464334918</v>
      </c>
      <c r="D137" s="4">
        <v>104.17133774487243</v>
      </c>
      <c r="E137" s="4">
        <v>124.97788895278528</v>
      </c>
      <c r="F137" s="4">
        <v>136.64966266796321</v>
      </c>
      <c r="G137" s="4">
        <v>105.71848435489983</v>
      </c>
      <c r="H137" s="4">
        <v>106.8616440543789</v>
      </c>
      <c r="I137" s="4">
        <v>120.25402402392351</v>
      </c>
      <c r="J137" s="4">
        <v>113.40388299820272</v>
      </c>
      <c r="K137" s="4">
        <v>106.43325882675607</v>
      </c>
      <c r="L137" s="4">
        <v>112.94135764038104</v>
      </c>
      <c r="M137" s="4">
        <v>188.23619279611231</v>
      </c>
    </row>
    <row r="138" spans="2:13">
      <c r="B138" s="17">
        <v>38904</v>
      </c>
      <c r="C138" s="4">
        <v>105.52233157217923</v>
      </c>
      <c r="D138" s="4">
        <v>104.60429096390112</v>
      </c>
      <c r="E138" s="4">
        <v>123.34730923987107</v>
      </c>
      <c r="F138" s="4">
        <v>134.79925309878365</v>
      </c>
      <c r="G138" s="4">
        <v>106.41506968629848</v>
      </c>
      <c r="H138" s="4">
        <v>107.29187764496277</v>
      </c>
      <c r="I138" s="4">
        <v>121.74693078064777</v>
      </c>
      <c r="J138" s="4">
        <v>114.61556989807829</v>
      </c>
      <c r="K138" s="4">
        <v>107.03468769113293</v>
      </c>
      <c r="L138" s="4">
        <v>114.16930134185736</v>
      </c>
      <c r="M138" s="4">
        <v>192.57196463540248</v>
      </c>
    </row>
    <row r="139" spans="2:13">
      <c r="B139" s="17">
        <v>38905</v>
      </c>
      <c r="C139" s="4">
        <v>104.81005914696205</v>
      </c>
      <c r="D139" s="4">
        <v>104.62943018307051</v>
      </c>
      <c r="E139" s="4">
        <v>123.23629070407031</v>
      </c>
      <c r="F139" s="4">
        <v>134.54019575909851</v>
      </c>
      <c r="G139" s="4">
        <v>105.13878657298604</v>
      </c>
      <c r="H139" s="4">
        <v>107.05540246001952</v>
      </c>
      <c r="I139" s="4">
        <v>121.45578831176771</v>
      </c>
      <c r="J139" s="4">
        <v>114.74656119229989</v>
      </c>
      <c r="K139" s="4">
        <v>107.59945357674752</v>
      </c>
      <c r="L139" s="4">
        <v>114.14662266576066</v>
      </c>
      <c r="M139" s="4">
        <v>194.30226108948588</v>
      </c>
    </row>
    <row r="140" spans="2:13">
      <c r="B140" s="17">
        <v>38908</v>
      </c>
      <c r="C140" s="4">
        <v>104.96410876450901</v>
      </c>
      <c r="D140" s="4">
        <v>105.11266184043802</v>
      </c>
      <c r="E140" s="4">
        <v>125.21031136965024</v>
      </c>
      <c r="F140" s="4">
        <v>139.36359670275993</v>
      </c>
      <c r="G140" s="4">
        <v>105.2608880845322</v>
      </c>
      <c r="H140" s="4">
        <v>107.54715638825935</v>
      </c>
      <c r="I140" s="4">
        <v>121.97886145519614</v>
      </c>
      <c r="J140" s="4">
        <v>115.75064187919408</v>
      </c>
      <c r="K140" s="4">
        <v>108.93269332723943</v>
      </c>
      <c r="L140" s="4">
        <v>114.30246587586119</v>
      </c>
      <c r="M140" s="4">
        <v>195.05832540963974</v>
      </c>
    </row>
    <row r="141" spans="2:13">
      <c r="B141" s="17">
        <v>38909</v>
      </c>
      <c r="C141" s="4">
        <v>105.39312866713983</v>
      </c>
      <c r="D141" s="4">
        <v>105.26908364860321</v>
      </c>
      <c r="E141" s="4">
        <v>124.57439011200687</v>
      </c>
      <c r="F141" s="4">
        <v>139.38518481440036</v>
      </c>
      <c r="G141" s="4">
        <v>105.55685153099745</v>
      </c>
      <c r="H141" s="4">
        <v>107.89543099080325</v>
      </c>
      <c r="I141" s="4">
        <v>120.0490272341614</v>
      </c>
      <c r="J141" s="4">
        <v>114.95814106348811</v>
      </c>
      <c r="K141" s="4">
        <v>108.38958348683092</v>
      </c>
      <c r="L141" s="4">
        <v>113.53487991566446</v>
      </c>
      <c r="M141" s="4">
        <v>194.57434393770046</v>
      </c>
    </row>
    <row r="142" spans="2:13">
      <c r="B142" s="17">
        <v>38910</v>
      </c>
      <c r="C142" s="4">
        <v>104.24024120678826</v>
      </c>
      <c r="D142" s="4">
        <v>104.15178501885181</v>
      </c>
      <c r="E142" s="4">
        <v>122.7670180099567</v>
      </c>
      <c r="F142" s="4">
        <v>137.98812558966981</v>
      </c>
      <c r="G142" s="4">
        <v>104.4041867181945</v>
      </c>
      <c r="H142" s="4">
        <v>106.55833448267984</v>
      </c>
      <c r="I142" s="4">
        <v>120.51459867118106</v>
      </c>
      <c r="J142" s="4">
        <v>115.18178133590055</v>
      </c>
      <c r="K142" s="4">
        <v>108.37149344563819</v>
      </c>
      <c r="L142" s="4">
        <v>113.59807007299381</v>
      </c>
      <c r="M142" s="4">
        <v>194.64581270428218</v>
      </c>
    </row>
    <row r="143" spans="2:13">
      <c r="B143" s="17">
        <v>38911</v>
      </c>
      <c r="C143" s="4">
        <v>102.88940827012631</v>
      </c>
      <c r="D143" s="4">
        <v>103.23560014245562</v>
      </c>
      <c r="E143" s="4">
        <v>121.54839032582608</v>
      </c>
      <c r="F143" s="4">
        <v>137.70131210644695</v>
      </c>
      <c r="G143" s="4">
        <v>102.82208103015532</v>
      </c>
      <c r="H143" s="4">
        <v>105.2067265327838</v>
      </c>
      <c r="I143" s="4">
        <v>118.15189844465279</v>
      </c>
      <c r="J143" s="4">
        <v>113.67088494438092</v>
      </c>
      <c r="K143" s="4">
        <v>107.19749806186753</v>
      </c>
      <c r="L143" s="4">
        <v>111.74617202659998</v>
      </c>
      <c r="M143" s="4">
        <v>186.50965785605948</v>
      </c>
    </row>
    <row r="144" spans="2:13">
      <c r="B144" s="17">
        <v>38912</v>
      </c>
      <c r="C144" s="4">
        <v>102.38502000622252</v>
      </c>
      <c r="D144" s="4">
        <v>103.28029208764569</v>
      </c>
      <c r="E144" s="4">
        <v>119.5139092393713</v>
      </c>
      <c r="F144" s="4">
        <v>134.31506259484831</v>
      </c>
      <c r="G144" s="4">
        <v>101.80829720680514</v>
      </c>
      <c r="H144" s="4">
        <v>105.2220555205718</v>
      </c>
      <c r="I144" s="4">
        <v>115.905911718865</v>
      </c>
      <c r="J144" s="4">
        <v>112.48736221846254</v>
      </c>
      <c r="K144" s="4">
        <v>106.32308416109355</v>
      </c>
      <c r="L144" s="4">
        <v>110.63356005399156</v>
      </c>
      <c r="M144" s="4">
        <v>186.14228331906929</v>
      </c>
    </row>
    <row r="145" spans="2:13">
      <c r="B145" s="17">
        <v>38915</v>
      </c>
      <c r="C145" s="4">
        <v>102.24339374492932</v>
      </c>
      <c r="D145" s="4">
        <v>103.97860373124033</v>
      </c>
      <c r="E145" s="4">
        <v>119.5139092393713</v>
      </c>
      <c r="F145" s="4">
        <v>134.31506259484831</v>
      </c>
      <c r="G145" s="4">
        <v>101.88423145428067</v>
      </c>
      <c r="H145" s="4">
        <v>105.10064993729067</v>
      </c>
      <c r="I145" s="4">
        <v>115.79347343793187</v>
      </c>
      <c r="J145" s="4">
        <v>111.99316462147631</v>
      </c>
      <c r="K145" s="4">
        <v>105.80969102079632</v>
      </c>
      <c r="L145" s="4">
        <v>110.5046598864333</v>
      </c>
      <c r="M145" s="4">
        <v>183.00392677952527</v>
      </c>
    </row>
    <row r="146" spans="2:13">
      <c r="B146" s="17">
        <v>38916</v>
      </c>
      <c r="C146" s="4">
        <v>102.43968277373918</v>
      </c>
      <c r="D146" s="4">
        <v>104.14619852570304</v>
      </c>
      <c r="E146" s="4">
        <v>116.22924190023343</v>
      </c>
      <c r="F146" s="4">
        <v>129.39297314083063</v>
      </c>
      <c r="G146" s="4">
        <v>102.3759554763227</v>
      </c>
      <c r="H146" s="4">
        <v>104.85395542715538</v>
      </c>
      <c r="I146" s="4">
        <v>115.36360008630351</v>
      </c>
      <c r="J146" s="4">
        <v>111.84760324716297</v>
      </c>
      <c r="K146" s="4">
        <v>105.74509434392945</v>
      </c>
      <c r="L146" s="4">
        <v>110.13114015277191</v>
      </c>
      <c r="M146" s="4">
        <v>182.51116844151454</v>
      </c>
    </row>
    <row r="147" spans="2:13">
      <c r="B147" s="17">
        <v>38917</v>
      </c>
      <c r="C147" s="4">
        <v>104.34045628056883</v>
      </c>
      <c r="D147" s="4">
        <v>106.79419627821387</v>
      </c>
      <c r="E147" s="4">
        <v>116.73659419364633</v>
      </c>
      <c r="F147" s="4">
        <v>128.46160032434361</v>
      </c>
      <c r="G147" s="4">
        <v>104.38750203959812</v>
      </c>
      <c r="H147" s="4">
        <v>108.36981206621665</v>
      </c>
      <c r="I147" s="4">
        <v>118.40841163309339</v>
      </c>
      <c r="J147" s="4">
        <v>112.22126654520869</v>
      </c>
      <c r="K147" s="4">
        <v>106.15421901271129</v>
      </c>
      <c r="L147" s="4">
        <v>111.99699430753294</v>
      </c>
      <c r="M147" s="4">
        <v>185.80500089432408</v>
      </c>
    </row>
    <row r="148" spans="2:13">
      <c r="B148" s="17">
        <v>38918</v>
      </c>
      <c r="C148" s="4">
        <v>103.45591331529909</v>
      </c>
      <c r="D148" s="4">
        <v>106.45621344271407</v>
      </c>
      <c r="E148" s="4">
        <v>120.33185581205861</v>
      </c>
      <c r="F148" s="4">
        <v>133.77844381978622</v>
      </c>
      <c r="G148" s="4">
        <v>103.59763418695611</v>
      </c>
      <c r="H148" s="4">
        <v>107.85680194157746</v>
      </c>
      <c r="I148" s="4">
        <v>118.54799755980314</v>
      </c>
      <c r="J148" s="4">
        <v>114.83607307190637</v>
      </c>
      <c r="K148" s="4">
        <v>107.8112965026657</v>
      </c>
      <c r="L148" s="4">
        <v>111.85975924192202</v>
      </c>
      <c r="M148" s="4">
        <v>188.53209856652077</v>
      </c>
    </row>
    <row r="149" spans="2:13">
      <c r="B149" s="17">
        <v>38919</v>
      </c>
      <c r="C149" s="4">
        <v>102.72376352007582</v>
      </c>
      <c r="D149" s="4">
        <v>106.21320099074313</v>
      </c>
      <c r="E149" s="4">
        <v>119.32085452664454</v>
      </c>
      <c r="F149" s="4">
        <v>132.64044193474081</v>
      </c>
      <c r="G149" s="4">
        <v>103.03149270640183</v>
      </c>
      <c r="H149" s="4">
        <v>107.82082991690154</v>
      </c>
      <c r="I149" s="4">
        <v>116.52132961013206</v>
      </c>
      <c r="J149" s="4">
        <v>114.77723504512456</v>
      </c>
      <c r="K149" s="4">
        <v>107.51918134057196</v>
      </c>
      <c r="L149" s="4">
        <v>110.868487878173</v>
      </c>
      <c r="M149" s="4">
        <v>186.83314806269246</v>
      </c>
    </row>
    <row r="150" spans="2:13">
      <c r="B150" s="17">
        <v>38922</v>
      </c>
      <c r="C150" s="4">
        <v>104.43156089309662</v>
      </c>
      <c r="D150" s="4">
        <v>106.68246641523874</v>
      </c>
      <c r="E150" s="4">
        <v>119.10541899234227</v>
      </c>
      <c r="F150" s="4">
        <v>133.26649717231322</v>
      </c>
      <c r="G150" s="4">
        <v>104.76319170594716</v>
      </c>
      <c r="H150" s="4">
        <v>108.79473160770068</v>
      </c>
      <c r="I150" s="4">
        <v>119.23694923175654</v>
      </c>
      <c r="J150" s="4">
        <v>114.89163457350011</v>
      </c>
      <c r="K150" s="4">
        <v>107.65792118421645</v>
      </c>
      <c r="L150" s="4">
        <v>113.08072488921475</v>
      </c>
      <c r="M150" s="4">
        <v>188.03557871447944</v>
      </c>
    </row>
    <row r="151" spans="2:13">
      <c r="B151" s="17">
        <v>38923</v>
      </c>
      <c r="C151" s="4">
        <v>105.0916552220479</v>
      </c>
      <c r="D151" s="4">
        <v>106.54559733309419</v>
      </c>
      <c r="E151" s="4">
        <v>120.80201407824893</v>
      </c>
      <c r="F151" s="4">
        <v>133.94806469696104</v>
      </c>
      <c r="G151" s="4">
        <v>105.26240487349551</v>
      </c>
      <c r="H151" s="4">
        <v>108.95640133223839</v>
      </c>
      <c r="I151" s="4">
        <v>118.97423697459529</v>
      </c>
      <c r="J151" s="4">
        <v>115.61156384195503</v>
      </c>
      <c r="K151" s="4">
        <v>108.43883891726533</v>
      </c>
      <c r="L151" s="4">
        <v>113.41586532486629</v>
      </c>
      <c r="M151" s="4">
        <v>188.87565018131704</v>
      </c>
    </row>
    <row r="152" spans="2:13">
      <c r="B152" s="17">
        <v>38924</v>
      </c>
      <c r="C152" s="4">
        <v>105.05190048203579</v>
      </c>
      <c r="D152" s="4">
        <v>106.17409553870185</v>
      </c>
      <c r="E152" s="4">
        <v>119.82651618245643</v>
      </c>
      <c r="F152" s="4">
        <v>131.9773785057848</v>
      </c>
      <c r="G152" s="4">
        <v>105.25102895627072</v>
      </c>
      <c r="H152" s="4">
        <v>109.04878403197419</v>
      </c>
      <c r="I152" s="4">
        <v>119.34489853189196</v>
      </c>
      <c r="J152" s="4">
        <v>115.84426684361114</v>
      </c>
      <c r="K152" s="4">
        <v>108.71420128967135</v>
      </c>
      <c r="L152" s="4">
        <v>113.91867289576285</v>
      </c>
      <c r="M152" s="4">
        <v>189.50507686244015</v>
      </c>
    </row>
    <row r="153" spans="2:13">
      <c r="B153" s="17">
        <v>38925</v>
      </c>
      <c r="C153" s="4">
        <v>104.62122413190444</v>
      </c>
      <c r="D153" s="4">
        <v>104.83892367614891</v>
      </c>
      <c r="E153" s="4">
        <v>122.20717544435954</v>
      </c>
      <c r="F153" s="4">
        <v>133.22640496498101</v>
      </c>
      <c r="G153" s="4">
        <v>105.23131069974774</v>
      </c>
      <c r="H153" s="4">
        <v>108.3381321581214</v>
      </c>
      <c r="I153" s="4">
        <v>120.9688407757113</v>
      </c>
      <c r="J153" s="4">
        <v>117.93238937464918</v>
      </c>
      <c r="K153" s="4">
        <v>109.68798040644236</v>
      </c>
      <c r="L153" s="4">
        <v>114.93417361431604</v>
      </c>
      <c r="M153" s="4">
        <v>195.62004483821173</v>
      </c>
    </row>
    <row r="154" spans="2:13">
      <c r="B154" s="17">
        <v>38926</v>
      </c>
      <c r="C154" s="4">
        <v>105.89254758854214</v>
      </c>
      <c r="D154" s="4">
        <v>107.31374014104829</v>
      </c>
      <c r="E154" s="4">
        <v>123.52015680793798</v>
      </c>
      <c r="F154" s="4">
        <v>134.91336168888304</v>
      </c>
      <c r="G154" s="4">
        <v>106.36198207258273</v>
      </c>
      <c r="H154" s="4">
        <v>110.44229121515754</v>
      </c>
      <c r="I154" s="4">
        <v>121.95962296606311</v>
      </c>
      <c r="J154" s="4">
        <v>118.19918218092178</v>
      </c>
      <c r="K154" s="4">
        <v>109.38475862768205</v>
      </c>
      <c r="L154" s="4">
        <v>115.81476528531951</v>
      </c>
      <c r="M154" s="4">
        <v>195.04453319152745</v>
      </c>
    </row>
    <row r="155" spans="2:13">
      <c r="B155" s="17">
        <v>38929</v>
      </c>
      <c r="C155" s="4">
        <v>105.7360132997444</v>
      </c>
      <c r="D155" s="4">
        <v>106.61822174402802</v>
      </c>
      <c r="E155" s="4">
        <v>124.43744846632367</v>
      </c>
      <c r="F155" s="4">
        <v>135.12615878933869</v>
      </c>
      <c r="G155" s="4">
        <v>106.03947481925964</v>
      </c>
      <c r="H155" s="4">
        <v>110.09319906659827</v>
      </c>
      <c r="I155" s="4">
        <v>121.45835344365213</v>
      </c>
      <c r="J155" s="4">
        <v>118.31281486297671</v>
      </c>
      <c r="K155" s="4">
        <v>109.62850986034469</v>
      </c>
      <c r="L155" s="4">
        <v>114.91168877305775</v>
      </c>
      <c r="M155" s="4">
        <v>194.48155992494526</v>
      </c>
    </row>
    <row r="156" spans="2:13">
      <c r="B156" s="17">
        <v>38930</v>
      </c>
      <c r="C156" s="4">
        <v>105.26061286709944</v>
      </c>
      <c r="D156" s="4">
        <v>106.71598537413128</v>
      </c>
      <c r="E156" s="4">
        <v>124.30944304796022</v>
      </c>
      <c r="F156" s="4">
        <v>133.34051355508041</v>
      </c>
      <c r="G156" s="4">
        <v>105.47115295457061</v>
      </c>
      <c r="H156" s="4">
        <v>110.17495366813439</v>
      </c>
      <c r="I156" s="4">
        <v>119.63646852275276</v>
      </c>
      <c r="J156" s="4">
        <v>117.8947441916371</v>
      </c>
      <c r="K156" s="4">
        <v>109.55284371268638</v>
      </c>
      <c r="L156" s="4">
        <v>113.99116712533697</v>
      </c>
      <c r="M156" s="4">
        <v>193.70292652060775</v>
      </c>
    </row>
    <row r="157" spans="2:13">
      <c r="B157" s="17">
        <v>38931</v>
      </c>
      <c r="C157" s="4">
        <v>105.89254758854214</v>
      </c>
      <c r="D157" s="4">
        <v>106.69084615496187</v>
      </c>
      <c r="E157" s="4">
        <v>124.49766736754123</v>
      </c>
      <c r="F157" s="4">
        <v>133.68592334132728</v>
      </c>
      <c r="G157" s="4">
        <v>106.17456383630415</v>
      </c>
      <c r="H157" s="4">
        <v>110.45373685937261</v>
      </c>
      <c r="I157" s="4">
        <v>121.43377092975989</v>
      </c>
      <c r="J157" s="4">
        <v>118.74092424978622</v>
      </c>
      <c r="K157" s="4">
        <v>110.01159527065403</v>
      </c>
      <c r="L157" s="4">
        <v>114.98495834198562</v>
      </c>
      <c r="M157" s="4">
        <v>196.84002922214157</v>
      </c>
    </row>
    <row r="158" spans="2:13">
      <c r="B158" s="17">
        <v>38932</v>
      </c>
      <c r="C158" s="4">
        <v>106.03500207358559</v>
      </c>
      <c r="D158" s="4">
        <v>107.45898896291595</v>
      </c>
      <c r="E158" s="4">
        <v>124.54661535141855</v>
      </c>
      <c r="F158" s="4">
        <v>133.24490906067282</v>
      </c>
      <c r="G158" s="4">
        <v>106.57897769364581</v>
      </c>
      <c r="H158" s="4">
        <v>110.85290370137275</v>
      </c>
      <c r="I158" s="4">
        <v>120.56183985005222</v>
      </c>
      <c r="J158" s="4">
        <v>118.85016499382309</v>
      </c>
      <c r="K158" s="4">
        <v>110.32729806346109</v>
      </c>
      <c r="L158" s="4">
        <v>113.16756289683296</v>
      </c>
      <c r="M158" s="4">
        <v>200.12257713285925</v>
      </c>
    </row>
    <row r="159" spans="2:13">
      <c r="B159" s="17">
        <v>38933</v>
      </c>
      <c r="C159" s="4">
        <v>105.95963371231258</v>
      </c>
      <c r="D159" s="4">
        <v>108.25227099003946</v>
      </c>
      <c r="E159" s="4">
        <v>124.77855472896894</v>
      </c>
      <c r="F159" s="4">
        <v>134.32739865864284</v>
      </c>
      <c r="G159" s="4">
        <v>106.55774264815953</v>
      </c>
      <c r="H159" s="4">
        <v>111.26801269067244</v>
      </c>
      <c r="I159" s="4">
        <v>122.33605607009967</v>
      </c>
      <c r="J159" s="4">
        <v>117.73042993911962</v>
      </c>
      <c r="K159" s="4">
        <v>109.88295910504739</v>
      </c>
      <c r="L159" s="4">
        <v>114.15708974703607</v>
      </c>
      <c r="M159" s="4">
        <v>204.27905013669005</v>
      </c>
    </row>
    <row r="160" spans="2:13">
      <c r="B160" s="17">
        <v>38936</v>
      </c>
      <c r="C160" s="4">
        <v>105.66230138597193</v>
      </c>
      <c r="D160" s="4">
        <v>107.91428815453965</v>
      </c>
      <c r="E160" s="4">
        <v>122.00011259150996</v>
      </c>
      <c r="F160" s="4">
        <v>131.354407284161</v>
      </c>
      <c r="G160" s="4">
        <v>106.35894849465612</v>
      </c>
      <c r="H160" s="4">
        <v>110.96531627848492</v>
      </c>
      <c r="I160" s="4">
        <v>120.27625516692169</v>
      </c>
      <c r="J160" s="4">
        <v>118.18879489894249</v>
      </c>
      <c r="K160" s="4">
        <v>110.02879381084342</v>
      </c>
      <c r="L160" s="4">
        <v>112.98245062612895</v>
      </c>
      <c r="M160" s="4">
        <v>203.57188549893422</v>
      </c>
    </row>
    <row r="161" spans="2:13">
      <c r="B161" s="17">
        <v>38937</v>
      </c>
      <c r="C161" s="4">
        <v>105.30699339711359</v>
      </c>
      <c r="D161" s="4">
        <v>107.14335210001119</v>
      </c>
      <c r="E161" s="4">
        <v>124.5006461099811</v>
      </c>
      <c r="F161" s="4">
        <v>132.72062634940528</v>
      </c>
      <c r="G161" s="4">
        <v>105.92486245321977</v>
      </c>
      <c r="H161" s="4">
        <v>110.40100514138177</v>
      </c>
      <c r="I161" s="4">
        <v>120.81600166759878</v>
      </c>
      <c r="J161" s="4">
        <v>118.84863130118187</v>
      </c>
      <c r="K161" s="4">
        <v>110.39341772120865</v>
      </c>
      <c r="L161" s="4">
        <v>112.77485351416665</v>
      </c>
      <c r="M161" s="4">
        <v>203.11924997725006</v>
      </c>
    </row>
    <row r="162" spans="2:13">
      <c r="B162" s="17">
        <v>38938</v>
      </c>
      <c r="C162" s="4">
        <v>104.84898566322391</v>
      </c>
      <c r="D162" s="4">
        <v>105.57913401835923</v>
      </c>
      <c r="E162" s="4">
        <v>126.04580837076725</v>
      </c>
      <c r="F162" s="4">
        <v>134.50935559961218</v>
      </c>
      <c r="G162" s="4">
        <v>105.00142237249655</v>
      </c>
      <c r="H162" s="4">
        <v>109.00586286616773</v>
      </c>
      <c r="I162" s="4">
        <v>121.9038313475773</v>
      </c>
      <c r="J162" s="4">
        <v>120.9287368025044</v>
      </c>
      <c r="K162" s="4">
        <v>111.27797244589559</v>
      </c>
      <c r="L162" s="4">
        <v>113.59632555944789</v>
      </c>
      <c r="M162" s="4">
        <v>205.99430053465099</v>
      </c>
    </row>
    <row r="163" spans="2:13">
      <c r="B163" s="17">
        <v>38939</v>
      </c>
      <c r="C163" s="4">
        <v>105.3343247808719</v>
      </c>
      <c r="D163" s="4">
        <v>105.77186803199135</v>
      </c>
      <c r="E163" s="4">
        <v>125.83906754412737</v>
      </c>
      <c r="F163" s="4">
        <v>135.50857676696916</v>
      </c>
      <c r="G163" s="4">
        <v>105.45826024838252</v>
      </c>
      <c r="H163" s="4">
        <v>109.05552878660095</v>
      </c>
      <c r="I163" s="4">
        <v>120.36795863178919</v>
      </c>
      <c r="J163" s="4">
        <v>120.06122447398178</v>
      </c>
      <c r="K163" s="4">
        <v>110.38309116791997</v>
      </c>
      <c r="L163" s="4">
        <v>112.87739214369799</v>
      </c>
      <c r="M163" s="4">
        <v>204.51978703464948</v>
      </c>
    </row>
    <row r="164" spans="2:13">
      <c r="B164" s="17">
        <v>38940</v>
      </c>
      <c r="C164" s="4">
        <v>104.91441533949386</v>
      </c>
      <c r="D164" s="4">
        <v>105.21601196369002</v>
      </c>
      <c r="E164" s="4">
        <v>125.3086098701671</v>
      </c>
      <c r="F164" s="4">
        <v>134.72832073196511</v>
      </c>
      <c r="G164" s="4">
        <v>105.11375955509146</v>
      </c>
      <c r="H164" s="4">
        <v>108.60894427570982</v>
      </c>
      <c r="I164" s="4">
        <v>120.31259453528411</v>
      </c>
      <c r="J164" s="4">
        <v>120.25509716649394</v>
      </c>
      <c r="K164" s="4">
        <v>110.49040560119678</v>
      </c>
      <c r="L164" s="4">
        <v>112.81439582120709</v>
      </c>
      <c r="M164" s="4">
        <v>207.78603505123448</v>
      </c>
    </row>
    <row r="165" spans="2:13">
      <c r="B165" s="17">
        <v>38943</v>
      </c>
      <c r="C165" s="4">
        <v>105.036164230781</v>
      </c>
      <c r="D165" s="4">
        <v>105.15176729247931</v>
      </c>
      <c r="E165" s="4">
        <v>127.66012576009061</v>
      </c>
      <c r="F165" s="4">
        <v>136.40910942396988</v>
      </c>
      <c r="G165" s="4">
        <v>105.20704207633483</v>
      </c>
      <c r="H165" s="4">
        <v>108.46893952057921</v>
      </c>
      <c r="I165" s="4">
        <v>121.67275571699037</v>
      </c>
      <c r="J165" s="4">
        <v>120.53436865380201</v>
      </c>
      <c r="K165" s="4">
        <v>110.335284426616</v>
      </c>
      <c r="L165" s="4">
        <v>113.79791379141875</v>
      </c>
      <c r="M165" s="4">
        <v>207.08639344153985</v>
      </c>
    </row>
    <row r="166" spans="2:13">
      <c r="B166" s="17">
        <v>38944</v>
      </c>
      <c r="C166" s="4">
        <v>106.47478888496968</v>
      </c>
      <c r="D166" s="4">
        <v>106.82212874395766</v>
      </c>
      <c r="E166" s="4">
        <v>127.33069294754765</v>
      </c>
      <c r="F166" s="4">
        <v>136.911804023597</v>
      </c>
      <c r="G166" s="4">
        <v>106.462090144161</v>
      </c>
      <c r="H166" s="4">
        <v>110.31250578521895</v>
      </c>
      <c r="I166" s="4">
        <v>123.48544891530393</v>
      </c>
      <c r="J166" s="4">
        <v>120.42324565061453</v>
      </c>
      <c r="K166" s="4">
        <v>110.22704134646071</v>
      </c>
      <c r="L166" s="4">
        <v>114.32146169002768</v>
      </c>
      <c r="M166" s="4">
        <v>206.15103028592668</v>
      </c>
    </row>
    <row r="167" spans="2:13">
      <c r="B167" s="17">
        <v>38945</v>
      </c>
      <c r="C167" s="4">
        <v>107.29058927896848</v>
      </c>
      <c r="D167" s="4">
        <v>107.31374014104829</v>
      </c>
      <c r="E167" s="4">
        <v>129.38497864590016</v>
      </c>
      <c r="F167" s="4">
        <v>138.65735705052307</v>
      </c>
      <c r="G167" s="4">
        <v>107.38031626282284</v>
      </c>
      <c r="H167" s="4">
        <v>110.79465354777824</v>
      </c>
      <c r="I167" s="4">
        <v>124.25798113449088</v>
      </c>
      <c r="J167" s="4">
        <v>121.65689224058045</v>
      </c>
      <c r="K167" s="4">
        <v>110.60039453748361</v>
      </c>
      <c r="L167" s="4">
        <v>114.29665083070822</v>
      </c>
      <c r="M167" s="4">
        <v>207.49765230888727</v>
      </c>
    </row>
    <row r="168" spans="2:13">
      <c r="B168" s="17">
        <v>38946</v>
      </c>
      <c r="C168" s="4">
        <v>107.46037514777025</v>
      </c>
      <c r="D168" s="4">
        <v>107.3751915656846</v>
      </c>
      <c r="E168" s="4">
        <v>128.97825954302454</v>
      </c>
      <c r="F168" s="4">
        <v>139.06753117169123</v>
      </c>
      <c r="G168" s="4">
        <v>107.45463892202487</v>
      </c>
      <c r="H168" s="4">
        <v>110.74171744328363</v>
      </c>
      <c r="I168" s="4">
        <v>124.69768749167613</v>
      </c>
      <c r="J168" s="4">
        <v>121.11326791256541</v>
      </c>
      <c r="K168" s="4">
        <v>110.3837597936725</v>
      </c>
      <c r="L168" s="4">
        <v>114.37069573898981</v>
      </c>
      <c r="M168" s="4">
        <v>206.57482753337609</v>
      </c>
    </row>
    <row r="169" spans="2:13">
      <c r="B169" s="17">
        <v>38947</v>
      </c>
      <c r="C169" s="4">
        <v>107.85957899539198</v>
      </c>
      <c r="D169" s="4">
        <v>107.40871052457715</v>
      </c>
      <c r="E169" s="4">
        <v>129.66369233041229</v>
      </c>
      <c r="F169" s="4">
        <v>140.05441627525366</v>
      </c>
      <c r="G169" s="4">
        <v>107.89555051379611</v>
      </c>
      <c r="H169" s="4">
        <v>110.9195337016247</v>
      </c>
      <c r="I169" s="4">
        <v>124.34519561856068</v>
      </c>
      <c r="J169" s="4">
        <v>120.81803207912816</v>
      </c>
      <c r="K169" s="4">
        <v>110.05253002505731</v>
      </c>
      <c r="L169" s="4">
        <v>114.42768318148926</v>
      </c>
      <c r="M169" s="4">
        <v>200.01474706398156</v>
      </c>
    </row>
    <row r="170" spans="2:13">
      <c r="B170" s="17">
        <v>38950</v>
      </c>
      <c r="C170" s="4">
        <v>107.46368804277127</v>
      </c>
      <c r="D170" s="4">
        <v>106.84447471655267</v>
      </c>
      <c r="E170" s="4">
        <v>128.56123560143791</v>
      </c>
      <c r="F170" s="4">
        <v>138.43530790222152</v>
      </c>
      <c r="G170" s="4">
        <v>107.55029142602339</v>
      </c>
      <c r="H170" s="4">
        <v>110.49502293314835</v>
      </c>
      <c r="I170" s="4">
        <v>123.87085998093595</v>
      </c>
      <c r="J170" s="4">
        <v>118.56754726802508</v>
      </c>
      <c r="K170" s="4">
        <v>108.69529403922556</v>
      </c>
      <c r="L170" s="4">
        <v>114.65795896954828</v>
      </c>
      <c r="M170" s="4">
        <v>202.94496649383152</v>
      </c>
    </row>
    <row r="171" spans="2:13">
      <c r="B171" s="17">
        <v>38951</v>
      </c>
      <c r="C171" s="4">
        <v>107.57135713030408</v>
      </c>
      <c r="D171" s="4">
        <v>106.98134379869724</v>
      </c>
      <c r="E171" s="4">
        <v>130.26902109813233</v>
      </c>
      <c r="F171" s="4">
        <v>139.74601468039037</v>
      </c>
      <c r="G171" s="4">
        <v>107.50090098540572</v>
      </c>
      <c r="H171" s="4">
        <v>110.50462909882883</v>
      </c>
      <c r="I171" s="4">
        <v>124.37490839622171</v>
      </c>
      <c r="J171" s="4">
        <v>119.55656988171441</v>
      </c>
      <c r="K171" s="4">
        <v>109.27681271452786</v>
      </c>
      <c r="L171" s="4">
        <v>114.41372707312205</v>
      </c>
      <c r="M171" s="4">
        <v>205.76860969281401</v>
      </c>
    </row>
    <row r="172" spans="2:13">
      <c r="B172" s="17">
        <v>38952</v>
      </c>
      <c r="C172" s="4">
        <v>107.08850268390684</v>
      </c>
      <c r="D172" s="4">
        <v>106.6601204426437</v>
      </c>
      <c r="E172" s="4">
        <v>130.1229822120246</v>
      </c>
      <c r="F172" s="4">
        <v>139.6596622338287</v>
      </c>
      <c r="G172" s="4">
        <v>107.10331267839894</v>
      </c>
      <c r="H172" s="4">
        <v>110.3499085154217</v>
      </c>
      <c r="I172" s="4">
        <v>123.45851503051767</v>
      </c>
      <c r="J172" s="4">
        <v>119.12880906141427</v>
      </c>
      <c r="K172" s="4">
        <v>108.97043353638074</v>
      </c>
      <c r="L172" s="4">
        <v>113.58799066139527</v>
      </c>
      <c r="M172" s="4">
        <v>206.59614277954955</v>
      </c>
    </row>
    <row r="173" spans="2:13">
      <c r="B173" s="17">
        <v>38953</v>
      </c>
      <c r="C173" s="4">
        <v>107.34276737523439</v>
      </c>
      <c r="D173" s="4">
        <v>107.83887049703145</v>
      </c>
      <c r="E173" s="4">
        <v>128.493449084292</v>
      </c>
      <c r="F173" s="4">
        <v>137.94186535044028</v>
      </c>
      <c r="G173" s="4">
        <v>107.1655010258945</v>
      </c>
      <c r="H173" s="4">
        <v>110.75847713659851</v>
      </c>
      <c r="I173" s="4">
        <v>124.28234988739273</v>
      </c>
      <c r="J173" s="4">
        <v>117.69724640742749</v>
      </c>
      <c r="K173" s="4">
        <v>108.38731758844744</v>
      </c>
      <c r="L173" s="4">
        <v>113.76341119017759</v>
      </c>
      <c r="M173" s="4">
        <v>205.36362001551768</v>
      </c>
    </row>
    <row r="174" spans="2:13">
      <c r="B174" s="17">
        <v>38954</v>
      </c>
      <c r="C174" s="4">
        <v>107.26242967145987</v>
      </c>
      <c r="D174" s="4">
        <v>106.85564770285021</v>
      </c>
      <c r="E174" s="4">
        <v>128.31665669515601</v>
      </c>
      <c r="F174" s="4">
        <v>137.5563633568612</v>
      </c>
      <c r="G174" s="4">
        <v>106.97201563376268</v>
      </c>
      <c r="H174" s="4">
        <v>110.02513836081943</v>
      </c>
      <c r="I174" s="4">
        <v>124.2265582689069</v>
      </c>
      <c r="J174" s="4">
        <v>118.20204042629861</v>
      </c>
      <c r="K174" s="4">
        <v>109.00687363989216</v>
      </c>
      <c r="L174" s="4">
        <v>113.94755428668944</v>
      </c>
      <c r="M174" s="4">
        <v>206.02815416092656</v>
      </c>
    </row>
    <row r="175" spans="2:13">
      <c r="B175" s="17">
        <v>38957</v>
      </c>
      <c r="C175" s="4">
        <v>107.81651136037884</v>
      </c>
      <c r="D175" s="4">
        <v>107.50926740125477</v>
      </c>
      <c r="E175" s="4">
        <v>126.89917782652364</v>
      </c>
      <c r="F175" s="4">
        <v>134.74682482765689</v>
      </c>
      <c r="G175" s="4">
        <v>107.61627174592725</v>
      </c>
      <c r="H175" s="4">
        <v>110.68673747375057</v>
      </c>
      <c r="I175" s="4">
        <v>125.15684609898479</v>
      </c>
      <c r="J175" s="4">
        <v>117.97087111728375</v>
      </c>
      <c r="K175" s="4">
        <v>109.06708710349263</v>
      </c>
      <c r="L175" s="4">
        <v>113.94755428668944</v>
      </c>
      <c r="M175" s="4">
        <v>206.02690032291636</v>
      </c>
    </row>
    <row r="176" spans="2:13">
      <c r="B176" s="17">
        <v>38958</v>
      </c>
      <c r="C176" s="4">
        <v>108.02356729794201</v>
      </c>
      <c r="D176" s="4">
        <v>106.89195990831712</v>
      </c>
      <c r="E176" s="4">
        <v>127.92942017796844</v>
      </c>
      <c r="F176" s="4">
        <v>136.40602540802124</v>
      </c>
      <c r="G176" s="4">
        <v>107.78624690912784</v>
      </c>
      <c r="H176" s="4">
        <v>110.37647876092096</v>
      </c>
      <c r="I176" s="4">
        <v>124.98647858966218</v>
      </c>
      <c r="J176" s="4">
        <v>119.09318556415656</v>
      </c>
      <c r="K176" s="4">
        <v>109.86728354573872</v>
      </c>
      <c r="L176" s="4">
        <v>114.1353802451315</v>
      </c>
      <c r="M176" s="4">
        <v>206.12219201169196</v>
      </c>
    </row>
    <row r="177" spans="2:13">
      <c r="B177" s="17">
        <v>38959</v>
      </c>
      <c r="C177" s="4">
        <v>108.02273907419175</v>
      </c>
      <c r="D177" s="4">
        <v>106.7662638124701</v>
      </c>
      <c r="E177" s="4">
        <v>127.78016102976351</v>
      </c>
      <c r="F177" s="4">
        <v>135.81389434588377</v>
      </c>
      <c r="G177" s="4">
        <v>107.90920161446589</v>
      </c>
      <c r="H177" s="4">
        <v>110.183129128288</v>
      </c>
      <c r="I177" s="4">
        <v>125.42490238090522</v>
      </c>
      <c r="J177" s="4">
        <v>120.49742060380868</v>
      </c>
      <c r="K177" s="4">
        <v>110.58605622967991</v>
      </c>
      <c r="L177" s="4">
        <v>114.93126609173953</v>
      </c>
      <c r="M177" s="4">
        <v>207.06507819536637</v>
      </c>
    </row>
    <row r="178" spans="2:13">
      <c r="B178" s="17">
        <v>38960</v>
      </c>
      <c r="C178" s="4">
        <v>107.98546900543037</v>
      </c>
      <c r="D178" s="4">
        <v>106.60425551115613</v>
      </c>
      <c r="E178" s="4">
        <v>129.94369411976331</v>
      </c>
      <c r="F178" s="4">
        <v>137.36207035209736</v>
      </c>
      <c r="G178" s="4">
        <v>107.89251693586949</v>
      </c>
      <c r="H178" s="4">
        <v>109.91660912728022</v>
      </c>
      <c r="I178" s="4">
        <v>125.25474863257296</v>
      </c>
      <c r="J178" s="4">
        <v>121.24725687876763</v>
      </c>
      <c r="K178" s="4">
        <v>111.16575475710042</v>
      </c>
      <c r="L178" s="4">
        <v>114.48137543173533</v>
      </c>
      <c r="M178" s="4">
        <v>203.96057528209786</v>
      </c>
    </row>
    <row r="179" spans="2:13">
      <c r="B179" s="17">
        <v>38961</v>
      </c>
      <c r="C179" s="4">
        <v>108.58096188186197</v>
      </c>
      <c r="D179" s="4">
        <v>106.74671108644944</v>
      </c>
      <c r="E179" s="4">
        <v>129.89128435413147</v>
      </c>
      <c r="F179" s="4">
        <v>137.63654777152567</v>
      </c>
      <c r="G179" s="4">
        <v>108.6793512105849</v>
      </c>
      <c r="H179" s="4">
        <v>110.13816409744312</v>
      </c>
      <c r="I179" s="4">
        <v>125.61750103322605</v>
      </c>
      <c r="J179" s="4">
        <v>121.46650521316201</v>
      </c>
      <c r="K179" s="4">
        <v>111.07541598876219</v>
      </c>
      <c r="L179" s="4">
        <v>115.31525290667632</v>
      </c>
      <c r="M179" s="4">
        <v>203.12175765327049</v>
      </c>
    </row>
    <row r="180" spans="2:13">
      <c r="B180" s="17">
        <v>38964</v>
      </c>
      <c r="C180" s="4">
        <v>108.58096188186197</v>
      </c>
      <c r="D180" s="4">
        <v>106.74671108644944</v>
      </c>
      <c r="E180" s="4">
        <v>131.69318201061637</v>
      </c>
      <c r="F180" s="4">
        <v>137.4021625594296</v>
      </c>
      <c r="G180" s="4">
        <v>108.6793512105849</v>
      </c>
      <c r="H180" s="4">
        <v>110.13816409744312</v>
      </c>
      <c r="I180" s="4">
        <v>126.32675999926431</v>
      </c>
      <c r="J180" s="4">
        <v>122.09504034285983</v>
      </c>
      <c r="K180" s="4">
        <v>111.54356545314002</v>
      </c>
      <c r="L180" s="4">
        <v>116.04193971596359</v>
      </c>
      <c r="M180" s="4">
        <v>204.89092308567027</v>
      </c>
    </row>
    <row r="181" spans="2:13">
      <c r="B181" s="17">
        <v>38965</v>
      </c>
      <c r="C181" s="4">
        <v>108.76648400191856</v>
      </c>
      <c r="D181" s="4">
        <v>106.99251678499475</v>
      </c>
      <c r="E181" s="4">
        <v>131.91771478534321</v>
      </c>
      <c r="F181" s="4">
        <v>137.45150681460771</v>
      </c>
      <c r="G181" s="4">
        <v>108.72798325672093</v>
      </c>
      <c r="H181" s="4">
        <v>110.38669808611297</v>
      </c>
      <c r="I181" s="4">
        <v>125.77846305897251</v>
      </c>
      <c r="J181" s="4">
        <v>121.57163287238831</v>
      </c>
      <c r="K181" s="4">
        <v>111.48832953680821</v>
      </c>
      <c r="L181" s="4">
        <v>115.94599147093901</v>
      </c>
      <c r="M181" s="4">
        <v>207.51520604103013</v>
      </c>
    </row>
    <row r="182" spans="2:13">
      <c r="B182" s="17">
        <v>38966</v>
      </c>
      <c r="C182" s="4">
        <v>107.69062135034046</v>
      </c>
      <c r="D182" s="4">
        <v>107.01486275758978</v>
      </c>
      <c r="E182" s="4">
        <v>131.09759453574034</v>
      </c>
      <c r="F182" s="4">
        <v>136.27649673817868</v>
      </c>
      <c r="G182" s="4">
        <v>108.12998920793724</v>
      </c>
      <c r="H182" s="4">
        <v>110.20254584615283</v>
      </c>
      <c r="I182" s="4">
        <v>124.26054626637529</v>
      </c>
      <c r="J182" s="4">
        <v>120.31477175289824</v>
      </c>
      <c r="K182" s="4">
        <v>110.64604681802955</v>
      </c>
      <c r="L182" s="4">
        <v>114.9299092478705</v>
      </c>
      <c r="M182" s="4">
        <v>204.40944928975142</v>
      </c>
    </row>
    <row r="183" spans="2:13">
      <c r="B183" s="17">
        <v>38967</v>
      </c>
      <c r="C183" s="4">
        <v>107.17380973018287</v>
      </c>
      <c r="D183" s="4">
        <v>105.87521815524335</v>
      </c>
      <c r="E183" s="4">
        <v>128.91039251932617</v>
      </c>
      <c r="F183" s="4">
        <v>134.09301344654679</v>
      </c>
      <c r="G183" s="4">
        <v>107.42126956483213</v>
      </c>
      <c r="H183" s="4">
        <v>109.10826050459173</v>
      </c>
      <c r="I183" s="4">
        <v>123.41961053027086</v>
      </c>
      <c r="J183" s="4">
        <v>119.18492826942301</v>
      </c>
      <c r="K183" s="4">
        <v>109.81903105393303</v>
      </c>
      <c r="L183" s="4">
        <v>113.55077437241602</v>
      </c>
      <c r="M183" s="4">
        <v>199.18721397724602</v>
      </c>
    </row>
    <row r="184" spans="2:13">
      <c r="B184" s="17">
        <v>38968</v>
      </c>
      <c r="C184" s="4">
        <v>107.57963936780664</v>
      </c>
      <c r="D184" s="4">
        <v>106.48693915503225</v>
      </c>
      <c r="E184" s="4">
        <v>129.45823960861128</v>
      </c>
      <c r="F184" s="4">
        <v>134.31506259484831</v>
      </c>
      <c r="G184" s="4">
        <v>107.99641697985602</v>
      </c>
      <c r="H184" s="4">
        <v>109.54401253077933</v>
      </c>
      <c r="I184" s="4">
        <v>123.88005170352172</v>
      </c>
      <c r="J184" s="4">
        <v>119.52875427426659</v>
      </c>
      <c r="K184" s="4">
        <v>109.40028560349018</v>
      </c>
      <c r="L184" s="4">
        <v>113.96073505570293</v>
      </c>
      <c r="M184" s="4">
        <v>199.50067347979737</v>
      </c>
    </row>
    <row r="185" spans="2:13">
      <c r="B185" s="17">
        <v>38971</v>
      </c>
      <c r="C185" s="4">
        <v>107.63098924032228</v>
      </c>
      <c r="D185" s="4">
        <v>106.30817137427199</v>
      </c>
      <c r="E185" s="4">
        <v>127.15510815669813</v>
      </c>
      <c r="F185" s="4">
        <v>132.44923294592559</v>
      </c>
      <c r="G185" s="4">
        <v>108.04125705358378</v>
      </c>
      <c r="H185" s="4">
        <v>109.4217894014828</v>
      </c>
      <c r="I185" s="4">
        <v>123.94845522043923</v>
      </c>
      <c r="J185" s="4">
        <v>118.15421710121289</v>
      </c>
      <c r="K185" s="4">
        <v>108.88455227305917</v>
      </c>
      <c r="L185" s="4">
        <v>113.40830576616739</v>
      </c>
      <c r="M185" s="4">
        <v>192.42401175019825</v>
      </c>
    </row>
    <row r="186" spans="2:13">
      <c r="B186" s="17">
        <v>38972</v>
      </c>
      <c r="C186" s="4">
        <v>108.754888869415</v>
      </c>
      <c r="D186" s="4">
        <v>107.53161337384979</v>
      </c>
      <c r="E186" s="4">
        <v>126.55098698726455</v>
      </c>
      <c r="F186" s="4">
        <v>131.66280887902425</v>
      </c>
      <c r="G186" s="4">
        <v>109.00110006942636</v>
      </c>
      <c r="H186" s="4">
        <v>110.4335025954924</v>
      </c>
      <c r="I186" s="4">
        <v>125.55999932681728</v>
      </c>
      <c r="J186" s="4">
        <v>119.0382514822797</v>
      </c>
      <c r="K186" s="4">
        <v>109.28086161491804</v>
      </c>
      <c r="L186" s="4">
        <v>114.27494132880362</v>
      </c>
      <c r="M186" s="4">
        <v>193.42958983438297</v>
      </c>
    </row>
    <row r="187" spans="2:13">
      <c r="B187" s="17">
        <v>38973</v>
      </c>
      <c r="C187" s="4">
        <v>109.16568784954028</v>
      </c>
      <c r="D187" s="4">
        <v>107.80814478471328</v>
      </c>
      <c r="E187" s="4">
        <v>126.7982226097766</v>
      </c>
      <c r="F187" s="4">
        <v>129.89566774045775</v>
      </c>
      <c r="G187" s="4">
        <v>109.42987734949115</v>
      </c>
      <c r="H187" s="4">
        <v>110.93588462193192</v>
      </c>
      <c r="I187" s="4">
        <v>126.2498060427321</v>
      </c>
      <c r="J187" s="4">
        <v>119.97687137871399</v>
      </c>
      <c r="K187" s="4">
        <v>110.05160137817882</v>
      </c>
      <c r="L187" s="4">
        <v>114.21039432760527</v>
      </c>
      <c r="M187" s="4">
        <v>195.13731720428268</v>
      </c>
    </row>
    <row r="188" spans="2:13">
      <c r="B188" s="17">
        <v>38974</v>
      </c>
      <c r="C188" s="4">
        <v>109.01743579824507</v>
      </c>
      <c r="D188" s="4">
        <v>107.91428815453965</v>
      </c>
      <c r="E188" s="4">
        <v>128.34668563921235</v>
      </c>
      <c r="F188" s="4">
        <v>130.32742997326631</v>
      </c>
      <c r="G188" s="4">
        <v>109.2788620483319</v>
      </c>
      <c r="H188" s="4">
        <v>111.09121836485056</v>
      </c>
      <c r="I188" s="4">
        <v>126.276526166528</v>
      </c>
      <c r="J188" s="4">
        <v>119.79150370903049</v>
      </c>
      <c r="K188" s="4">
        <v>110.14962934267085</v>
      </c>
      <c r="L188" s="4">
        <v>113.92099891382404</v>
      </c>
      <c r="M188" s="4">
        <v>196.39993208055949</v>
      </c>
    </row>
    <row r="189" spans="2:13">
      <c r="B189" s="17">
        <v>38975</v>
      </c>
      <c r="C189" s="4">
        <v>109.31476812458574</v>
      </c>
      <c r="D189" s="4">
        <v>108.79974731861766</v>
      </c>
      <c r="E189" s="4">
        <v>127.73918319457671</v>
      </c>
      <c r="F189" s="4">
        <v>130.27191768619096</v>
      </c>
      <c r="G189" s="4">
        <v>109.5953021458018</v>
      </c>
      <c r="H189" s="4">
        <v>111.38696563590752</v>
      </c>
      <c r="I189" s="4">
        <v>126.92849718714787</v>
      </c>
      <c r="J189" s="4">
        <v>120.16934980518867</v>
      </c>
      <c r="K189" s="4">
        <v>110.42023704305907</v>
      </c>
      <c r="L189" s="4">
        <v>113.91692838221694</v>
      </c>
      <c r="M189" s="4">
        <v>194.43015256652686</v>
      </c>
    </row>
    <row r="190" spans="2:13">
      <c r="B190" s="17">
        <v>38978</v>
      </c>
      <c r="C190" s="4">
        <v>109.42326543586884</v>
      </c>
      <c r="D190" s="4">
        <v>108.43662526394844</v>
      </c>
      <c r="E190" s="4">
        <v>127.73918319457671</v>
      </c>
      <c r="F190" s="4">
        <v>130.27191768619096</v>
      </c>
      <c r="G190" s="4">
        <v>109.54060294381253</v>
      </c>
      <c r="H190" s="4">
        <v>111.32626284426692</v>
      </c>
      <c r="I190" s="4">
        <v>126.68181700426415</v>
      </c>
      <c r="J190" s="4">
        <v>121.21198194801927</v>
      </c>
      <c r="K190" s="4">
        <v>110.70466300899902</v>
      </c>
      <c r="L190" s="4">
        <v>114.1735657083029</v>
      </c>
      <c r="M190" s="4">
        <v>196.4952237693351</v>
      </c>
    </row>
    <row r="191" spans="2:13">
      <c r="B191" s="17">
        <v>38979</v>
      </c>
      <c r="C191" s="4">
        <v>109.18556521954635</v>
      </c>
      <c r="D191" s="4">
        <v>108.55952811322109</v>
      </c>
      <c r="E191" s="4">
        <v>127.79835551061265</v>
      </c>
      <c r="F191" s="4">
        <v>129.50091369903279</v>
      </c>
      <c r="G191" s="4">
        <v>109.40703071573135</v>
      </c>
      <c r="H191" s="4">
        <v>111.53943796777239</v>
      </c>
      <c r="I191" s="4">
        <v>125.55166264819294</v>
      </c>
      <c r="J191" s="4">
        <v>120.92957336212689</v>
      </c>
      <c r="K191" s="4">
        <v>110.54475001652526</v>
      </c>
      <c r="L191" s="4">
        <v>113.04040724282056</v>
      </c>
      <c r="M191" s="4">
        <v>197.83683044025483</v>
      </c>
    </row>
    <row r="192" spans="2:13">
      <c r="B192" s="17">
        <v>38980</v>
      </c>
      <c r="C192" s="4">
        <v>109.75455493596986</v>
      </c>
      <c r="D192" s="4">
        <v>109.34443040062145</v>
      </c>
      <c r="E192" s="4">
        <v>126.54559304825175</v>
      </c>
      <c r="F192" s="4">
        <v>126.29970514435212</v>
      </c>
      <c r="G192" s="4">
        <v>110.09224012990519</v>
      </c>
      <c r="H192" s="4">
        <v>112.40808060909376</v>
      </c>
      <c r="I192" s="4">
        <v>127.28141658224405</v>
      </c>
      <c r="J192" s="4">
        <v>122.0886267190874</v>
      </c>
      <c r="K192" s="4">
        <v>111.16549473597446</v>
      </c>
      <c r="L192" s="4">
        <v>113.7079744263856</v>
      </c>
      <c r="M192" s="4">
        <v>194.88529576423136</v>
      </c>
    </row>
    <row r="193" spans="2:13">
      <c r="B193" s="17">
        <v>38981</v>
      </c>
      <c r="C193" s="4">
        <v>109.16237495453929</v>
      </c>
      <c r="D193" s="4">
        <v>108.73829589398132</v>
      </c>
      <c r="E193" s="4">
        <v>127.47592676813109</v>
      </c>
      <c r="F193" s="4">
        <v>127.4407910453462</v>
      </c>
      <c r="G193" s="4">
        <v>109.3342248454926</v>
      </c>
      <c r="H193" s="4">
        <v>111.79982637366494</v>
      </c>
      <c r="I193" s="4">
        <v>127.44494373987494</v>
      </c>
      <c r="J193" s="4">
        <v>122.83462876244326</v>
      </c>
      <c r="K193" s="4">
        <v>111.40567996462376</v>
      </c>
      <c r="L193" s="4">
        <v>114.29917068360783</v>
      </c>
      <c r="M193" s="4">
        <v>192.43278861626968</v>
      </c>
    </row>
    <row r="194" spans="2:13">
      <c r="B194" s="17">
        <v>38982</v>
      </c>
      <c r="C194" s="4">
        <v>108.89320223570719</v>
      </c>
      <c r="D194" s="4">
        <v>108.69360394879126</v>
      </c>
      <c r="E194" s="4">
        <v>125.86933800784099</v>
      </c>
      <c r="F194" s="4">
        <v>126.93501242977044</v>
      </c>
      <c r="G194" s="4">
        <v>109.09599417894324</v>
      </c>
      <c r="H194" s="4">
        <v>111.66636198665725</v>
      </c>
      <c r="I194" s="4">
        <v>125.76243098469497</v>
      </c>
      <c r="J194" s="4">
        <v>122.6999426632223</v>
      </c>
      <c r="K194" s="4">
        <v>111.50563951462303</v>
      </c>
      <c r="L194" s="4">
        <v>112.85607031147029</v>
      </c>
      <c r="M194" s="4">
        <v>188.69008215580664</v>
      </c>
    </row>
    <row r="195" spans="2:13">
      <c r="B195" s="17">
        <v>38985</v>
      </c>
      <c r="C195" s="4">
        <v>109.85311356224992</v>
      </c>
      <c r="D195" s="4">
        <v>109.78855660594763</v>
      </c>
      <c r="E195" s="4">
        <v>125.86241444433203</v>
      </c>
      <c r="F195" s="4">
        <v>125.79701054472498</v>
      </c>
      <c r="G195" s="4">
        <v>109.73788030835263</v>
      </c>
      <c r="H195" s="4">
        <v>112.64271631550247</v>
      </c>
      <c r="I195" s="4">
        <v>126.15446864102834</v>
      </c>
      <c r="J195" s="4">
        <v>122.31923832168728</v>
      </c>
      <c r="K195" s="4">
        <v>111.14175852176058</v>
      </c>
      <c r="L195" s="4">
        <v>112.39144820374516</v>
      </c>
      <c r="M195" s="4">
        <v>182.1249863343713</v>
      </c>
    </row>
    <row r="196" spans="2:13">
      <c r="B196" s="17">
        <v>38986</v>
      </c>
      <c r="C196" s="4">
        <v>110.67885264125172</v>
      </c>
      <c r="D196" s="4">
        <v>110.17961112636063</v>
      </c>
      <c r="E196" s="4">
        <v>125.24766640997771</v>
      </c>
      <c r="F196" s="4">
        <v>124.72685701054948</v>
      </c>
      <c r="G196" s="4">
        <v>110.62501225326669</v>
      </c>
      <c r="H196" s="4">
        <v>113.03002874027987</v>
      </c>
      <c r="I196" s="4">
        <v>127.41501720122352</v>
      </c>
      <c r="J196" s="4">
        <v>120.6603405902887</v>
      </c>
      <c r="K196" s="4">
        <v>110.30653351925834</v>
      </c>
      <c r="L196" s="4">
        <v>113.84986152811894</v>
      </c>
      <c r="M196" s="4">
        <v>186.08586060861009</v>
      </c>
    </row>
    <row r="197" spans="2:13">
      <c r="B197" s="17">
        <v>38987</v>
      </c>
      <c r="C197" s="4">
        <v>110.69955823500803</v>
      </c>
      <c r="D197" s="4">
        <v>109.54554415397672</v>
      </c>
      <c r="E197" s="4">
        <v>128.39080322994391</v>
      </c>
      <c r="F197" s="4">
        <v>129.67978662405349</v>
      </c>
      <c r="G197" s="4">
        <v>110.81318888402694</v>
      </c>
      <c r="H197" s="4">
        <v>112.65804530329049</v>
      </c>
      <c r="I197" s="4">
        <v>128.03663416121125</v>
      </c>
      <c r="J197" s="4">
        <v>122.14823159218983</v>
      </c>
      <c r="K197" s="4">
        <v>111.62773800620518</v>
      </c>
      <c r="L197" s="4">
        <v>114.94677287881423</v>
      </c>
      <c r="M197" s="4">
        <v>190.46551677825744</v>
      </c>
    </row>
    <row r="198" spans="2:13">
      <c r="B198" s="17">
        <v>38988</v>
      </c>
      <c r="C198" s="4">
        <v>110.91158351507271</v>
      </c>
      <c r="D198" s="4">
        <v>109.90587296207156</v>
      </c>
      <c r="E198" s="4">
        <v>129.01054267054889</v>
      </c>
      <c r="F198" s="4">
        <v>131.24338271001022</v>
      </c>
      <c r="G198" s="4">
        <v>111.09009766914065</v>
      </c>
      <c r="H198" s="4">
        <v>112.97831895480827</v>
      </c>
      <c r="I198" s="4">
        <v>128.02487730674105</v>
      </c>
      <c r="J198" s="4">
        <v>122.21139184368788</v>
      </c>
      <c r="K198" s="4">
        <v>111.67279595274888</v>
      </c>
      <c r="L198" s="4">
        <v>115.74537241316033</v>
      </c>
      <c r="M198" s="4">
        <v>195.45453822086463</v>
      </c>
    </row>
    <row r="199" spans="2:13">
      <c r="B199" s="17">
        <v>38989</v>
      </c>
      <c r="C199" s="4">
        <v>110.63826967748935</v>
      </c>
      <c r="D199" s="4">
        <v>109.82207556484018</v>
      </c>
      <c r="E199" s="4">
        <v>129.83758648366074</v>
      </c>
      <c r="F199" s="4">
        <v>132.34746041962072</v>
      </c>
      <c r="G199" s="4">
        <v>110.71677798554676</v>
      </c>
      <c r="H199" s="4">
        <v>112.59345916807695</v>
      </c>
      <c r="I199" s="4">
        <v>128.34915272912804</v>
      </c>
      <c r="J199" s="4">
        <v>122.29839404442689</v>
      </c>
      <c r="K199" s="4">
        <v>111.83646067861166</v>
      </c>
      <c r="L199" s="4">
        <v>115.54126432828981</v>
      </c>
      <c r="M199" s="4">
        <v>194.34363774382265</v>
      </c>
    </row>
    <row r="200" spans="2:13">
      <c r="B200" s="17">
        <v>38992</v>
      </c>
      <c r="C200" s="4">
        <v>110.26308431862492</v>
      </c>
      <c r="D200" s="4">
        <v>109.1824220993075</v>
      </c>
      <c r="E200" s="4">
        <v>130.85768500949939</v>
      </c>
      <c r="F200" s="4">
        <v>132.99201975288491</v>
      </c>
      <c r="G200" s="4">
        <v>110.63411298704654</v>
      </c>
      <c r="H200" s="4">
        <v>112.25887846129035</v>
      </c>
      <c r="I200" s="4">
        <v>128.24505112681922</v>
      </c>
      <c r="J200" s="4">
        <v>122.29839404442689</v>
      </c>
      <c r="K200" s="4">
        <v>111.83646067861166</v>
      </c>
      <c r="L200" s="4">
        <v>115.48350154643663</v>
      </c>
      <c r="M200" s="4">
        <v>195.25141646321137</v>
      </c>
    </row>
    <row r="201" spans="2:13">
      <c r="B201" s="17">
        <v>38993</v>
      </c>
      <c r="C201" s="4">
        <v>110.49415874494539</v>
      </c>
      <c r="D201" s="4">
        <v>109.94777166068721</v>
      </c>
      <c r="E201" s="4">
        <v>130.75946701553499</v>
      </c>
      <c r="F201" s="4">
        <v>131.98971456957932</v>
      </c>
      <c r="G201" s="4">
        <v>111.17437425591436</v>
      </c>
      <c r="H201" s="4">
        <v>113.33190760645205</v>
      </c>
      <c r="I201" s="4">
        <v>128.09028816979341</v>
      </c>
      <c r="J201" s="4">
        <v>122.74093408472433</v>
      </c>
      <c r="K201" s="4">
        <v>111.9858985342962</v>
      </c>
      <c r="L201" s="4">
        <v>115.08148809152551</v>
      </c>
      <c r="M201" s="4">
        <v>190.92818300402323</v>
      </c>
    </row>
    <row r="202" spans="2:13">
      <c r="B202" s="17">
        <v>38994</v>
      </c>
      <c r="C202" s="4">
        <v>111.82842720660229</v>
      </c>
      <c r="D202" s="4">
        <v>111.14328119452122</v>
      </c>
      <c r="E202" s="4">
        <v>129.47506547806913</v>
      </c>
      <c r="F202" s="4">
        <v>130.76227622202353</v>
      </c>
      <c r="G202" s="4">
        <v>112.34296535283205</v>
      </c>
      <c r="H202" s="4">
        <v>114.3372848188426</v>
      </c>
      <c r="I202" s="4">
        <v>129.2478039326316</v>
      </c>
      <c r="J202" s="4">
        <v>122.89904385337502</v>
      </c>
      <c r="K202" s="4">
        <v>112.16360440096156</v>
      </c>
      <c r="L202" s="4">
        <v>115.65155635135849</v>
      </c>
      <c r="M202" s="4">
        <v>190.70374600019647</v>
      </c>
    </row>
    <row r="203" spans="2:13">
      <c r="B203" s="17">
        <v>38995</v>
      </c>
      <c r="C203" s="4">
        <v>112.07689433167806</v>
      </c>
      <c r="D203" s="4">
        <v>111.19355963286004</v>
      </c>
      <c r="E203" s="4">
        <v>132.42788480809119</v>
      </c>
      <c r="F203" s="4">
        <v>133.26341315636461</v>
      </c>
      <c r="G203" s="4">
        <v>112.4954026436444</v>
      </c>
      <c r="H203" s="4">
        <v>114.22098889815744</v>
      </c>
      <c r="I203" s="4">
        <v>129.86578695578308</v>
      </c>
      <c r="J203" s="4">
        <v>124.84028045736413</v>
      </c>
      <c r="K203" s="4">
        <v>114.31650503227242</v>
      </c>
      <c r="L203" s="4">
        <v>116.38851640708275</v>
      </c>
      <c r="M203" s="4">
        <v>196.35103239816146</v>
      </c>
    </row>
    <row r="204" spans="2:13">
      <c r="B204" s="17">
        <v>38996</v>
      </c>
      <c r="C204" s="4">
        <v>111.77542088658612</v>
      </c>
      <c r="D204" s="4">
        <v>110.91702822199656</v>
      </c>
      <c r="E204" s="4">
        <v>132.32105261301678</v>
      </c>
      <c r="F204" s="4">
        <v>134.66047238109519</v>
      </c>
      <c r="G204" s="4">
        <v>112.33917338042379</v>
      </c>
      <c r="H204" s="4">
        <v>113.74906046079015</v>
      </c>
      <c r="I204" s="4">
        <v>130.09109103963004</v>
      </c>
      <c r="J204" s="4">
        <v>124.81044316416197</v>
      </c>
      <c r="K204" s="4">
        <v>114.77911976125455</v>
      </c>
      <c r="L204" s="4">
        <v>116.32396940588437</v>
      </c>
      <c r="M204" s="4">
        <v>194.97055674892536</v>
      </c>
    </row>
    <row r="205" spans="2:13">
      <c r="B205" s="17">
        <v>38999</v>
      </c>
      <c r="C205" s="4">
        <v>111.86486905161341</v>
      </c>
      <c r="D205" s="4">
        <v>111.17959339998814</v>
      </c>
      <c r="E205" s="4">
        <v>132.32105261301678</v>
      </c>
      <c r="F205" s="4">
        <v>134.66047238109519</v>
      </c>
      <c r="G205" s="4">
        <v>112.41112605687064</v>
      </c>
      <c r="H205" s="4">
        <v>114.15272380587479</v>
      </c>
      <c r="I205" s="4">
        <v>130.06073697899794</v>
      </c>
      <c r="J205" s="4">
        <v>123.219934181902</v>
      </c>
      <c r="K205" s="4">
        <v>113.24302638662812</v>
      </c>
      <c r="L205" s="4">
        <v>116.89946504119348</v>
      </c>
      <c r="M205" s="4">
        <v>199.05806866219487</v>
      </c>
    </row>
    <row r="206" spans="2:13">
      <c r="B206" s="17">
        <v>39000</v>
      </c>
      <c r="C206" s="4">
        <v>112.09345880668313</v>
      </c>
      <c r="D206" s="4">
        <v>110.79971186587268</v>
      </c>
      <c r="E206" s="4">
        <v>132.65265910247535</v>
      </c>
      <c r="F206" s="4">
        <v>135.33895588979433</v>
      </c>
      <c r="G206" s="4">
        <v>112.4999530105343</v>
      </c>
      <c r="H206" s="4">
        <v>114.05931917361976</v>
      </c>
      <c r="I206" s="4">
        <v>130.77277483791096</v>
      </c>
      <c r="J206" s="4">
        <v>124.25489786152643</v>
      </c>
      <c r="K206" s="4">
        <v>114.4011604817144</v>
      </c>
      <c r="L206" s="4">
        <v>117.709888500684</v>
      </c>
      <c r="M206" s="4">
        <v>198.63928676678628</v>
      </c>
    </row>
    <row r="207" spans="2:13">
      <c r="B207" s="17">
        <v>39001</v>
      </c>
      <c r="C207" s="4">
        <v>111.80606516534549</v>
      </c>
      <c r="D207" s="4">
        <v>111.18797313971127</v>
      </c>
      <c r="E207" s="4">
        <v>132.03533485844326</v>
      </c>
      <c r="F207" s="4">
        <v>133.92030855342335</v>
      </c>
      <c r="G207" s="4">
        <v>112.35737484798345</v>
      </c>
      <c r="H207" s="4">
        <v>113.78114914189308</v>
      </c>
      <c r="I207" s="4">
        <v>130.80996925023484</v>
      </c>
      <c r="J207" s="4">
        <v>124.52740715855271</v>
      </c>
      <c r="K207" s="4">
        <v>114.52121595016391</v>
      </c>
      <c r="L207" s="4">
        <v>117.72578295743557</v>
      </c>
      <c r="M207" s="4">
        <v>198.80228570811295</v>
      </c>
    </row>
    <row r="208" spans="2:13">
      <c r="B208" s="17">
        <v>39002</v>
      </c>
      <c r="C208" s="4">
        <v>112.87281735567079</v>
      </c>
      <c r="D208" s="4">
        <v>111.60975337244243</v>
      </c>
      <c r="E208" s="4">
        <v>131.77964604792604</v>
      </c>
      <c r="F208" s="4">
        <v>131.02441757765732</v>
      </c>
      <c r="G208" s="4">
        <v>113.26337185562866</v>
      </c>
      <c r="H208" s="4">
        <v>114.1989151557427</v>
      </c>
      <c r="I208" s="4">
        <v>131.68275537390397</v>
      </c>
      <c r="J208" s="4">
        <v>124.59921185948315</v>
      </c>
      <c r="K208" s="4">
        <v>114.65921287630559</v>
      </c>
      <c r="L208" s="4">
        <v>118.65173198063248</v>
      </c>
      <c r="M208" s="4">
        <v>198.31078120811247</v>
      </c>
    </row>
    <row r="209" spans="2:13">
      <c r="B209" s="17">
        <v>39003</v>
      </c>
      <c r="C209" s="4">
        <v>113.10389178199125</v>
      </c>
      <c r="D209" s="4">
        <v>111.64885882448372</v>
      </c>
      <c r="E209" s="4">
        <v>133.12998245183195</v>
      </c>
      <c r="F209" s="4">
        <v>130.60499140864329</v>
      </c>
      <c r="G209" s="4">
        <v>113.38480977200341</v>
      </c>
      <c r="H209" s="4">
        <v>114.35690592321126</v>
      </c>
      <c r="I209" s="4">
        <v>131.96919510099599</v>
      </c>
      <c r="J209" s="4">
        <v>125.40628275528081</v>
      </c>
      <c r="K209" s="4">
        <v>115.37601682886442</v>
      </c>
      <c r="L209" s="4">
        <v>119.35011890350846</v>
      </c>
      <c r="M209" s="4">
        <v>201.92308851551414</v>
      </c>
    </row>
    <row r="210" spans="2:13">
      <c r="B210" s="17">
        <v>39006</v>
      </c>
      <c r="C210" s="4">
        <v>113.38797252832788</v>
      </c>
      <c r="D210" s="4">
        <v>111.01479185209982</v>
      </c>
      <c r="E210" s="4">
        <v>134.38765581389103</v>
      </c>
      <c r="F210" s="4">
        <v>131.97121047388754</v>
      </c>
      <c r="G210" s="4">
        <v>113.57526158620861</v>
      </c>
      <c r="H210" s="4">
        <v>113.48294923279003</v>
      </c>
      <c r="I210" s="4">
        <v>132.24409173460816</v>
      </c>
      <c r="J210" s="4">
        <v>125.55505094148036</v>
      </c>
      <c r="K210" s="4">
        <v>115.25692715316853</v>
      </c>
      <c r="L210" s="4">
        <v>119.64203417018933</v>
      </c>
      <c r="M210" s="4">
        <v>202.1199410831164</v>
      </c>
    </row>
    <row r="211" spans="2:13">
      <c r="B211" s="17">
        <v>39007</v>
      </c>
      <c r="C211" s="4">
        <v>112.97386065320158</v>
      </c>
      <c r="D211" s="4">
        <v>110.99244587950479</v>
      </c>
      <c r="E211" s="4">
        <v>133.73418412781794</v>
      </c>
      <c r="F211" s="4">
        <v>130.91956103540377</v>
      </c>
      <c r="G211" s="4">
        <v>113.28536529559661</v>
      </c>
      <c r="H211" s="4">
        <v>113.49316855798206</v>
      </c>
      <c r="I211" s="4">
        <v>130.71698321942512</v>
      </c>
      <c r="J211" s="4">
        <v>125.58739791355001</v>
      </c>
      <c r="K211" s="4">
        <v>115.3327418843274</v>
      </c>
      <c r="L211" s="4">
        <v>118.40633707517566</v>
      </c>
      <c r="M211" s="4">
        <v>201.80146622852422</v>
      </c>
    </row>
    <row r="212" spans="2:13">
      <c r="B212" s="17">
        <v>39008</v>
      </c>
      <c r="C212" s="4">
        <v>113.13205138949985</v>
      </c>
      <c r="D212" s="4">
        <v>111.562268180678</v>
      </c>
      <c r="E212" s="4">
        <v>134.06756176142994</v>
      </c>
      <c r="F212" s="4">
        <v>131.10768600827038</v>
      </c>
      <c r="G212" s="4">
        <v>113.68977915293827</v>
      </c>
      <c r="H212" s="4">
        <v>113.42183766814178</v>
      </c>
      <c r="I212" s="4">
        <v>132.16371760223009</v>
      </c>
      <c r="J212" s="4">
        <v>125.81919464228173</v>
      </c>
      <c r="K212" s="4">
        <v>115.56423497819415</v>
      </c>
      <c r="L212" s="4">
        <v>119.21598519531244</v>
      </c>
      <c r="M212" s="4">
        <v>203.92421397980192</v>
      </c>
    </row>
    <row r="213" spans="2:13">
      <c r="B213" s="17">
        <v>39009</v>
      </c>
      <c r="C213" s="4">
        <v>113.21487376452511</v>
      </c>
      <c r="D213" s="4">
        <v>110.69356849604628</v>
      </c>
      <c r="E213" s="4">
        <v>133.24929316253295</v>
      </c>
      <c r="F213" s="4">
        <v>130.90722497160928</v>
      </c>
      <c r="G213" s="4">
        <v>113.87037183888199</v>
      </c>
      <c r="H213" s="4">
        <v>112.59448110059613</v>
      </c>
      <c r="I213" s="4">
        <v>132.0491417113933</v>
      </c>
      <c r="J213" s="4">
        <v>125.39310694122659</v>
      </c>
      <c r="K213" s="4">
        <v>115.33927955835188</v>
      </c>
      <c r="L213" s="4">
        <v>119.32414503515835</v>
      </c>
      <c r="M213" s="4">
        <v>205.46643473235454</v>
      </c>
    </row>
    <row r="214" spans="2:13">
      <c r="B214" s="17">
        <v>39010</v>
      </c>
      <c r="C214" s="4">
        <v>113.35070245956651</v>
      </c>
      <c r="D214" s="4">
        <v>110.59859811251742</v>
      </c>
      <c r="E214" s="4">
        <v>134.0565323637471</v>
      </c>
      <c r="F214" s="4">
        <v>131.12002207206493</v>
      </c>
      <c r="G214" s="4">
        <v>113.78163968452854</v>
      </c>
      <c r="H214" s="4">
        <v>112.64394263452549</v>
      </c>
      <c r="I214" s="4">
        <v>132.5920946269259</v>
      </c>
      <c r="J214" s="4">
        <v>126.27553791635026</v>
      </c>
      <c r="K214" s="4">
        <v>116.05638067791185</v>
      </c>
      <c r="L214" s="4">
        <v>119.30902591776054</v>
      </c>
      <c r="M214" s="4">
        <v>204.43452604995551</v>
      </c>
    </row>
    <row r="215" spans="2:13">
      <c r="B215" s="17">
        <v>39013</v>
      </c>
      <c r="C215" s="4">
        <v>114.04806685727917</v>
      </c>
      <c r="D215" s="4">
        <v>111.04272431784361</v>
      </c>
      <c r="E215" s="4">
        <v>135.16100175653219</v>
      </c>
      <c r="F215" s="4">
        <v>133.27883323610777</v>
      </c>
      <c r="G215" s="4">
        <v>114.86747098363578</v>
      </c>
      <c r="H215" s="4">
        <v>113.31637423216017</v>
      </c>
      <c r="I215" s="4">
        <v>133.44906243730787</v>
      </c>
      <c r="J215" s="4">
        <v>126.11031739090839</v>
      </c>
      <c r="K215" s="4">
        <v>115.95296656152465</v>
      </c>
      <c r="L215" s="4">
        <v>119.5210812310068</v>
      </c>
      <c r="M215" s="4">
        <v>202.90358983949477</v>
      </c>
    </row>
    <row r="216" spans="2:13">
      <c r="B216" s="17">
        <v>39014</v>
      </c>
      <c r="C216" s="4">
        <v>114.07788291228829</v>
      </c>
      <c r="D216" s="4">
        <v>111.11534872877743</v>
      </c>
      <c r="E216" s="4">
        <v>135.09377878525328</v>
      </c>
      <c r="F216" s="4">
        <v>134.38599496166688</v>
      </c>
      <c r="G216" s="4">
        <v>114.97146582693252</v>
      </c>
      <c r="H216" s="4">
        <v>113.06150426187128</v>
      </c>
      <c r="I216" s="4">
        <v>133.54760625386714</v>
      </c>
      <c r="J216" s="4">
        <v>126.55341513762085</v>
      </c>
      <c r="K216" s="4">
        <v>115.86032474892778</v>
      </c>
      <c r="L216" s="4">
        <v>119.83858269636092</v>
      </c>
      <c r="M216" s="4">
        <v>201.7224744338813</v>
      </c>
    </row>
    <row r="217" spans="2:13">
      <c r="B217" s="17">
        <v>39015</v>
      </c>
      <c r="C217" s="4">
        <v>114.47874320741052</v>
      </c>
      <c r="D217" s="4">
        <v>111.5119897423392</v>
      </c>
      <c r="E217" s="4">
        <v>134.44030709918016</v>
      </c>
      <c r="F217" s="4">
        <v>134.2564662918243</v>
      </c>
      <c r="G217" s="4">
        <v>115.03592935787306</v>
      </c>
      <c r="H217" s="4">
        <v>113.53731604281157</v>
      </c>
      <c r="I217" s="4">
        <v>133.91955037710602</v>
      </c>
      <c r="J217" s="4">
        <v>126.58499526336986</v>
      </c>
      <c r="K217" s="4">
        <v>115.9395197547243</v>
      </c>
      <c r="L217" s="4">
        <v>120.4596295187019</v>
      </c>
      <c r="M217" s="4">
        <v>204.43327221194528</v>
      </c>
    </row>
    <row r="218" spans="2:13">
      <c r="B218" s="17">
        <v>39016</v>
      </c>
      <c r="C218" s="4">
        <v>115.04690470008376</v>
      </c>
      <c r="D218" s="4">
        <v>111.76058868745888</v>
      </c>
      <c r="E218" s="4">
        <v>135.34439568296739</v>
      </c>
      <c r="F218" s="4">
        <v>135.97426317521266</v>
      </c>
      <c r="G218" s="4">
        <v>115.310657758852</v>
      </c>
      <c r="H218" s="4">
        <v>113.89131346746299</v>
      </c>
      <c r="I218" s="4">
        <v>134.33146780554353</v>
      </c>
      <c r="J218" s="4">
        <v>127.94998171406679</v>
      </c>
      <c r="K218" s="4">
        <v>116.05745790829087</v>
      </c>
      <c r="L218" s="4">
        <v>119.88335854403904</v>
      </c>
      <c r="M218" s="4">
        <v>205.1316599836297</v>
      </c>
    </row>
    <row r="219" spans="2:13">
      <c r="B219" s="17">
        <v>39017</v>
      </c>
      <c r="C219" s="4">
        <v>114.07457001728724</v>
      </c>
      <c r="D219" s="4">
        <v>111.10138249590555</v>
      </c>
      <c r="E219" s="4">
        <v>134.19693579118473</v>
      </c>
      <c r="F219" s="4">
        <v>134.48159945607446</v>
      </c>
      <c r="G219" s="4">
        <v>114.61483082193502</v>
      </c>
      <c r="H219" s="4">
        <v>112.99528303462702</v>
      </c>
      <c r="I219" s="4">
        <v>133.86867526139861</v>
      </c>
      <c r="J219" s="4">
        <v>127.55826267083563</v>
      </c>
      <c r="K219" s="4">
        <v>115.37222794960024</v>
      </c>
      <c r="L219" s="4">
        <v>119.4193179408292</v>
      </c>
      <c r="M219" s="4">
        <v>204.02953637265918</v>
      </c>
    </row>
    <row r="220" spans="2:13">
      <c r="B220" s="17">
        <v>39020</v>
      </c>
      <c r="C220" s="4">
        <v>114.12343521855217</v>
      </c>
      <c r="D220" s="4">
        <v>111.38908689306652</v>
      </c>
      <c r="E220" s="4">
        <v>131.64310693500502</v>
      </c>
      <c r="F220" s="4">
        <v>132.4430649140283</v>
      </c>
      <c r="G220" s="4">
        <v>114.57918628129731</v>
      </c>
      <c r="H220" s="4">
        <v>113.21091079617855</v>
      </c>
      <c r="I220" s="4">
        <v>133.77568923058888</v>
      </c>
      <c r="J220" s="4">
        <v>127.55826267083563</v>
      </c>
      <c r="K220" s="4">
        <v>115.37222794960024</v>
      </c>
      <c r="L220" s="4">
        <v>118.75853497660935</v>
      </c>
      <c r="M220" s="4">
        <v>199.40162027699114</v>
      </c>
    </row>
    <row r="221" spans="2:13">
      <c r="B221" s="17">
        <v>39021</v>
      </c>
      <c r="C221" s="4">
        <v>114.12426344230242</v>
      </c>
      <c r="D221" s="4">
        <v>111.31366923555832</v>
      </c>
      <c r="E221" s="4">
        <v>132.02583508525652</v>
      </c>
      <c r="F221" s="4">
        <v>130.94423316299284</v>
      </c>
      <c r="G221" s="4">
        <v>114.52448707930805</v>
      </c>
      <c r="H221" s="4">
        <v>113.20457481455952</v>
      </c>
      <c r="I221" s="4">
        <v>134.00505477325285</v>
      </c>
      <c r="J221" s="4">
        <v>127.7450943198585</v>
      </c>
      <c r="K221" s="4">
        <v>115.09976295545511</v>
      </c>
      <c r="L221" s="4">
        <v>118.8056368423487</v>
      </c>
      <c r="M221" s="4">
        <v>202.31553981270844</v>
      </c>
    </row>
    <row r="222" spans="2:13">
      <c r="B222" s="17">
        <v>39022</v>
      </c>
      <c r="C222" s="4">
        <v>113.28527278329656</v>
      </c>
      <c r="D222" s="4">
        <v>110.49804123583978</v>
      </c>
      <c r="E222" s="4">
        <v>131.83157277424328</v>
      </c>
      <c r="F222" s="4">
        <v>132.81623084381286</v>
      </c>
      <c r="G222" s="4">
        <v>114.05323970827068</v>
      </c>
      <c r="H222" s="4">
        <v>112.48595186705694</v>
      </c>
      <c r="I222" s="4">
        <v>134.49627752911658</v>
      </c>
      <c r="J222" s="4">
        <v>128.646487313092</v>
      </c>
      <c r="K222" s="4">
        <v>116.31881628576946</v>
      </c>
      <c r="L222" s="4">
        <v>119.20105991275307</v>
      </c>
      <c r="M222" s="4">
        <v>206.23879894664103</v>
      </c>
    </row>
    <row r="223" spans="2:13">
      <c r="B223" s="17">
        <v>39023</v>
      </c>
      <c r="C223" s="4">
        <v>113.2463462670347</v>
      </c>
      <c r="D223" s="4">
        <v>110.04832853736485</v>
      </c>
      <c r="E223" s="4">
        <v>131.62837423591037</v>
      </c>
      <c r="F223" s="4">
        <v>131.82626172430179</v>
      </c>
      <c r="G223" s="4">
        <v>113.93493016913274</v>
      </c>
      <c r="H223" s="4">
        <v>112.02403836837782</v>
      </c>
      <c r="I223" s="4">
        <v>133.03051841816895</v>
      </c>
      <c r="J223" s="4">
        <v>130.46691076493309</v>
      </c>
      <c r="K223" s="4">
        <v>117.41978287901669</v>
      </c>
      <c r="L223" s="4">
        <v>119.19446952824633</v>
      </c>
      <c r="M223" s="4">
        <v>204.29284235480227</v>
      </c>
    </row>
    <row r="224" spans="2:13">
      <c r="B224" s="17">
        <v>39024</v>
      </c>
      <c r="C224" s="4">
        <v>112.99456624695792</v>
      </c>
      <c r="D224" s="4">
        <v>109.82486881141458</v>
      </c>
      <c r="E224" s="4">
        <v>131.62837423591037</v>
      </c>
      <c r="F224" s="4">
        <v>131.82626172430179</v>
      </c>
      <c r="G224" s="4">
        <v>113.62683241096106</v>
      </c>
      <c r="H224" s="4">
        <v>111.87320112854364</v>
      </c>
      <c r="I224" s="4">
        <v>133.41144050300323</v>
      </c>
      <c r="J224" s="4">
        <v>130.71027990177592</v>
      </c>
      <c r="K224" s="4">
        <v>117.2239126794083</v>
      </c>
      <c r="L224" s="4">
        <v>119.17217852182647</v>
      </c>
      <c r="M224" s="4">
        <v>205.81500169919161</v>
      </c>
    </row>
    <row r="225" spans="2:13">
      <c r="B225" s="17">
        <v>39027</v>
      </c>
      <c r="C225" s="4">
        <v>114.27665661234889</v>
      </c>
      <c r="D225" s="4">
        <v>111.07065678358738</v>
      </c>
      <c r="E225" s="4">
        <v>131.74704089419197</v>
      </c>
      <c r="F225" s="4">
        <v>130.78078031771534</v>
      </c>
      <c r="G225" s="4">
        <v>114.759778967241</v>
      </c>
      <c r="H225" s="4">
        <v>113.19578619489438</v>
      </c>
      <c r="I225" s="4">
        <v>135.32460136678935</v>
      </c>
      <c r="J225" s="4">
        <v>132.0129426605973</v>
      </c>
      <c r="K225" s="4">
        <v>117.56743773269453</v>
      </c>
      <c r="L225" s="4">
        <v>120.65327052229698</v>
      </c>
      <c r="M225" s="4">
        <v>205.81500169919161</v>
      </c>
    </row>
    <row r="226" spans="2:13">
      <c r="B226" s="17">
        <v>39028</v>
      </c>
      <c r="C226" s="4">
        <v>114.53009307992616</v>
      </c>
      <c r="D226" s="4">
        <v>111.47288429029788</v>
      </c>
      <c r="E226" s="4">
        <v>131.97769216690347</v>
      </c>
      <c r="F226" s="4">
        <v>129.59960220938905</v>
      </c>
      <c r="G226" s="4">
        <v>115.2453410341196</v>
      </c>
      <c r="H226" s="4">
        <v>113.50870193227394</v>
      </c>
      <c r="I226" s="4">
        <v>135.99388702762897</v>
      </c>
      <c r="J226" s="4">
        <v>132.03218353191463</v>
      </c>
      <c r="K226" s="4">
        <v>117.97827111173275</v>
      </c>
      <c r="L226" s="4">
        <v>121.02969777853487</v>
      </c>
      <c r="M226" s="4">
        <v>210.02162822343067</v>
      </c>
    </row>
    <row r="227" spans="2:13">
      <c r="B227" s="17">
        <v>39029</v>
      </c>
      <c r="C227" s="4">
        <v>114.76862151999892</v>
      </c>
      <c r="D227" s="4">
        <v>112.33041098863208</v>
      </c>
      <c r="E227" s="4">
        <v>130.54733224988232</v>
      </c>
      <c r="F227" s="4">
        <v>127.11388535479114</v>
      </c>
      <c r="G227" s="4">
        <v>115.43275927039819</v>
      </c>
      <c r="H227" s="4">
        <v>113.91236527735855</v>
      </c>
      <c r="I227" s="4">
        <v>135.72241056986266</v>
      </c>
      <c r="J227" s="4">
        <v>131.13936527481167</v>
      </c>
      <c r="K227" s="4">
        <v>117.80093670381879</v>
      </c>
      <c r="L227" s="4">
        <v>120.93336186383341</v>
      </c>
      <c r="M227" s="4">
        <v>208.5370840193475</v>
      </c>
    </row>
    <row r="228" spans="2:13">
      <c r="B228" s="17">
        <v>39030</v>
      </c>
      <c r="C228" s="4">
        <v>114.15656416856226</v>
      </c>
      <c r="D228" s="4">
        <v>111.78014141347954</v>
      </c>
      <c r="E228" s="4">
        <v>130.40910249936027</v>
      </c>
      <c r="F228" s="4">
        <v>125.46085280632404</v>
      </c>
      <c r="G228" s="4">
        <v>114.73844912244451</v>
      </c>
      <c r="H228" s="4">
        <v>113.53792920232308</v>
      </c>
      <c r="I228" s="4">
        <v>135.92377342278854</v>
      </c>
      <c r="J228" s="4">
        <v>132.12664505595416</v>
      </c>
      <c r="K228" s="4">
        <v>118.34048054021396</v>
      </c>
      <c r="L228" s="4">
        <v>120.788761074362</v>
      </c>
      <c r="M228" s="4">
        <v>212.32618248618815</v>
      </c>
    </row>
    <row r="229" spans="2:13">
      <c r="B229" s="17">
        <v>39031</v>
      </c>
      <c r="C229" s="4">
        <v>114.36941767237718</v>
      </c>
      <c r="D229" s="4">
        <v>111.86393881071088</v>
      </c>
      <c r="E229" s="4">
        <v>129.71561905672954</v>
      </c>
      <c r="F229" s="4">
        <v>124.06996161349073</v>
      </c>
      <c r="G229" s="4">
        <v>114.78708116858054</v>
      </c>
      <c r="H229" s="4">
        <v>113.89070030795148</v>
      </c>
      <c r="I229" s="4">
        <v>135.90432117266514</v>
      </c>
      <c r="J229" s="4">
        <v>131.69637455678657</v>
      </c>
      <c r="K229" s="4">
        <v>118.0476967523677</v>
      </c>
      <c r="L229" s="4">
        <v>120.34061492790372</v>
      </c>
      <c r="M229" s="4">
        <v>213.99629471578169</v>
      </c>
    </row>
    <row r="230" spans="2:13">
      <c r="B230" s="17">
        <v>39034</v>
      </c>
      <c r="C230" s="4">
        <v>114.66095243246608</v>
      </c>
      <c r="D230" s="4">
        <v>111.64606557790935</v>
      </c>
      <c r="E230" s="4">
        <v>128.99154312417548</v>
      </c>
      <c r="F230" s="4">
        <v>122.45085324045858</v>
      </c>
      <c r="G230" s="4">
        <v>115.00938555101519</v>
      </c>
      <c r="H230" s="4">
        <v>113.81425975551518</v>
      </c>
      <c r="I230" s="4">
        <v>136.67300569402545</v>
      </c>
      <c r="J230" s="4">
        <v>131.53882249455086</v>
      </c>
      <c r="K230" s="4">
        <v>118.30077159969025</v>
      </c>
      <c r="L230" s="4">
        <v>120.06478795281284</v>
      </c>
      <c r="M230" s="4">
        <v>213.71292732547528</v>
      </c>
    </row>
    <row r="231" spans="2:13">
      <c r="B231" s="17">
        <v>39035</v>
      </c>
      <c r="C231" s="4">
        <v>115.38978933268835</v>
      </c>
      <c r="D231" s="4">
        <v>111.849972577839</v>
      </c>
      <c r="E231" s="4">
        <v>131.14155111336706</v>
      </c>
      <c r="F231" s="4">
        <v>126.30587317624939</v>
      </c>
      <c r="G231" s="4">
        <v>115.82589200982527</v>
      </c>
      <c r="H231" s="4">
        <v>114.26043549339863</v>
      </c>
      <c r="I231" s="4">
        <v>136.53726746514229</v>
      </c>
      <c r="J231" s="4">
        <v>131.60769923680255</v>
      </c>
      <c r="K231" s="4">
        <v>117.26507030906241</v>
      </c>
      <c r="L231" s="4">
        <v>119.91844264979552</v>
      </c>
      <c r="M231" s="4">
        <v>213.10983124256651</v>
      </c>
    </row>
    <row r="232" spans="2:13">
      <c r="B232" s="17">
        <v>39036</v>
      </c>
      <c r="C232" s="4">
        <v>115.66724428902295</v>
      </c>
      <c r="D232" s="4">
        <v>111.41981260538469</v>
      </c>
      <c r="E232" s="4">
        <v>130.77057691977029</v>
      </c>
      <c r="F232" s="4">
        <v>126.88258415864368</v>
      </c>
      <c r="G232" s="4">
        <v>116.14536568522176</v>
      </c>
      <c r="H232" s="4">
        <v>113.78462371245834</v>
      </c>
      <c r="I232" s="4">
        <v>137.46734153422983</v>
      </c>
      <c r="J232" s="4">
        <v>133.10360726841927</v>
      </c>
      <c r="K232" s="4">
        <v>117.70008565281617</v>
      </c>
      <c r="L232" s="4">
        <v>120.75503381247459</v>
      </c>
      <c r="M232" s="4">
        <v>213.8847031328734</v>
      </c>
    </row>
    <row r="233" spans="2:13">
      <c r="B233" s="17">
        <v>39037</v>
      </c>
      <c r="C233" s="4">
        <v>115.93144766535353</v>
      </c>
      <c r="D233" s="4">
        <v>111.94494296136786</v>
      </c>
      <c r="E233" s="4">
        <v>130.12974476242869</v>
      </c>
      <c r="F233" s="4">
        <v>125.12161105197444</v>
      </c>
      <c r="G233" s="4">
        <v>116.65832475275009</v>
      </c>
      <c r="H233" s="4">
        <v>114.4599167211468</v>
      </c>
      <c r="I233" s="4">
        <v>137.72663361554521</v>
      </c>
      <c r="J233" s="4">
        <v>133.52934640296502</v>
      </c>
      <c r="K233" s="4">
        <v>117.22863020555097</v>
      </c>
      <c r="L233" s="4">
        <v>121.24078391758898</v>
      </c>
      <c r="M233" s="4">
        <v>214.84012769664992</v>
      </c>
    </row>
    <row r="234" spans="2:13">
      <c r="B234" s="17">
        <v>39038</v>
      </c>
      <c r="C234" s="4">
        <v>116.05071188538989</v>
      </c>
      <c r="D234" s="4">
        <v>111.43936533140536</v>
      </c>
      <c r="E234" s="4">
        <v>129.54897049319973</v>
      </c>
      <c r="F234" s="4">
        <v>123.82324033760011</v>
      </c>
      <c r="G234" s="4">
        <v>117.00661741844939</v>
      </c>
      <c r="H234" s="4">
        <v>114.30110840766285</v>
      </c>
      <c r="I234" s="4">
        <v>137.07124241907945</v>
      </c>
      <c r="J234" s="4">
        <v>133.72900529953276</v>
      </c>
      <c r="K234" s="4">
        <v>117.92693551229054</v>
      </c>
      <c r="L234" s="4">
        <v>120.02330729738806</v>
      </c>
      <c r="M234" s="4">
        <v>211.76947840965695</v>
      </c>
    </row>
    <row r="235" spans="2:13">
      <c r="B235" s="17">
        <v>39041</v>
      </c>
      <c r="C235" s="4">
        <v>115.99273622287221</v>
      </c>
      <c r="D235" s="4">
        <v>111.21311235888068</v>
      </c>
      <c r="E235" s="4">
        <v>126.60412131186824</v>
      </c>
      <c r="F235" s="4">
        <v>120.3537223953884</v>
      </c>
      <c r="G235" s="4">
        <v>116.75994961329165</v>
      </c>
      <c r="H235" s="4">
        <v>114.36876034043399</v>
      </c>
      <c r="I235" s="4">
        <v>137.92564509757705</v>
      </c>
      <c r="J235" s="4">
        <v>132.13898431038589</v>
      </c>
      <c r="K235" s="4">
        <v>117.25500377689973</v>
      </c>
      <c r="L235" s="4">
        <v>120.26521317575309</v>
      </c>
      <c r="M235" s="4">
        <v>210.2686343114411</v>
      </c>
    </row>
    <row r="236" spans="2:13">
      <c r="B236" s="17">
        <v>39042</v>
      </c>
      <c r="C236" s="4">
        <v>116.18405590918056</v>
      </c>
      <c r="D236" s="4">
        <v>110.6265305782612</v>
      </c>
      <c r="E236" s="4">
        <v>126.67013668486071</v>
      </c>
      <c r="F236" s="4">
        <v>119.51178604141168</v>
      </c>
      <c r="G236" s="4">
        <v>116.80782326494601</v>
      </c>
      <c r="H236" s="4">
        <v>113.83081506232627</v>
      </c>
      <c r="I236" s="4">
        <v>138.097936455813</v>
      </c>
      <c r="J236" s="4">
        <v>132.51313560154475</v>
      </c>
      <c r="K236" s="4">
        <v>117.8985560636843</v>
      </c>
      <c r="L236" s="4">
        <v>120.22838455645071</v>
      </c>
      <c r="M236" s="4">
        <v>213.06594691220928</v>
      </c>
    </row>
    <row r="237" spans="2:13">
      <c r="B237" s="17">
        <v>39043</v>
      </c>
      <c r="C237" s="4">
        <v>116.45571329926338</v>
      </c>
      <c r="D237" s="4">
        <v>110.69636174262068</v>
      </c>
      <c r="E237" s="4">
        <v>128.1199791875699</v>
      </c>
      <c r="F237" s="4">
        <v>121.92348651324241</v>
      </c>
      <c r="G237" s="4">
        <v>116.85863569521679</v>
      </c>
      <c r="H237" s="4">
        <v>113.7631631295551</v>
      </c>
      <c r="I237" s="4">
        <v>138.43439625465089</v>
      </c>
      <c r="J237" s="4">
        <v>134.20361345869233</v>
      </c>
      <c r="K237" s="4">
        <v>118.56060699628814</v>
      </c>
      <c r="L237" s="4">
        <v>119.4076878505232</v>
      </c>
      <c r="M237" s="4">
        <v>213.54491303210779</v>
      </c>
    </row>
    <row r="238" spans="2:13">
      <c r="B238" s="17">
        <v>39044</v>
      </c>
      <c r="C238" s="4">
        <v>116.45571329926338</v>
      </c>
      <c r="D238" s="4">
        <v>110.69636174262068</v>
      </c>
      <c r="E238" s="4">
        <v>128.1199791875699</v>
      </c>
      <c r="F238" s="4">
        <v>121.92348651324241</v>
      </c>
      <c r="G238" s="4">
        <v>116.85863569521679</v>
      </c>
      <c r="H238" s="4">
        <v>113.7631631295551</v>
      </c>
      <c r="I238" s="4">
        <v>138.41558528749857</v>
      </c>
      <c r="J238" s="4">
        <v>134.30490688631556</v>
      </c>
      <c r="K238" s="4">
        <v>118.11563655799708</v>
      </c>
      <c r="L238" s="4">
        <v>119.0143969633416</v>
      </c>
      <c r="M238" s="4">
        <v>214.77618195812943</v>
      </c>
    </row>
    <row r="239" spans="2:13">
      <c r="B239" s="17">
        <v>39045</v>
      </c>
      <c r="C239" s="4">
        <v>116.03000629163358</v>
      </c>
      <c r="D239" s="4">
        <v>110.36955189341838</v>
      </c>
      <c r="E239" s="4">
        <v>126.67383998627251</v>
      </c>
      <c r="F239" s="4">
        <v>119.28665287716152</v>
      </c>
      <c r="G239" s="4">
        <v>116.41516452206997</v>
      </c>
      <c r="H239" s="4">
        <v>113.36011294398199</v>
      </c>
      <c r="I239" s="4">
        <v>137.0626919794648</v>
      </c>
      <c r="J239" s="4">
        <v>134.26991080877471</v>
      </c>
      <c r="K239" s="4">
        <v>118.47086256195212</v>
      </c>
      <c r="L239" s="4">
        <v>118.66704493286872</v>
      </c>
      <c r="M239" s="4">
        <v>216.00243553211027</v>
      </c>
    </row>
    <row r="240" spans="2:13">
      <c r="B240" s="17">
        <v>39048</v>
      </c>
      <c r="C240" s="4">
        <v>114.45224004740244</v>
      </c>
      <c r="D240" s="4">
        <v>109.05393275688611</v>
      </c>
      <c r="E240" s="4">
        <v>127.88771778380979</v>
      </c>
      <c r="F240" s="4">
        <v>120.86258502691278</v>
      </c>
      <c r="G240" s="4">
        <v>114.91297465253498</v>
      </c>
      <c r="H240" s="4">
        <v>112.10947192698306</v>
      </c>
      <c r="I240" s="4">
        <v>134.63030567007684</v>
      </c>
      <c r="J240" s="4">
        <v>133.87749463252479</v>
      </c>
      <c r="K240" s="4">
        <v>117.66524282193571</v>
      </c>
      <c r="L240" s="4">
        <v>117.27162793098583</v>
      </c>
      <c r="M240" s="4">
        <v>216.57920101680475</v>
      </c>
    </row>
    <row r="241" spans="2:13">
      <c r="B241" s="17">
        <v>39049</v>
      </c>
      <c r="C241" s="4">
        <v>114.85144389502418</v>
      </c>
      <c r="D241" s="4">
        <v>108.97851509937786</v>
      </c>
      <c r="E241" s="4">
        <v>127.64523204789107</v>
      </c>
      <c r="F241" s="4">
        <v>121.92965454513968</v>
      </c>
      <c r="G241" s="4">
        <v>115.05270883577965</v>
      </c>
      <c r="H241" s="4">
        <v>111.93165566864198</v>
      </c>
      <c r="I241" s="4">
        <v>134.27781379696137</v>
      </c>
      <c r="J241" s="4">
        <v>129.94231816832968</v>
      </c>
      <c r="K241" s="4">
        <v>115.10124879046064</v>
      </c>
      <c r="L241" s="4">
        <v>116.80312912649202</v>
      </c>
      <c r="M241" s="4">
        <v>216.78608428848864</v>
      </c>
    </row>
    <row r="242" spans="2:13">
      <c r="B242" s="17">
        <v>39050</v>
      </c>
      <c r="C242" s="4">
        <v>115.90825740034644</v>
      </c>
      <c r="D242" s="4">
        <v>110.03715555106733</v>
      </c>
      <c r="E242" s="4">
        <v>129.42394381727621</v>
      </c>
      <c r="F242" s="4">
        <v>123.80782025785695</v>
      </c>
      <c r="G242" s="4">
        <v>115.9085570083255</v>
      </c>
      <c r="H242" s="4">
        <v>112.66581199043641</v>
      </c>
      <c r="I242" s="4">
        <v>136.03321904985651</v>
      </c>
      <c r="J242" s="4">
        <v>130.92806425683094</v>
      </c>
      <c r="K242" s="4">
        <v>116.2430015546106</v>
      </c>
      <c r="L242" s="4">
        <v>117.93609375713592</v>
      </c>
      <c r="M242" s="4">
        <v>221.32748556145253</v>
      </c>
    </row>
    <row r="243" spans="2:13">
      <c r="B243" s="17">
        <v>39051</v>
      </c>
      <c r="C243" s="4">
        <v>116.00350313162551</v>
      </c>
      <c r="D243" s="4">
        <v>109.85280127715835</v>
      </c>
      <c r="E243" s="4">
        <v>131.01902014056881</v>
      </c>
      <c r="F243" s="4">
        <v>126.93501242977044</v>
      </c>
      <c r="G243" s="4">
        <v>115.8630533394263</v>
      </c>
      <c r="H243" s="4">
        <v>112.26705392144396</v>
      </c>
      <c r="I243" s="4">
        <v>134.86587028146141</v>
      </c>
      <c r="J243" s="4">
        <v>132.17976659198229</v>
      </c>
      <c r="K243" s="4">
        <v>116.98785064289943</v>
      </c>
      <c r="L243" s="4">
        <v>117.24778624585852</v>
      </c>
      <c r="M243" s="4">
        <v>222.7668915971683</v>
      </c>
    </row>
    <row r="244" spans="2:13">
      <c r="B244" s="17">
        <v>39052</v>
      </c>
      <c r="C244" s="4">
        <v>115.67883942152648</v>
      </c>
      <c r="D244" s="4">
        <v>109.86397426345587</v>
      </c>
      <c r="E244" s="4">
        <v>131.40102373184845</v>
      </c>
      <c r="F244" s="4">
        <v>126.72221532931478</v>
      </c>
      <c r="G244" s="4">
        <v>115.59951125705172</v>
      </c>
      <c r="H244" s="4">
        <v>111.93513023920725</v>
      </c>
      <c r="I244" s="4">
        <v>133.41101298102251</v>
      </c>
      <c r="J244" s="4">
        <v>130.29987769364249</v>
      </c>
      <c r="K244" s="4">
        <v>116.32446245879061</v>
      </c>
      <c r="L244" s="4">
        <v>116.71842330209657</v>
      </c>
      <c r="M244" s="4">
        <v>223.24711155507691</v>
      </c>
    </row>
    <row r="245" spans="2:13">
      <c r="B245" s="17">
        <v>39055</v>
      </c>
      <c r="C245" s="4">
        <v>116.70666509558991</v>
      </c>
      <c r="D245" s="4">
        <v>110.97847964663291</v>
      </c>
      <c r="E245" s="4">
        <v>131.25458231297856</v>
      </c>
      <c r="F245" s="4">
        <v>126.78081163233881</v>
      </c>
      <c r="G245" s="4">
        <v>116.45005066822603</v>
      </c>
      <c r="H245" s="4">
        <v>112.9597197829588</v>
      </c>
      <c r="I245" s="4">
        <v>134.56745993890885</v>
      </c>
      <c r="J245" s="4">
        <v>130.38290623617465</v>
      </c>
      <c r="K245" s="4">
        <v>116.23252641782138</v>
      </c>
      <c r="L245" s="4">
        <v>117.27841215033101</v>
      </c>
      <c r="M245" s="4">
        <v>224.60752579614973</v>
      </c>
    </row>
    <row r="246" spans="2:13">
      <c r="B246" s="17">
        <v>39056</v>
      </c>
      <c r="C246" s="4">
        <v>117.17378329073239</v>
      </c>
      <c r="D246" s="4">
        <v>111.37512066019464</v>
      </c>
      <c r="E246" s="4">
        <v>130.95002602513642</v>
      </c>
      <c r="F246" s="4">
        <v>124.90881395151881</v>
      </c>
      <c r="G246" s="4">
        <v>116.9027173744629</v>
      </c>
      <c r="H246" s="4">
        <v>113.47007288304809</v>
      </c>
      <c r="I246" s="4">
        <v>136.22560394118699</v>
      </c>
      <c r="J246" s="4">
        <v>132.0662036232292</v>
      </c>
      <c r="K246" s="4">
        <v>117.27528542472565</v>
      </c>
      <c r="L246" s="4">
        <v>117.97602373385322</v>
      </c>
      <c r="M246" s="4">
        <v>228.36527831273528</v>
      </c>
    </row>
    <row r="247" spans="2:13">
      <c r="B247" s="17">
        <v>39057</v>
      </c>
      <c r="C247" s="4">
        <v>117.01973367318541</v>
      </c>
      <c r="D247" s="4">
        <v>111.66003181078126</v>
      </c>
      <c r="E247" s="4">
        <v>131.79953116637623</v>
      </c>
      <c r="F247" s="4">
        <v>125.95121134215663</v>
      </c>
      <c r="G247" s="4">
        <v>116.69084091615099</v>
      </c>
      <c r="H247" s="4">
        <v>113.41386659449199</v>
      </c>
      <c r="I247" s="4">
        <v>136.15527657535617</v>
      </c>
      <c r="J247" s="4">
        <v>132.63903782472957</v>
      </c>
      <c r="K247" s="4">
        <v>116.13304976419892</v>
      </c>
      <c r="L247" s="4">
        <v>118.05220082535762</v>
      </c>
      <c r="M247" s="4">
        <v>230.31374258059438</v>
      </c>
    </row>
    <row r="248" spans="2:13">
      <c r="B248" s="17">
        <v>39058</v>
      </c>
      <c r="C248" s="4">
        <v>116.55510014929371</v>
      </c>
      <c r="D248" s="4">
        <v>111.62092635873995</v>
      </c>
      <c r="E248" s="4">
        <v>132.62134205358015</v>
      </c>
      <c r="F248" s="4">
        <v>125.82785070421131</v>
      </c>
      <c r="G248" s="4">
        <v>116.39847984347359</v>
      </c>
      <c r="H248" s="4">
        <v>113.09032275891278</v>
      </c>
      <c r="I248" s="4">
        <v>137.08556440543407</v>
      </c>
      <c r="J248" s="4">
        <v>131.36070500826227</v>
      </c>
      <c r="K248" s="4">
        <v>115.27044825171917</v>
      </c>
      <c r="L248" s="4">
        <v>118.84944351583466</v>
      </c>
      <c r="M248" s="4">
        <v>231.8045559747286</v>
      </c>
    </row>
    <row r="249" spans="2:13">
      <c r="B249" s="17">
        <v>39059</v>
      </c>
      <c r="C249" s="4">
        <v>116.7662972056081</v>
      </c>
      <c r="D249" s="4">
        <v>111.49243701631852</v>
      </c>
      <c r="E249" s="4">
        <v>132.17420866138474</v>
      </c>
      <c r="F249" s="4">
        <v>125.39608847140275</v>
      </c>
      <c r="G249" s="4">
        <v>116.6741562375546</v>
      </c>
      <c r="H249" s="4">
        <v>113.2378898146855</v>
      </c>
      <c r="I249" s="4">
        <v>137.39295270958206</v>
      </c>
      <c r="J249" s="4">
        <v>130.64265799895796</v>
      </c>
      <c r="K249" s="4">
        <v>114.99790896582371</v>
      </c>
      <c r="L249" s="4">
        <v>119.25572133719132</v>
      </c>
      <c r="M249" s="4">
        <v>232.04654671069824</v>
      </c>
    </row>
    <row r="250" spans="2:13">
      <c r="B250" s="17">
        <v>39062</v>
      </c>
      <c r="C250" s="4">
        <v>117.03132880568894</v>
      </c>
      <c r="D250" s="4">
        <v>111.97008218053728</v>
      </c>
      <c r="E250" s="4">
        <v>133.0611493495044</v>
      </c>
      <c r="F250" s="4">
        <v>125.76308636929004</v>
      </c>
      <c r="G250" s="4">
        <v>116.87313998967841</v>
      </c>
      <c r="H250" s="4">
        <v>114.43804736523586</v>
      </c>
      <c r="I250" s="4">
        <v>138.29096263011454</v>
      </c>
      <c r="J250" s="4">
        <v>131.93005354466888</v>
      </c>
      <c r="K250" s="4">
        <v>115.04129534798618</v>
      </c>
      <c r="L250" s="4">
        <v>119.39780227376309</v>
      </c>
      <c r="M250" s="4">
        <v>230.53191039437016</v>
      </c>
    </row>
    <row r="251" spans="2:13">
      <c r="B251" s="17">
        <v>39063</v>
      </c>
      <c r="C251" s="4">
        <v>116.90875169065156</v>
      </c>
      <c r="D251" s="4">
        <v>112.47286656392541</v>
      </c>
      <c r="E251" s="4">
        <v>133.94503078863173</v>
      </c>
      <c r="F251" s="4">
        <v>126.93501242977044</v>
      </c>
      <c r="G251" s="4">
        <v>116.75084887951179</v>
      </c>
      <c r="H251" s="4">
        <v>114.54330641471361</v>
      </c>
      <c r="I251" s="4">
        <v>138.43525129861237</v>
      </c>
      <c r="J251" s="4">
        <v>131.80812497969089</v>
      </c>
      <c r="K251" s="4">
        <v>115.25406692078282</v>
      </c>
      <c r="L251" s="4">
        <v>119.33247993321099</v>
      </c>
      <c r="M251" s="4">
        <v>230.94943845176857</v>
      </c>
    </row>
    <row r="252" spans="2:13">
      <c r="B252" s="17">
        <v>39064</v>
      </c>
      <c r="C252" s="4">
        <v>117.04540860944323</v>
      </c>
      <c r="D252" s="4">
        <v>112.861127837764</v>
      </c>
      <c r="E252" s="4">
        <v>134.38902442528234</v>
      </c>
      <c r="F252" s="4">
        <v>126.11466418743416</v>
      </c>
      <c r="G252" s="4">
        <v>116.76905034707148</v>
      </c>
      <c r="H252" s="4">
        <v>114.89566874733434</v>
      </c>
      <c r="I252" s="4">
        <v>139.38862531564993</v>
      </c>
      <c r="J252" s="4">
        <v>130.4906830008722</v>
      </c>
      <c r="K252" s="4">
        <v>114.82098316253628</v>
      </c>
      <c r="L252" s="4">
        <v>120.03144836060227</v>
      </c>
      <c r="M252" s="4">
        <v>229.40345618518529</v>
      </c>
    </row>
    <row r="253" spans="2:13">
      <c r="B253" s="17">
        <v>39065</v>
      </c>
      <c r="C253" s="4">
        <v>118.06246737475338</v>
      </c>
      <c r="D253" s="4">
        <v>113.50357454987108</v>
      </c>
      <c r="E253" s="4">
        <v>135.48608721524394</v>
      </c>
      <c r="F253" s="4">
        <v>127.68442830528817</v>
      </c>
      <c r="G253" s="4">
        <v>117.71002830018293</v>
      </c>
      <c r="H253" s="4">
        <v>115.71260160318413</v>
      </c>
      <c r="I253" s="4">
        <v>140.06859902600789</v>
      </c>
      <c r="J253" s="4">
        <v>131.89338434788306</v>
      </c>
      <c r="K253" s="4">
        <v>115.31970368215359</v>
      </c>
      <c r="L253" s="4">
        <v>120.71956203704124</v>
      </c>
      <c r="M253" s="4">
        <v>230.72249377192139</v>
      </c>
    </row>
    <row r="254" spans="2:13">
      <c r="B254" s="17">
        <v>39066</v>
      </c>
      <c r="C254" s="4">
        <v>118.19498317479378</v>
      </c>
      <c r="D254" s="4">
        <v>113.90300881000719</v>
      </c>
      <c r="E254" s="4">
        <v>136.1712784829744</v>
      </c>
      <c r="F254" s="4">
        <v>128.00208194799734</v>
      </c>
      <c r="G254" s="4">
        <v>117.98267111633733</v>
      </c>
      <c r="H254" s="4">
        <v>116.48089047111992</v>
      </c>
      <c r="I254" s="4">
        <v>140.84348261608883</v>
      </c>
      <c r="J254" s="4">
        <v>133.22665124622722</v>
      </c>
      <c r="K254" s="4">
        <v>116.01039408448966</v>
      </c>
      <c r="L254" s="4">
        <v>121.34099652905913</v>
      </c>
      <c r="M254" s="4">
        <v>232.36627540330065</v>
      </c>
    </row>
    <row r="255" spans="2:13">
      <c r="B255" s="17">
        <v>39069</v>
      </c>
      <c r="C255" s="4">
        <v>117.81317202592736</v>
      </c>
      <c r="D255" s="4">
        <v>113.94211426204851</v>
      </c>
      <c r="E255" s="4">
        <v>136.55609980358906</v>
      </c>
      <c r="F255" s="4">
        <v>128.33515567044964</v>
      </c>
      <c r="G255" s="4">
        <v>117.9423814094995</v>
      </c>
      <c r="H255" s="4">
        <v>117.14882556567008</v>
      </c>
      <c r="I255" s="4">
        <v>141.02346936997802</v>
      </c>
      <c r="J255" s="4">
        <v>133.80011286744445</v>
      </c>
      <c r="K255" s="4">
        <v>116.52397295416259</v>
      </c>
      <c r="L255" s="4">
        <v>121.09695846747131</v>
      </c>
      <c r="M255" s="4">
        <v>233.45335295814866</v>
      </c>
    </row>
    <row r="256" spans="2:13">
      <c r="B256" s="17">
        <v>39070</v>
      </c>
      <c r="C256" s="4">
        <v>118.06743671725488</v>
      </c>
      <c r="D256" s="4">
        <v>114.03708464557735</v>
      </c>
      <c r="E256" s="4">
        <v>135.06487693293096</v>
      </c>
      <c r="F256" s="4">
        <v>127.20948984919875</v>
      </c>
      <c r="G256" s="4">
        <v>118.22725333667054</v>
      </c>
      <c r="H256" s="4">
        <v>117.13533605641662</v>
      </c>
      <c r="I256" s="4">
        <v>140.08847879811202</v>
      </c>
      <c r="J256" s="4">
        <v>132.20813990584509</v>
      </c>
      <c r="K256" s="4">
        <v>116.00894539535925</v>
      </c>
      <c r="L256" s="4">
        <v>120.25416458996236</v>
      </c>
      <c r="M256" s="4">
        <v>230.43912638161493</v>
      </c>
    </row>
    <row r="257" spans="2:13">
      <c r="B257" s="17">
        <v>39071</v>
      </c>
      <c r="C257" s="4">
        <v>117.90013551970387</v>
      </c>
      <c r="D257" s="4">
        <v>114.29964982356896</v>
      </c>
      <c r="E257" s="4">
        <v>136.95001836462833</v>
      </c>
      <c r="F257" s="4">
        <v>128.41842410106273</v>
      </c>
      <c r="G257" s="4">
        <v>118.15662785056659</v>
      </c>
      <c r="H257" s="4">
        <v>117.25551532067475</v>
      </c>
      <c r="I257" s="4">
        <v>140.80244050593836</v>
      </c>
      <c r="J257" s="4">
        <v>134.12922936559255</v>
      </c>
      <c r="K257" s="4">
        <v>117.48556822388798</v>
      </c>
      <c r="L257" s="4">
        <v>120.15026911656201</v>
      </c>
      <c r="M257" s="4">
        <v>234.00754935865945</v>
      </c>
    </row>
    <row r="258" spans="2:13">
      <c r="B258" s="17">
        <v>39072</v>
      </c>
      <c r="C258" s="4">
        <v>117.46697449832178</v>
      </c>
      <c r="D258" s="4">
        <v>114.14602126197812</v>
      </c>
      <c r="E258" s="4">
        <v>137.24620197101777</v>
      </c>
      <c r="F258" s="4">
        <v>127.74302460831217</v>
      </c>
      <c r="G258" s="4">
        <v>117.75259319046573</v>
      </c>
      <c r="H258" s="4">
        <v>117.53572921743982</v>
      </c>
      <c r="I258" s="4">
        <v>140.52562002341287</v>
      </c>
      <c r="J258" s="4">
        <v>134.00876477995394</v>
      </c>
      <c r="K258" s="4">
        <v>117.3906233670325</v>
      </c>
      <c r="L258" s="4">
        <v>119.8616490421345</v>
      </c>
      <c r="M258" s="4">
        <v>233.77308165075107</v>
      </c>
    </row>
    <row r="259" spans="2:13">
      <c r="B259" s="17">
        <v>39073</v>
      </c>
      <c r="C259" s="4">
        <v>116.84249379063134</v>
      </c>
      <c r="D259" s="4">
        <v>113.92814802917661</v>
      </c>
      <c r="E259" s="4">
        <v>137.70613590504948</v>
      </c>
      <c r="F259" s="4">
        <v>127.17248165781515</v>
      </c>
      <c r="G259" s="4">
        <v>117.01287417292305</v>
      </c>
      <c r="H259" s="4">
        <v>116.52749059399552</v>
      </c>
      <c r="I259" s="4">
        <v>139.01155092864224</v>
      </c>
      <c r="J259" s="4">
        <v>134.68972431266118</v>
      </c>
      <c r="K259" s="4">
        <v>117.32078912177101</v>
      </c>
      <c r="L259" s="4">
        <v>119.98318348583233</v>
      </c>
      <c r="M259" s="4">
        <v>233.51479102064877</v>
      </c>
    </row>
    <row r="260" spans="2:13">
      <c r="B260" s="17">
        <v>39076</v>
      </c>
      <c r="C260" s="4">
        <v>116.84249379063134</v>
      </c>
      <c r="D260" s="4">
        <v>113.92814802917661</v>
      </c>
      <c r="E260" s="4">
        <v>137.60896449626665</v>
      </c>
      <c r="F260" s="4">
        <v>126.14858836286913</v>
      </c>
      <c r="G260" s="4">
        <v>117.01287417292305</v>
      </c>
      <c r="H260" s="4">
        <v>116.67158307920293</v>
      </c>
      <c r="I260" s="4">
        <v>139.01155092864224</v>
      </c>
      <c r="J260" s="4">
        <v>134.68972431266118</v>
      </c>
      <c r="K260" s="4">
        <v>117.32078912177101</v>
      </c>
      <c r="L260" s="4">
        <v>119.98318348583233</v>
      </c>
      <c r="M260" s="4">
        <v>232.2057841379943</v>
      </c>
    </row>
    <row r="261" spans="2:13">
      <c r="B261" s="17">
        <v>39077</v>
      </c>
      <c r="C261" s="4">
        <v>117.35102317328642</v>
      </c>
      <c r="D261" s="4">
        <v>114.55942175498615</v>
      </c>
      <c r="E261" s="4">
        <v>138.2232294913064</v>
      </c>
      <c r="F261" s="4">
        <v>125.95121134215663</v>
      </c>
      <c r="G261" s="4">
        <v>117.62347652996424</v>
      </c>
      <c r="H261" s="4">
        <v>117.55289768376241</v>
      </c>
      <c r="I261" s="4">
        <v>139.01155092864224</v>
      </c>
      <c r="J261" s="4">
        <v>134.68972431266118</v>
      </c>
      <c r="K261" s="4">
        <v>117.32078912177101</v>
      </c>
      <c r="L261" s="4">
        <v>119.98318348583233</v>
      </c>
      <c r="M261" s="4">
        <v>232.25969917243319</v>
      </c>
    </row>
    <row r="262" spans="2:13">
      <c r="B262" s="17">
        <v>39078</v>
      </c>
      <c r="C262" s="4">
        <v>118.17427758103747</v>
      </c>
      <c r="D262" s="4">
        <v>115.10410483698996</v>
      </c>
      <c r="E262" s="4">
        <v>138.65764284821788</v>
      </c>
      <c r="F262" s="4">
        <v>126.35213341547886</v>
      </c>
      <c r="G262" s="4">
        <v>118.59934062923175</v>
      </c>
      <c r="H262" s="4">
        <v>118.61856891478585</v>
      </c>
      <c r="I262" s="4">
        <v>141.27164587979425</v>
      </c>
      <c r="J262" s="4">
        <v>137.51457701790582</v>
      </c>
      <c r="K262" s="4">
        <v>118.9351488553155</v>
      </c>
      <c r="L262" s="4">
        <v>121.05450863785437</v>
      </c>
      <c r="M262" s="4">
        <v>234.61566079360904</v>
      </c>
    </row>
    <row r="263" spans="2:13">
      <c r="B263" s="17">
        <v>39079</v>
      </c>
      <c r="C263" s="4">
        <v>117.99952236973419</v>
      </c>
      <c r="D263" s="4">
        <v>114.74936252204388</v>
      </c>
      <c r="E263" s="4">
        <v>138.67100693592124</v>
      </c>
      <c r="F263" s="4">
        <v>126.69137516982846</v>
      </c>
      <c r="G263" s="4">
        <v>118.51354725349472</v>
      </c>
      <c r="H263" s="4">
        <v>118.15481593757218</v>
      </c>
      <c r="I263" s="4">
        <v>141.33470537195259</v>
      </c>
      <c r="J263" s="4">
        <v>139.43991898906759</v>
      </c>
      <c r="K263" s="4">
        <v>120.46455597241687</v>
      </c>
      <c r="L263" s="4">
        <v>120.97135349216639</v>
      </c>
      <c r="M263" s="4">
        <v>239.51816741351206</v>
      </c>
    </row>
    <row r="264" spans="2:13">
      <c r="B264" s="17">
        <v>39080</v>
      </c>
      <c r="C264" s="4">
        <v>117.46697449832178</v>
      </c>
      <c r="D264" s="4">
        <v>113.75775998813951</v>
      </c>
      <c r="E264" s="4">
        <v>138.6792186042691</v>
      </c>
      <c r="F264" s="4">
        <v>126.58651862757495</v>
      </c>
      <c r="G264" s="4">
        <v>118.14980230023168</v>
      </c>
      <c r="H264" s="4">
        <v>117.25878550473618</v>
      </c>
      <c r="I264" s="4">
        <v>141.0164152572959</v>
      </c>
      <c r="J264" s="4">
        <v>139.18065521939744</v>
      </c>
      <c r="K264" s="4">
        <v>120.45913267464657</v>
      </c>
      <c r="L264" s="4">
        <v>120.58097012756129</v>
      </c>
      <c r="M264" s="4">
        <v>240.97763485739114</v>
      </c>
    </row>
    <row r="265" spans="2:13">
      <c r="B265" s="17">
        <v>39083</v>
      </c>
      <c r="C265" s="4">
        <v>117.46697449832178</v>
      </c>
      <c r="D265" s="4">
        <v>113.75775998813951</v>
      </c>
      <c r="E265" s="4">
        <v>138.6792186042691</v>
      </c>
      <c r="F265" s="4">
        <v>126.58651862757495</v>
      </c>
      <c r="G265" s="4">
        <v>118.14980230023168</v>
      </c>
      <c r="H265" s="4">
        <v>117.25878550473618</v>
      </c>
      <c r="I265" s="4">
        <v>141.0164152572959</v>
      </c>
      <c r="J265" s="4">
        <v>139.18065521939744</v>
      </c>
      <c r="K265" s="4">
        <v>120.45913267464657</v>
      </c>
      <c r="L265" s="4">
        <v>120.58097012756129</v>
      </c>
      <c r="M265" s="4">
        <v>240.97763485739114</v>
      </c>
    </row>
    <row r="266" spans="2:13">
      <c r="B266" s="17">
        <v>39084</v>
      </c>
      <c r="C266" s="4">
        <v>117.46697449832178</v>
      </c>
      <c r="D266" s="4">
        <v>113.75775998813951</v>
      </c>
      <c r="E266" s="4">
        <v>138.6792186042691</v>
      </c>
      <c r="F266" s="4">
        <v>126.58651862757495</v>
      </c>
      <c r="G266" s="4">
        <v>118.14980230023168</v>
      </c>
      <c r="H266" s="4">
        <v>117.25878550473618</v>
      </c>
      <c r="I266" s="4">
        <v>142.8164965571778</v>
      </c>
      <c r="J266" s="4">
        <v>141.58897094594371</v>
      </c>
      <c r="K266" s="4">
        <v>121.75596946750218</v>
      </c>
      <c r="L266" s="4">
        <v>122.32780969152415</v>
      </c>
      <c r="M266" s="4">
        <v>240.97763485739114</v>
      </c>
    </row>
    <row r="267" spans="2:13">
      <c r="B267" s="17">
        <v>39085</v>
      </c>
      <c r="C267" s="4">
        <v>117.32617646077883</v>
      </c>
      <c r="D267" s="4">
        <v>114.14322801540375</v>
      </c>
      <c r="E267" s="4">
        <v>138.6792186042691</v>
      </c>
      <c r="F267" s="4">
        <v>126.58651862757495</v>
      </c>
      <c r="G267" s="4">
        <v>118.2575891159367</v>
      </c>
      <c r="H267" s="4">
        <v>117.25898989124002</v>
      </c>
      <c r="I267" s="4">
        <v>143.03431900636193</v>
      </c>
      <c r="J267" s="4">
        <v>142.30848193458738</v>
      </c>
      <c r="K267" s="4">
        <v>122.52414616537837</v>
      </c>
      <c r="L267" s="4">
        <v>122.48442824097843</v>
      </c>
      <c r="M267" s="4">
        <v>240.97763485739114</v>
      </c>
    </row>
    <row r="268" spans="2:13">
      <c r="B268" s="17">
        <v>39086</v>
      </c>
      <c r="C268" s="4">
        <v>117.47028739332279</v>
      </c>
      <c r="D268" s="4">
        <v>114.2046794400401</v>
      </c>
      <c r="E268" s="4">
        <v>139.70841437053227</v>
      </c>
      <c r="F268" s="4">
        <v>127.72452051262037</v>
      </c>
      <c r="G268" s="4">
        <v>118.3160802903342</v>
      </c>
      <c r="H268" s="4">
        <v>117.34871556642592</v>
      </c>
      <c r="I268" s="4">
        <v>142.67263541066066</v>
      </c>
      <c r="J268" s="4">
        <v>139.60493037460387</v>
      </c>
      <c r="K268" s="4">
        <v>120.6869854727497</v>
      </c>
      <c r="L268" s="4">
        <v>121.86318758379902</v>
      </c>
      <c r="M268" s="4">
        <v>240.97763485739114</v>
      </c>
    </row>
    <row r="269" spans="2:13">
      <c r="B269" s="17">
        <v>39087</v>
      </c>
      <c r="C269" s="4">
        <v>116.75553029685484</v>
      </c>
      <c r="D269" s="4">
        <v>112.97844419388792</v>
      </c>
      <c r="E269" s="4">
        <v>137.59849864445079</v>
      </c>
      <c r="F269" s="4">
        <v>127.51480742811339</v>
      </c>
      <c r="G269" s="4">
        <v>117.53227959354543</v>
      </c>
      <c r="H269" s="4">
        <v>116.19883709582027</v>
      </c>
      <c r="I269" s="4">
        <v>140.93454479798527</v>
      </c>
      <c r="J269" s="4">
        <v>140.89950639040782</v>
      </c>
      <c r="K269" s="4">
        <v>120.40671984482533</v>
      </c>
      <c r="L269" s="4">
        <v>120.56759552370937</v>
      </c>
      <c r="M269" s="4">
        <v>240.97763485739114</v>
      </c>
    </row>
    <row r="270" spans="2:13">
      <c r="B270" s="17">
        <v>39090</v>
      </c>
      <c r="C270" s="4">
        <v>117.01476433068387</v>
      </c>
      <c r="D270" s="4">
        <v>112.73543174191698</v>
      </c>
      <c r="E270" s="4">
        <v>137.59849864445079</v>
      </c>
      <c r="F270" s="4">
        <v>127.51480742811339</v>
      </c>
      <c r="G270" s="4">
        <v>117.77382823595201</v>
      </c>
      <c r="H270" s="4">
        <v>116.42999823166366</v>
      </c>
      <c r="I270" s="4">
        <v>141.24449823401767</v>
      </c>
      <c r="J270" s="4">
        <v>139.63337340176852</v>
      </c>
      <c r="K270" s="4">
        <v>119.34119041646079</v>
      </c>
      <c r="L270" s="4">
        <v>120.06440028313597</v>
      </c>
      <c r="M270" s="4">
        <v>240.97763485739114</v>
      </c>
    </row>
    <row r="271" spans="2:13">
      <c r="B271" s="17">
        <v>39091</v>
      </c>
      <c r="C271" s="4">
        <v>116.95430399691544</v>
      </c>
      <c r="D271" s="4">
        <v>112.57342344060302</v>
      </c>
      <c r="E271" s="4">
        <v>138.77534342787033</v>
      </c>
      <c r="F271" s="4">
        <v>129.51016574687867</v>
      </c>
      <c r="G271" s="4">
        <v>117.70851151121964</v>
      </c>
      <c r="H271" s="4">
        <v>116.18963970314744</v>
      </c>
      <c r="I271" s="4">
        <v>141.38942818548659</v>
      </c>
      <c r="J271" s="4">
        <v>138.71608577570777</v>
      </c>
      <c r="K271" s="4">
        <v>118.90535786345396</v>
      </c>
      <c r="L271" s="4">
        <v>120.1027795811458</v>
      </c>
      <c r="M271" s="4">
        <v>225.51906602956907</v>
      </c>
    </row>
    <row r="272" spans="2:13">
      <c r="B272" s="17">
        <v>39092</v>
      </c>
      <c r="C272" s="4">
        <v>117.18123730448464</v>
      </c>
      <c r="D272" s="4">
        <v>112.40582864614032</v>
      </c>
      <c r="E272" s="4">
        <v>136.39742138874985</v>
      </c>
      <c r="F272" s="4">
        <v>127.67517625744227</v>
      </c>
      <c r="G272" s="4">
        <v>117.95081854810789</v>
      </c>
      <c r="H272" s="4">
        <v>116.14957994839475</v>
      </c>
      <c r="I272" s="4">
        <v>140.3674368905412</v>
      </c>
      <c r="J272" s="4">
        <v>136.41735935970772</v>
      </c>
      <c r="K272" s="4">
        <v>117.66539140543628</v>
      </c>
      <c r="L272" s="4">
        <v>119.41544124406053</v>
      </c>
      <c r="M272" s="4">
        <v>222.01333495303484</v>
      </c>
    </row>
    <row r="273" spans="2:13">
      <c r="B273" s="17">
        <v>39093</v>
      </c>
      <c r="C273" s="4">
        <v>117.92415400846119</v>
      </c>
      <c r="D273" s="4">
        <v>112.54828422143362</v>
      </c>
      <c r="E273" s="4">
        <v>135.55830159277349</v>
      </c>
      <c r="F273" s="4">
        <v>126.66361902629075</v>
      </c>
      <c r="G273" s="4">
        <v>118.64114712503289</v>
      </c>
      <c r="H273" s="4">
        <v>116.23460473399231</v>
      </c>
      <c r="I273" s="4">
        <v>142.94838708823431</v>
      </c>
      <c r="J273" s="4">
        <v>135.14181507531538</v>
      </c>
      <c r="K273" s="4">
        <v>117.1002540610703</v>
      </c>
      <c r="L273" s="4">
        <v>120.76046118795072</v>
      </c>
      <c r="M273" s="4">
        <v>225.76732595558974</v>
      </c>
    </row>
    <row r="274" spans="2:13">
      <c r="B274" s="17">
        <v>39094</v>
      </c>
      <c r="C274" s="4">
        <v>118.49645661988572</v>
      </c>
      <c r="D274" s="4">
        <v>112.6683938241319</v>
      </c>
      <c r="E274" s="4">
        <v>137.32010698614835</v>
      </c>
      <c r="F274" s="4">
        <v>129.83398742148512</v>
      </c>
      <c r="G274" s="4">
        <v>119.03077228998234</v>
      </c>
      <c r="H274" s="4">
        <v>116.33332341534719</v>
      </c>
      <c r="I274" s="4">
        <v>143.33037797802044</v>
      </c>
      <c r="J274" s="4">
        <v>136.73155721125477</v>
      </c>
      <c r="K274" s="4">
        <v>117.84142570772038</v>
      </c>
      <c r="L274" s="4">
        <v>120.93374953351028</v>
      </c>
      <c r="M274" s="4">
        <v>225.38866687650773</v>
      </c>
    </row>
    <row r="275" spans="2:13">
      <c r="B275" s="17">
        <v>39097</v>
      </c>
      <c r="C275" s="4">
        <v>118.49645661988572</v>
      </c>
      <c r="D275" s="4">
        <v>112.6683938241319</v>
      </c>
      <c r="E275" s="4">
        <v>138.55113267935317</v>
      </c>
      <c r="F275" s="4">
        <v>132.35054443556933</v>
      </c>
      <c r="G275" s="4">
        <v>119.03077228998234</v>
      </c>
      <c r="H275" s="4">
        <v>116.33332341534719</v>
      </c>
      <c r="I275" s="4">
        <v>143.89834092942598</v>
      </c>
      <c r="J275" s="4">
        <v>139.9045581460592</v>
      </c>
      <c r="K275" s="4">
        <v>119.82813569365899</v>
      </c>
      <c r="L275" s="4">
        <v>121.40767571348023</v>
      </c>
      <c r="M275" s="4">
        <v>231.98636248620841</v>
      </c>
    </row>
    <row r="276" spans="2:13">
      <c r="B276" s="17">
        <v>39098</v>
      </c>
      <c r="C276" s="4">
        <v>118.59335879866528</v>
      </c>
      <c r="D276" s="4">
        <v>112.71029252274758</v>
      </c>
      <c r="E276" s="4">
        <v>138.49107479124052</v>
      </c>
      <c r="F276" s="4">
        <v>132.19942765408635</v>
      </c>
      <c r="G276" s="4">
        <v>119.28208526134023</v>
      </c>
      <c r="H276" s="4">
        <v>116.63479350851166</v>
      </c>
      <c r="I276" s="4">
        <v>143.57940953179818</v>
      </c>
      <c r="J276" s="4">
        <v>139.62145242714806</v>
      </c>
      <c r="K276" s="4">
        <v>120.07530434683444</v>
      </c>
      <c r="L276" s="4">
        <v>120.48114518576803</v>
      </c>
      <c r="M276" s="4">
        <v>232.16440748365756</v>
      </c>
    </row>
    <row r="277" spans="2:13">
      <c r="B277" s="17">
        <v>39099</v>
      </c>
      <c r="C277" s="4">
        <v>118.48734615863295</v>
      </c>
      <c r="D277" s="4">
        <v>112.15164320787187</v>
      </c>
      <c r="E277" s="4">
        <v>138.9651778784999</v>
      </c>
      <c r="F277" s="4">
        <v>131.74607730963734</v>
      </c>
      <c r="G277" s="4">
        <v>119.23051443658778</v>
      </c>
      <c r="H277" s="4">
        <v>116.15203258644084</v>
      </c>
      <c r="I277" s="4">
        <v>143.25620291436303</v>
      </c>
      <c r="J277" s="4">
        <v>139.87674253861138</v>
      </c>
      <c r="K277" s="4">
        <v>119.84269687671352</v>
      </c>
      <c r="L277" s="4">
        <v>120.26405016672248</v>
      </c>
      <c r="M277" s="4">
        <v>227.02367164181553</v>
      </c>
    </row>
    <row r="278" spans="2:13">
      <c r="B278" s="17">
        <v>39100</v>
      </c>
      <c r="C278" s="4">
        <v>118.13535106477559</v>
      </c>
      <c r="D278" s="4">
        <v>112.33041098863208</v>
      </c>
      <c r="E278" s="4">
        <v>139.84736868002619</v>
      </c>
      <c r="F278" s="4">
        <v>131.6658928949729</v>
      </c>
      <c r="G278" s="4">
        <v>119.14310947257725</v>
      </c>
      <c r="H278" s="4">
        <v>116.16347823065587</v>
      </c>
      <c r="I278" s="4">
        <v>142.99797963799949</v>
      </c>
      <c r="J278" s="4">
        <v>141.36121758872068</v>
      </c>
      <c r="K278" s="4">
        <v>120.38840692838177</v>
      </c>
      <c r="L278" s="4">
        <v>120.37666820785236</v>
      </c>
      <c r="M278" s="4">
        <v>226.60363590839671</v>
      </c>
    </row>
    <row r="279" spans="2:13">
      <c r="B279" s="17">
        <v>39101</v>
      </c>
      <c r="C279" s="4">
        <v>118.47740747362991</v>
      </c>
      <c r="D279" s="4">
        <v>111.93376997507033</v>
      </c>
      <c r="E279" s="4">
        <v>139.36038454437804</v>
      </c>
      <c r="F279" s="4">
        <v>131.2217945983698</v>
      </c>
      <c r="G279" s="4">
        <v>119.12035763812764</v>
      </c>
      <c r="H279" s="4">
        <v>116.30409614529802</v>
      </c>
      <c r="I279" s="4">
        <v>144.22817413756255</v>
      </c>
      <c r="J279" s="4">
        <v>141.71124807743107</v>
      </c>
      <c r="K279" s="4">
        <v>121.16780168054997</v>
      </c>
      <c r="L279" s="4">
        <v>120.89847159291539</v>
      </c>
      <c r="M279" s="4">
        <v>227.31205438416276</v>
      </c>
    </row>
    <row r="280" spans="2:13">
      <c r="B280" s="17">
        <v>39104</v>
      </c>
      <c r="C280" s="4">
        <v>117.85209854218922</v>
      </c>
      <c r="D280" s="4">
        <v>111.47567753687227</v>
      </c>
      <c r="E280" s="4">
        <v>140.27606607171518</v>
      </c>
      <c r="F280" s="4">
        <v>134.06834131895772</v>
      </c>
      <c r="G280" s="4">
        <v>118.28261613383124</v>
      </c>
      <c r="H280" s="4">
        <v>116.4371517592981</v>
      </c>
      <c r="I280" s="4">
        <v>142.9486008492247</v>
      </c>
      <c r="J280" s="4">
        <v>144.81000434573949</v>
      </c>
      <c r="K280" s="4">
        <v>122.93824838142883</v>
      </c>
      <c r="L280" s="4">
        <v>120.53483743601412</v>
      </c>
      <c r="M280" s="4">
        <v>230.95319996579917</v>
      </c>
    </row>
    <row r="281" spans="2:13">
      <c r="B281" s="17">
        <v>39105</v>
      </c>
      <c r="C281" s="4">
        <v>118.26952331231652</v>
      </c>
      <c r="D281" s="4">
        <v>111.93376997507033</v>
      </c>
      <c r="E281" s="4">
        <v>140.15039534337217</v>
      </c>
      <c r="F281" s="4">
        <v>133.57181475122786</v>
      </c>
      <c r="G281" s="4">
        <v>118.81955942684186</v>
      </c>
      <c r="H281" s="4">
        <v>116.45779479618596</v>
      </c>
      <c r="I281" s="4">
        <v>142.769469139297</v>
      </c>
      <c r="J281" s="4">
        <v>144.79243659366719</v>
      </c>
      <c r="K281" s="4">
        <v>121.95507135824766</v>
      </c>
      <c r="L281" s="4">
        <v>120.71277781769606</v>
      </c>
      <c r="M281" s="4">
        <v>232.76248821452552</v>
      </c>
    </row>
    <row r="282" spans="2:13">
      <c r="B282" s="17">
        <v>39106</v>
      </c>
      <c r="C282" s="4">
        <v>119.27498694512315</v>
      </c>
      <c r="D282" s="4">
        <v>112.56225045430553</v>
      </c>
      <c r="E282" s="4">
        <v>140.9460416010364</v>
      </c>
      <c r="F282" s="4">
        <v>132.76688658863475</v>
      </c>
      <c r="G282" s="4">
        <v>119.65350895872997</v>
      </c>
      <c r="H282" s="4">
        <v>117.08996225256408</v>
      </c>
      <c r="I282" s="4">
        <v>144.25382545640659</v>
      </c>
      <c r="J282" s="4">
        <v>145.15041439879121</v>
      </c>
      <c r="K282" s="4">
        <v>121.47484948444962</v>
      </c>
      <c r="L282" s="4">
        <v>122.4026299391595</v>
      </c>
      <c r="M282" s="4">
        <v>233.39693024768943</v>
      </c>
    </row>
    <row r="283" spans="2:13">
      <c r="B283" s="17">
        <v>39107</v>
      </c>
      <c r="C283" s="4">
        <v>117.93077979846322</v>
      </c>
      <c r="D283" s="4">
        <v>111.45053831770286</v>
      </c>
      <c r="E283" s="4">
        <v>140.55075442860581</v>
      </c>
      <c r="F283" s="4">
        <v>132.27961206875079</v>
      </c>
      <c r="G283" s="4">
        <v>118.41173279433275</v>
      </c>
      <c r="H283" s="4">
        <v>115.78515881204746</v>
      </c>
      <c r="I283" s="4">
        <v>143.63840756513952</v>
      </c>
      <c r="J283" s="4">
        <v>144.09620984784951</v>
      </c>
      <c r="K283" s="4">
        <v>121.11449734972537</v>
      </c>
      <c r="L283" s="4">
        <v>121.52009991977168</v>
      </c>
      <c r="M283" s="4">
        <v>235.77796862906945</v>
      </c>
    </row>
    <row r="284" spans="2:13">
      <c r="B284" s="17">
        <v>39108</v>
      </c>
      <c r="C284" s="4">
        <v>117.78832531341979</v>
      </c>
      <c r="D284" s="4">
        <v>111.83879959154149</v>
      </c>
      <c r="E284" s="4">
        <v>140.25795209741844</v>
      </c>
      <c r="F284" s="4">
        <v>130.76844425392079</v>
      </c>
      <c r="G284" s="4">
        <v>118.37608825369503</v>
      </c>
      <c r="H284" s="4">
        <v>116.00712255521803</v>
      </c>
      <c r="I284" s="4">
        <v>143.01337042930592</v>
      </c>
      <c r="J284" s="4">
        <v>141.38645380399916</v>
      </c>
      <c r="K284" s="4">
        <v>120.14799882448163</v>
      </c>
      <c r="L284" s="4">
        <v>120.72111271574872</v>
      </c>
      <c r="M284" s="4">
        <v>233.62512876554683</v>
      </c>
    </row>
    <row r="285" spans="2:13">
      <c r="B285" s="17">
        <v>39111</v>
      </c>
      <c r="C285" s="4">
        <v>117.65912240838037</v>
      </c>
      <c r="D285" s="4">
        <v>111.57623441354988</v>
      </c>
      <c r="E285" s="4">
        <v>140.64865039636052</v>
      </c>
      <c r="F285" s="4">
        <v>129.71371079948844</v>
      </c>
      <c r="G285" s="4">
        <v>118.41173279433275</v>
      </c>
      <c r="H285" s="4">
        <v>115.35553838097508</v>
      </c>
      <c r="I285" s="4">
        <v>143.7758558819456</v>
      </c>
      <c r="J285" s="4">
        <v>141.07657817716833</v>
      </c>
      <c r="K285" s="4">
        <v>119.66168502716079</v>
      </c>
      <c r="L285" s="4">
        <v>120.95061316445401</v>
      </c>
      <c r="M285" s="4">
        <v>230.30120420049238</v>
      </c>
    </row>
    <row r="286" spans="2:13">
      <c r="B286" s="17">
        <v>39112</v>
      </c>
      <c r="C286" s="4">
        <v>118.3382658835875</v>
      </c>
      <c r="D286" s="4">
        <v>111.86673205728526</v>
      </c>
      <c r="E286" s="4">
        <v>140.80748982430461</v>
      </c>
      <c r="F286" s="4">
        <v>129.55642598610817</v>
      </c>
      <c r="G286" s="4">
        <v>118.72011495043505</v>
      </c>
      <c r="H286" s="4">
        <v>116.06864289287398</v>
      </c>
      <c r="I286" s="4">
        <v>145.10587676401011</v>
      </c>
      <c r="J286" s="4">
        <v>142.63662244650928</v>
      </c>
      <c r="K286" s="4">
        <v>120.22340495101396</v>
      </c>
      <c r="L286" s="4">
        <v>120.99093081084817</v>
      </c>
      <c r="M286" s="4">
        <v>228.7965985882459</v>
      </c>
    </row>
    <row r="287" spans="2:13">
      <c r="B287" s="17">
        <v>39113</v>
      </c>
      <c r="C287" s="4">
        <v>119.11845265632542</v>
      </c>
      <c r="D287" s="4">
        <v>112.54269772828486</v>
      </c>
      <c r="E287" s="4">
        <v>139.94792136401108</v>
      </c>
      <c r="F287" s="4">
        <v>128.8409342860254</v>
      </c>
      <c r="G287" s="4">
        <v>119.65275056424834</v>
      </c>
      <c r="H287" s="4">
        <v>117.06584464511091</v>
      </c>
      <c r="I287" s="4">
        <v>145.12468773116242</v>
      </c>
      <c r="J287" s="4">
        <v>140.16849270695491</v>
      </c>
      <c r="K287" s="4">
        <v>119.10590844332984</v>
      </c>
      <c r="L287" s="4">
        <v>120.23749479385711</v>
      </c>
      <c r="M287" s="4">
        <v>231.07356841477889</v>
      </c>
    </row>
    <row r="288" spans="2:13">
      <c r="B288" s="17">
        <v>39114</v>
      </c>
      <c r="C288" s="4">
        <v>119.75618494401989</v>
      </c>
      <c r="D288" s="4">
        <v>113.03430912537549</v>
      </c>
      <c r="E288" s="4">
        <v>141.04345452947652</v>
      </c>
      <c r="F288" s="4">
        <v>128.95812689207344</v>
      </c>
      <c r="G288" s="4">
        <v>120.14561217801283</v>
      </c>
      <c r="H288" s="4">
        <v>117.26144252928611</v>
      </c>
      <c r="I288" s="4">
        <v>146.45363980827508</v>
      </c>
      <c r="J288" s="4">
        <v>142.42539114183043</v>
      </c>
      <c r="K288" s="4">
        <v>119.5625798322897</v>
      </c>
      <c r="L288" s="4">
        <v>121.77150370521994</v>
      </c>
      <c r="M288" s="4">
        <v>237.50826508315285</v>
      </c>
    </row>
    <row r="289" spans="2:13">
      <c r="B289" s="17">
        <v>39115</v>
      </c>
      <c r="C289" s="4">
        <v>119.95909976283177</v>
      </c>
      <c r="D289" s="4">
        <v>113.4728488375529</v>
      </c>
      <c r="E289" s="4">
        <v>141.26573312073532</v>
      </c>
      <c r="F289" s="4">
        <v>128.15936676137761</v>
      </c>
      <c r="G289" s="4">
        <v>119.95421237070553</v>
      </c>
      <c r="H289" s="4">
        <v>117.38714022914792</v>
      </c>
      <c r="I289" s="4">
        <v>147.19068770306109</v>
      </c>
      <c r="J289" s="4">
        <v>143.3562031484548</v>
      </c>
      <c r="K289" s="4">
        <v>120.26523120642057</v>
      </c>
      <c r="L289" s="4">
        <v>122.32761585668572</v>
      </c>
      <c r="M289" s="4">
        <v>237.80542469157152</v>
      </c>
    </row>
    <row r="290" spans="2:13">
      <c r="B290" s="17">
        <v>39118</v>
      </c>
      <c r="C290" s="4">
        <v>119.8431484377964</v>
      </c>
      <c r="D290" s="4">
        <v>113.2801148239208</v>
      </c>
      <c r="E290" s="4">
        <v>139.637005058527</v>
      </c>
      <c r="F290" s="4">
        <v>125.59346549211526</v>
      </c>
      <c r="G290" s="4">
        <v>120.03242180162606</v>
      </c>
      <c r="H290" s="4">
        <v>117.4909685730988</v>
      </c>
      <c r="I290" s="4">
        <v>146.9405873443315</v>
      </c>
      <c r="J290" s="4">
        <v>142.60288120840215</v>
      </c>
      <c r="K290" s="4">
        <v>119.68530980374923</v>
      </c>
      <c r="L290" s="4">
        <v>122.46291257391231</v>
      </c>
      <c r="M290" s="4">
        <v>238.91130981657267</v>
      </c>
    </row>
    <row r="291" spans="2:13">
      <c r="B291" s="17">
        <v>39119</v>
      </c>
      <c r="C291" s="4">
        <v>119.92679903657191</v>
      </c>
      <c r="D291" s="4">
        <v>113.87786959083779</v>
      </c>
      <c r="E291" s="4">
        <v>140.13662872290666</v>
      </c>
      <c r="F291" s="4">
        <v>125.23571964207385</v>
      </c>
      <c r="G291" s="4">
        <v>120.0757450863905</v>
      </c>
      <c r="H291" s="4">
        <v>118.00724888179946</v>
      </c>
      <c r="I291" s="4">
        <v>146.9756441467517</v>
      </c>
      <c r="J291" s="4">
        <v>143.99421928720756</v>
      </c>
      <c r="K291" s="4">
        <v>120.48621201762295</v>
      </c>
      <c r="L291" s="4">
        <v>123.01262817570976</v>
      </c>
      <c r="M291" s="4">
        <v>241.14690298876886</v>
      </c>
    </row>
    <row r="292" spans="2:13">
      <c r="B292" s="17">
        <v>39120</v>
      </c>
      <c r="C292" s="4">
        <v>120.09410023412292</v>
      </c>
      <c r="D292" s="4">
        <v>114.15719424827564</v>
      </c>
      <c r="E292" s="4">
        <v>139.21450667137515</v>
      </c>
      <c r="F292" s="4">
        <v>125.11852703602582</v>
      </c>
      <c r="G292" s="4">
        <v>120.08105384776209</v>
      </c>
      <c r="H292" s="4">
        <v>118.30892336146779</v>
      </c>
      <c r="I292" s="4">
        <v>147.82769545435522</v>
      </c>
      <c r="J292" s="4">
        <v>144.16494716349746</v>
      </c>
      <c r="K292" s="4">
        <v>120.98950147988236</v>
      </c>
      <c r="L292" s="4">
        <v>123.46251883571398</v>
      </c>
      <c r="M292" s="4">
        <v>240.46356127320689</v>
      </c>
    </row>
    <row r="293" spans="2:13">
      <c r="B293" s="17">
        <v>39121</v>
      </c>
      <c r="C293" s="4">
        <v>119.95247397282974</v>
      </c>
      <c r="D293" s="4">
        <v>113.29128781021829</v>
      </c>
      <c r="E293" s="4">
        <v>139.21579477621404</v>
      </c>
      <c r="F293" s="4">
        <v>124.07612964538799</v>
      </c>
      <c r="G293" s="4">
        <v>119.80386066471776</v>
      </c>
      <c r="H293" s="4">
        <v>117.6988296475044</v>
      </c>
      <c r="I293" s="4">
        <v>146.99766152875952</v>
      </c>
      <c r="J293" s="4">
        <v>144.55088000267307</v>
      </c>
      <c r="K293" s="4">
        <v>119.6500212223671</v>
      </c>
      <c r="L293" s="4">
        <v>123.0151480286094</v>
      </c>
      <c r="M293" s="4">
        <v>235.64255412396724</v>
      </c>
    </row>
    <row r="294" spans="2:13">
      <c r="B294" s="17">
        <v>39122</v>
      </c>
      <c r="C294" s="4">
        <v>119.10354462882084</v>
      </c>
      <c r="D294" s="4">
        <v>112.72425875561947</v>
      </c>
      <c r="E294" s="4">
        <v>140.92132608944044</v>
      </c>
      <c r="F294" s="4">
        <v>127.5363955397538</v>
      </c>
      <c r="G294" s="4">
        <v>119.26540058274384</v>
      </c>
      <c r="H294" s="4">
        <v>116.71777442907083</v>
      </c>
      <c r="I294" s="4">
        <v>147.73257181364184</v>
      </c>
      <c r="J294" s="4">
        <v>144.15079536321699</v>
      </c>
      <c r="K294" s="4">
        <v>119.49359994215645</v>
      </c>
      <c r="L294" s="4">
        <v>123.72167601469957</v>
      </c>
      <c r="M294" s="4">
        <v>236.46507185866196</v>
      </c>
    </row>
    <row r="295" spans="2:13">
      <c r="B295" s="17">
        <v>39125</v>
      </c>
      <c r="C295" s="4">
        <v>118.71510768995239</v>
      </c>
      <c r="D295" s="4">
        <v>112.94213198842098</v>
      </c>
      <c r="E295" s="4">
        <v>140.92132608944044</v>
      </c>
      <c r="F295" s="4">
        <v>127.5363955397538</v>
      </c>
      <c r="G295" s="4">
        <v>118.99730813347938</v>
      </c>
      <c r="H295" s="4">
        <v>117.00616378598954</v>
      </c>
      <c r="I295" s="4">
        <v>146.62828253740506</v>
      </c>
      <c r="J295" s="4">
        <v>143.56346079492684</v>
      </c>
      <c r="K295" s="4">
        <v>119.26697295793289</v>
      </c>
      <c r="L295" s="4">
        <v>123.1521892593819</v>
      </c>
      <c r="M295" s="4">
        <v>230.53316423238033</v>
      </c>
    </row>
    <row r="296" spans="2:13">
      <c r="B296" s="17">
        <v>39126</v>
      </c>
      <c r="C296" s="4">
        <v>119.61704335397745</v>
      </c>
      <c r="D296" s="4">
        <v>114.07060360446989</v>
      </c>
      <c r="E296" s="4">
        <v>141.86421883149885</v>
      </c>
      <c r="F296" s="4">
        <v>128.56645686659709</v>
      </c>
      <c r="G296" s="4">
        <v>119.96710507689366</v>
      </c>
      <c r="H296" s="4">
        <v>117.99273744002679</v>
      </c>
      <c r="I296" s="4">
        <v>147.39547073183283</v>
      </c>
      <c r="J296" s="4">
        <v>140.34856216569599</v>
      </c>
      <c r="K296" s="4">
        <v>117.96553007656006</v>
      </c>
      <c r="L296" s="4">
        <v>123.70074185214877</v>
      </c>
      <c r="M296" s="4">
        <v>234.08904882932279</v>
      </c>
    </row>
    <row r="297" spans="2:13">
      <c r="B297" s="17">
        <v>39127</v>
      </c>
      <c r="C297" s="4">
        <v>120.53140237425627</v>
      </c>
      <c r="D297" s="4">
        <v>114.78846797408519</v>
      </c>
      <c r="E297" s="4">
        <v>142.92038429282604</v>
      </c>
      <c r="F297" s="4">
        <v>129.29736864642302</v>
      </c>
      <c r="G297" s="4">
        <v>120.79195387500195</v>
      </c>
      <c r="H297" s="4">
        <v>118.65903744254625</v>
      </c>
      <c r="I297" s="4">
        <v>148.80287309241024</v>
      </c>
      <c r="J297" s="4">
        <v>140.88995566805107</v>
      </c>
      <c r="K297" s="4">
        <v>118.32695944166332</v>
      </c>
      <c r="L297" s="4">
        <v>124.46542028976899</v>
      </c>
      <c r="M297" s="4">
        <v>236.97036857677475</v>
      </c>
    </row>
    <row r="298" spans="2:13">
      <c r="B298" s="17">
        <v>39128</v>
      </c>
      <c r="C298" s="4">
        <v>120.65646416054443</v>
      </c>
      <c r="D298" s="4">
        <v>114.83595316584963</v>
      </c>
      <c r="E298" s="4">
        <v>144.08442853440923</v>
      </c>
      <c r="F298" s="4">
        <v>130.54947912156788</v>
      </c>
      <c r="G298" s="4">
        <v>121.01141427813037</v>
      </c>
      <c r="H298" s="4">
        <v>118.59731271838648</v>
      </c>
      <c r="I298" s="4">
        <v>148.74815027887624</v>
      </c>
      <c r="J298" s="4">
        <v>143.18010734792054</v>
      </c>
      <c r="K298" s="4">
        <v>119.36652390330565</v>
      </c>
      <c r="L298" s="4">
        <v>124.70015427911196</v>
      </c>
      <c r="M298" s="4">
        <v>237.59227222983662</v>
      </c>
    </row>
    <row r="299" spans="2:13">
      <c r="B299" s="17">
        <v>39129</v>
      </c>
      <c r="C299" s="4">
        <v>120.55127974426235</v>
      </c>
      <c r="D299" s="4">
        <v>115.24376716570887</v>
      </c>
      <c r="E299" s="4">
        <v>143.91069539426564</v>
      </c>
      <c r="F299" s="4">
        <v>131.45001177856861</v>
      </c>
      <c r="G299" s="4">
        <v>121.0356829015433</v>
      </c>
      <c r="H299" s="4">
        <v>118.86097130834048</v>
      </c>
      <c r="I299" s="4">
        <v>148.71501732536933</v>
      </c>
      <c r="J299" s="4">
        <v>143.38569187514761</v>
      </c>
      <c r="K299" s="4">
        <v>119.20895110096565</v>
      </c>
      <c r="L299" s="4">
        <v>124.43285603691214</v>
      </c>
      <c r="M299" s="4">
        <v>237.86184740203078</v>
      </c>
    </row>
    <row r="300" spans="2:13">
      <c r="B300" s="17">
        <v>39132</v>
      </c>
      <c r="C300" s="4">
        <v>120.55127974426235</v>
      </c>
      <c r="D300" s="4">
        <v>115.24376716570887</v>
      </c>
      <c r="E300" s="4">
        <v>144.42947961812359</v>
      </c>
      <c r="F300" s="4">
        <v>131.41917161908228</v>
      </c>
      <c r="G300" s="4">
        <v>121.0356829015433</v>
      </c>
      <c r="H300" s="4">
        <v>118.86097130834048</v>
      </c>
      <c r="I300" s="4">
        <v>149.3565140574612</v>
      </c>
      <c r="J300" s="4">
        <v>143.38569187514761</v>
      </c>
      <c r="K300" s="4">
        <v>119.20895110096565</v>
      </c>
      <c r="L300" s="4">
        <v>124.91569861945004</v>
      </c>
      <c r="M300" s="4">
        <v>238.83607953596032</v>
      </c>
    </row>
    <row r="301" spans="2:13">
      <c r="B301" s="17">
        <v>39133</v>
      </c>
      <c r="C301" s="4">
        <v>120.89416437686691</v>
      </c>
      <c r="D301" s="4">
        <v>115.74655154909703</v>
      </c>
      <c r="E301" s="4">
        <v>144.42167048253788</v>
      </c>
      <c r="F301" s="4">
        <v>131.0984339604245</v>
      </c>
      <c r="G301" s="4">
        <v>121.2164651861074</v>
      </c>
      <c r="H301" s="4">
        <v>119.29529262900115</v>
      </c>
      <c r="I301" s="4">
        <v>149.26737572447809</v>
      </c>
      <c r="J301" s="4">
        <v>143.38569187514761</v>
      </c>
      <c r="K301" s="4">
        <v>119.20895110096565</v>
      </c>
      <c r="L301" s="4">
        <v>124.29329495324002</v>
      </c>
      <c r="M301" s="4">
        <v>237.43178096453033</v>
      </c>
    </row>
    <row r="302" spans="2:13">
      <c r="B302" s="17">
        <v>39134</v>
      </c>
      <c r="C302" s="4">
        <v>120.72437850806514</v>
      </c>
      <c r="D302" s="4">
        <v>115.6180622066756</v>
      </c>
      <c r="E302" s="4">
        <v>144.21307800519213</v>
      </c>
      <c r="F302" s="4">
        <v>132.72062634940528</v>
      </c>
      <c r="G302" s="4">
        <v>120.75924811298063</v>
      </c>
      <c r="H302" s="4">
        <v>118.99770587940968</v>
      </c>
      <c r="I302" s="4">
        <v>148.38561163921352</v>
      </c>
      <c r="J302" s="4">
        <v>143.96786765909908</v>
      </c>
      <c r="K302" s="4">
        <v>118.48906404077026</v>
      </c>
      <c r="L302" s="4">
        <v>123.22216363605641</v>
      </c>
      <c r="M302" s="4">
        <v>238.91381749259307</v>
      </c>
    </row>
    <row r="303" spans="2:13">
      <c r="B303" s="17">
        <v>39135</v>
      </c>
      <c r="C303" s="4">
        <v>120.62085053928358</v>
      </c>
      <c r="D303" s="4">
        <v>115.53147156286987</v>
      </c>
      <c r="E303" s="4">
        <v>145.78762515761517</v>
      </c>
      <c r="F303" s="4">
        <v>133.78461185168351</v>
      </c>
      <c r="G303" s="4">
        <v>120.26259452680786</v>
      </c>
      <c r="H303" s="4">
        <v>118.85790551078289</v>
      </c>
      <c r="I303" s="4">
        <v>149.07114313532102</v>
      </c>
      <c r="J303" s="4">
        <v>145.06801327597591</v>
      </c>
      <c r="K303" s="4">
        <v>118.20352369857613</v>
      </c>
      <c r="L303" s="4">
        <v>123.6848473953972</v>
      </c>
      <c r="M303" s="4">
        <v>242.52487096198453</v>
      </c>
    </row>
    <row r="304" spans="2:13">
      <c r="B304" s="17">
        <v>39136</v>
      </c>
      <c r="C304" s="4">
        <v>120.19100241290248</v>
      </c>
      <c r="D304" s="4">
        <v>114.34434176875901</v>
      </c>
      <c r="E304" s="4">
        <v>146.42869883461404</v>
      </c>
      <c r="F304" s="4">
        <v>133.62732703830324</v>
      </c>
      <c r="G304" s="4">
        <v>119.89723798527132</v>
      </c>
      <c r="H304" s="4">
        <v>117.89340559916039</v>
      </c>
      <c r="I304" s="4">
        <v>149.47408260216312</v>
      </c>
      <c r="J304" s="4">
        <v>144.38775087628744</v>
      </c>
      <c r="K304" s="4">
        <v>117.50618418459018</v>
      </c>
      <c r="L304" s="4">
        <v>124.0831779883781</v>
      </c>
      <c r="M304" s="4">
        <v>242.52487096198453</v>
      </c>
    </row>
    <row r="305" spans="2:13">
      <c r="B305" s="17">
        <v>39139</v>
      </c>
      <c r="C305" s="4">
        <v>120.04026569035651</v>
      </c>
      <c r="D305" s="4">
        <v>113.76893297443704</v>
      </c>
      <c r="E305" s="4">
        <v>146.64550298030764</v>
      </c>
      <c r="F305" s="4">
        <v>132.02672276096291</v>
      </c>
      <c r="G305" s="4">
        <v>119.75295343513676</v>
      </c>
      <c r="H305" s="4">
        <v>117.02353663881595</v>
      </c>
      <c r="I305" s="4">
        <v>150.22245982943858</v>
      </c>
      <c r="J305" s="4">
        <v>142.96769091710988</v>
      </c>
      <c r="K305" s="4">
        <v>117.20987153860574</v>
      </c>
      <c r="L305" s="4">
        <v>124.72690348681579</v>
      </c>
      <c r="M305" s="4">
        <v>247.10263353724437</v>
      </c>
    </row>
    <row r="306" spans="2:13">
      <c r="B306" s="17">
        <v>39140</v>
      </c>
      <c r="C306" s="4">
        <v>115.87181555533532</v>
      </c>
      <c r="D306" s="4">
        <v>110.38072487971588</v>
      </c>
      <c r="E306" s="4">
        <v>145.87722895046957</v>
      </c>
      <c r="F306" s="4">
        <v>130.45387462716027</v>
      </c>
      <c r="G306" s="4">
        <v>115.8091125319187</v>
      </c>
      <c r="H306" s="4">
        <v>113.17636947702954</v>
      </c>
      <c r="I306" s="4">
        <v>145.77751379574374</v>
      </c>
      <c r="J306" s="4">
        <v>140.4574543432235</v>
      </c>
      <c r="K306" s="4">
        <v>116.14675659212523</v>
      </c>
      <c r="L306" s="4">
        <v>121.84613011801686</v>
      </c>
      <c r="M306" s="4">
        <v>238.99155544922581</v>
      </c>
    </row>
    <row r="307" spans="2:13">
      <c r="B307" s="17">
        <v>39141</v>
      </c>
      <c r="C307" s="4">
        <v>116.51617363303184</v>
      </c>
      <c r="D307" s="4">
        <v>111.03155133154607</v>
      </c>
      <c r="E307" s="4">
        <v>141.72470097613791</v>
      </c>
      <c r="F307" s="4">
        <v>127.38527875827081</v>
      </c>
      <c r="G307" s="4">
        <v>116.30576611809144</v>
      </c>
      <c r="H307" s="4">
        <v>113.46639392597895</v>
      </c>
      <c r="I307" s="4">
        <v>143.54991051512752</v>
      </c>
      <c r="J307" s="4">
        <v>136.99716489139547</v>
      </c>
      <c r="K307" s="4">
        <v>114.33890399498128</v>
      </c>
      <c r="L307" s="4">
        <v>119.62458903473031</v>
      </c>
      <c r="M307" s="4">
        <v>232.98065602830124</v>
      </c>
    </row>
    <row r="308" spans="2:13">
      <c r="B308" s="17">
        <v>39142</v>
      </c>
      <c r="C308" s="4">
        <v>116.21387196418966</v>
      </c>
      <c r="D308" s="4">
        <v>110.63211707140997</v>
      </c>
      <c r="E308" s="4">
        <v>140.5121917899919</v>
      </c>
      <c r="F308" s="4">
        <v>126.41072971850289</v>
      </c>
      <c r="G308" s="4">
        <v>115.98069928339278</v>
      </c>
      <c r="H308" s="4">
        <v>113.39424549012334</v>
      </c>
      <c r="I308" s="4">
        <v>141.94242786756644</v>
      </c>
      <c r="J308" s="4">
        <v>134.8715366039491</v>
      </c>
      <c r="K308" s="4">
        <v>113.29480773657201</v>
      </c>
      <c r="L308" s="4">
        <v>118.55016252529332</v>
      </c>
      <c r="M308" s="4">
        <v>225.32722881400761</v>
      </c>
    </row>
    <row r="309" spans="2:13">
      <c r="B309" s="17">
        <v>39143</v>
      </c>
      <c r="C309" s="4">
        <v>114.88871396378555</v>
      </c>
      <c r="D309" s="4">
        <v>109.66844700324936</v>
      </c>
      <c r="E309" s="4">
        <v>138.61561842784951</v>
      </c>
      <c r="F309" s="4">
        <v>125.26039176966293</v>
      </c>
      <c r="G309" s="4">
        <v>114.84083237746772</v>
      </c>
      <c r="H309" s="4">
        <v>112.13358953443621</v>
      </c>
      <c r="I309" s="4">
        <v>141.15322229113085</v>
      </c>
      <c r="J309" s="4">
        <v>135.53660150382899</v>
      </c>
      <c r="K309" s="4">
        <v>113.43830225223425</v>
      </c>
      <c r="L309" s="4">
        <v>118.55403922206197</v>
      </c>
      <c r="M309" s="4">
        <v>225.17551441477281</v>
      </c>
    </row>
    <row r="310" spans="2:13">
      <c r="B310" s="17">
        <v>39146</v>
      </c>
      <c r="C310" s="4">
        <v>113.80788196970593</v>
      </c>
      <c r="D310" s="4">
        <v>107.66848245599434</v>
      </c>
      <c r="E310" s="4">
        <v>133.98101721756788</v>
      </c>
      <c r="F310" s="4">
        <v>122.28431637923242</v>
      </c>
      <c r="G310" s="4">
        <v>114.2370555707614</v>
      </c>
      <c r="H310" s="4">
        <v>110.49052643006385</v>
      </c>
      <c r="I310" s="4">
        <v>139.6836154823566</v>
      </c>
      <c r="J310" s="4">
        <v>130.11904138858083</v>
      </c>
      <c r="K310" s="4">
        <v>110.12173279044141</v>
      </c>
      <c r="L310" s="4">
        <v>117.43774438752335</v>
      </c>
      <c r="M310" s="4">
        <v>217.88068487139793</v>
      </c>
    </row>
    <row r="311" spans="2:13">
      <c r="B311" s="17">
        <v>39147</v>
      </c>
      <c r="C311" s="4">
        <v>115.57117033399366</v>
      </c>
      <c r="D311" s="4">
        <v>109.66565375667498</v>
      </c>
      <c r="E311" s="4">
        <v>135.60926224046159</v>
      </c>
      <c r="F311" s="4">
        <v>122.38608890553731</v>
      </c>
      <c r="G311" s="4">
        <v>115.72711112858994</v>
      </c>
      <c r="H311" s="4">
        <v>112.76923156137964</v>
      </c>
      <c r="I311" s="4">
        <v>140.97537314714538</v>
      </c>
      <c r="J311" s="4">
        <v>132.86351465676452</v>
      </c>
      <c r="K311" s="4">
        <v>113.16405425608242</v>
      </c>
      <c r="L311" s="4">
        <v>118.98629091176873</v>
      </c>
      <c r="M311" s="4">
        <v>221.13439450788087</v>
      </c>
    </row>
    <row r="312" spans="2:13">
      <c r="B312" s="17">
        <v>39148</v>
      </c>
      <c r="C312" s="4">
        <v>115.28626136390676</v>
      </c>
      <c r="D312" s="4">
        <v>108.88913120899775</v>
      </c>
      <c r="E312" s="4">
        <v>134.96617589965194</v>
      </c>
      <c r="F312" s="4">
        <v>122.04376313523908</v>
      </c>
      <c r="G312" s="4">
        <v>115.58358497293702</v>
      </c>
      <c r="H312" s="4">
        <v>111.98173036208286</v>
      </c>
      <c r="I312" s="4">
        <v>141.46167940023068</v>
      </c>
      <c r="J312" s="4">
        <v>131.88808613694064</v>
      </c>
      <c r="K312" s="4">
        <v>112.91959725179214</v>
      </c>
      <c r="L312" s="4">
        <v>119.33422444675689</v>
      </c>
      <c r="M312" s="4">
        <v>221.56571478339151</v>
      </c>
    </row>
    <row r="313" spans="2:13">
      <c r="B313" s="17">
        <v>39149</v>
      </c>
      <c r="C313" s="4">
        <v>116.10785932415733</v>
      </c>
      <c r="D313" s="4">
        <v>109.77459037307575</v>
      </c>
      <c r="E313" s="4">
        <v>137.58819380573976</v>
      </c>
      <c r="F313" s="4">
        <v>123.51792275868547</v>
      </c>
      <c r="G313" s="4">
        <v>116.23059026509759</v>
      </c>
      <c r="H313" s="4">
        <v>112.72017880045794</v>
      </c>
      <c r="I313" s="4">
        <v>143.50266933625636</v>
      </c>
      <c r="J313" s="4">
        <v>133.67644146991958</v>
      </c>
      <c r="K313" s="4">
        <v>113.99753340245313</v>
      </c>
      <c r="L313" s="4">
        <v>120.71432849640354</v>
      </c>
      <c r="M313" s="4">
        <v>221.56571478339151</v>
      </c>
    </row>
    <row r="314" spans="2:13">
      <c r="B314" s="17">
        <v>39150</v>
      </c>
      <c r="C314" s="4">
        <v>116.18736880418157</v>
      </c>
      <c r="D314" s="4">
        <v>109.82486881141458</v>
      </c>
      <c r="E314" s="4">
        <v>138.18176861680504</v>
      </c>
      <c r="F314" s="4">
        <v>124.52639597388836</v>
      </c>
      <c r="G314" s="4">
        <v>116.3786667876404</v>
      </c>
      <c r="H314" s="4">
        <v>112.80009392345951</v>
      </c>
      <c r="I314" s="4">
        <v>143.57299670208718</v>
      </c>
      <c r="J314" s="4">
        <v>133.39556657666844</v>
      </c>
      <c r="K314" s="4">
        <v>114.65167226365236</v>
      </c>
      <c r="L314" s="4">
        <v>121.05431480301591</v>
      </c>
      <c r="M314" s="4">
        <v>226.77541171579486</v>
      </c>
    </row>
    <row r="315" spans="2:13">
      <c r="B315" s="17">
        <v>39153</v>
      </c>
      <c r="C315" s="4">
        <v>116.49795271052628</v>
      </c>
      <c r="D315" s="4">
        <v>109.44778052387345</v>
      </c>
      <c r="E315" s="4">
        <v>139.21507021724219</v>
      </c>
      <c r="F315" s="4">
        <v>124.68368078726861</v>
      </c>
      <c r="G315" s="4">
        <v>116.77947827119422</v>
      </c>
      <c r="H315" s="4">
        <v>112.83075189903558</v>
      </c>
      <c r="I315" s="4">
        <v>143.55097932007934</v>
      </c>
      <c r="J315" s="4">
        <v>135.53952946250772</v>
      </c>
      <c r="K315" s="4">
        <v>115.55405700840605</v>
      </c>
      <c r="L315" s="4">
        <v>120.82268217108788</v>
      </c>
      <c r="M315" s="4">
        <v>227.18416290712179</v>
      </c>
    </row>
    <row r="316" spans="2:13">
      <c r="B316" s="17">
        <v>39154</v>
      </c>
      <c r="C316" s="4">
        <v>114.12509166605267</v>
      </c>
      <c r="D316" s="4">
        <v>106.23834020991254</v>
      </c>
      <c r="E316" s="4">
        <v>138.3009183144012</v>
      </c>
      <c r="F316" s="4">
        <v>123.36680597720249</v>
      </c>
      <c r="G316" s="4">
        <v>114.47926780833946</v>
      </c>
      <c r="H316" s="4">
        <v>109.17264225330146</v>
      </c>
      <c r="I316" s="4">
        <v>141.59506625821979</v>
      </c>
      <c r="J316" s="4">
        <v>134.77770249962643</v>
      </c>
      <c r="K316" s="4">
        <v>114.72395813667301</v>
      </c>
      <c r="L316" s="4">
        <v>119.42455148146691</v>
      </c>
      <c r="M316" s="4">
        <v>227.84117402446941</v>
      </c>
    </row>
    <row r="317" spans="2:13">
      <c r="B317" s="17">
        <v>39155</v>
      </c>
      <c r="C317" s="4">
        <v>114.88871396378555</v>
      </c>
      <c r="D317" s="4">
        <v>106.87799367544524</v>
      </c>
      <c r="E317" s="4">
        <v>134.25989191518485</v>
      </c>
      <c r="F317" s="4">
        <v>120.17484947036772</v>
      </c>
      <c r="G317" s="4">
        <v>115.0237950461666</v>
      </c>
      <c r="H317" s="4">
        <v>109.90414155054596</v>
      </c>
      <c r="I317" s="4">
        <v>137.82667375903702</v>
      </c>
      <c r="J317" s="4">
        <v>131.3184587473265</v>
      </c>
      <c r="K317" s="4">
        <v>112.06899385698233</v>
      </c>
      <c r="L317" s="4">
        <v>116.31466533363954</v>
      </c>
      <c r="M317" s="4">
        <v>223.07032039563794</v>
      </c>
    </row>
    <row r="318" spans="2:13">
      <c r="B318" s="17">
        <v>39156</v>
      </c>
      <c r="C318" s="4">
        <v>115.3119363001646</v>
      </c>
      <c r="D318" s="4">
        <v>107.93942737370908</v>
      </c>
      <c r="E318" s="4">
        <v>135.73718715227264</v>
      </c>
      <c r="F318" s="4">
        <v>119.5395421849494</v>
      </c>
      <c r="G318" s="4">
        <v>115.27292763338974</v>
      </c>
      <c r="H318" s="4">
        <v>111.1517167699873</v>
      </c>
      <c r="I318" s="4">
        <v>140.77165892332548</v>
      </c>
      <c r="J318" s="4">
        <v>132.24222971046157</v>
      </c>
      <c r="K318" s="4">
        <v>112.22771818145161</v>
      </c>
      <c r="L318" s="4">
        <v>118.8831707777221</v>
      </c>
      <c r="M318" s="4">
        <v>226.83935745431535</v>
      </c>
    </row>
    <row r="319" spans="2:13">
      <c r="B319" s="17">
        <v>39157</v>
      </c>
      <c r="C319" s="4">
        <v>114.87049304127999</v>
      </c>
      <c r="D319" s="4">
        <v>107.54837285329606</v>
      </c>
      <c r="E319" s="4">
        <v>134.80137898682807</v>
      </c>
      <c r="F319" s="4">
        <v>116.7145835760019</v>
      </c>
      <c r="G319" s="4">
        <v>114.80585143200146</v>
      </c>
      <c r="H319" s="4">
        <v>110.43186750346167</v>
      </c>
      <c r="I319" s="4">
        <v>140.65195276871987</v>
      </c>
      <c r="J319" s="4">
        <v>132.13110670727411</v>
      </c>
      <c r="K319" s="4">
        <v>111.93411718435232</v>
      </c>
      <c r="L319" s="4">
        <v>118.83238605005253</v>
      </c>
      <c r="M319" s="4">
        <v>228.36653215074546</v>
      </c>
    </row>
    <row r="320" spans="2:13">
      <c r="B320" s="17">
        <v>39160</v>
      </c>
      <c r="C320" s="4">
        <v>116.1219391279116</v>
      </c>
      <c r="D320" s="4">
        <v>108.60422005841114</v>
      </c>
      <c r="E320" s="4">
        <v>136.93802288831625</v>
      </c>
      <c r="F320" s="4">
        <v>116.48328237985446</v>
      </c>
      <c r="G320" s="4">
        <v>115.90324824695392</v>
      </c>
      <c r="H320" s="4">
        <v>111.60116269193216</v>
      </c>
      <c r="I320" s="4">
        <v>142.60872087454089</v>
      </c>
      <c r="J320" s="4">
        <v>134.3148061751817</v>
      </c>
      <c r="K320" s="4">
        <v>113.32285287230202</v>
      </c>
      <c r="L320" s="4">
        <v>119.97135956068787</v>
      </c>
      <c r="M320" s="4">
        <v>231.50614252829973</v>
      </c>
    </row>
    <row r="321" spans="2:13">
      <c r="B321" s="17">
        <v>39161</v>
      </c>
      <c r="C321" s="4">
        <v>116.85740181813588</v>
      </c>
      <c r="D321" s="4">
        <v>109.53437116767918</v>
      </c>
      <c r="E321" s="4">
        <v>138.17500606640095</v>
      </c>
      <c r="F321" s="4">
        <v>117.94202192355769</v>
      </c>
      <c r="G321" s="4">
        <v>116.49034037506387</v>
      </c>
      <c r="H321" s="4">
        <v>112.53827481204006</v>
      </c>
      <c r="I321" s="4">
        <v>143.22606261472126</v>
      </c>
      <c r="J321" s="4">
        <v>134.94334130487954</v>
      </c>
      <c r="K321" s="4">
        <v>113.57098731823108</v>
      </c>
      <c r="L321" s="4">
        <v>120.57030921144745</v>
      </c>
      <c r="M321" s="4">
        <v>229.60532410482836</v>
      </c>
    </row>
    <row r="322" spans="2:13">
      <c r="B322" s="17">
        <v>39162</v>
      </c>
      <c r="C322" s="4">
        <v>118.85342105624457</v>
      </c>
      <c r="D322" s="4">
        <v>112.29689202973954</v>
      </c>
      <c r="E322" s="4">
        <v>138.17500606640095</v>
      </c>
      <c r="F322" s="4">
        <v>117.94202192355769</v>
      </c>
      <c r="G322" s="4">
        <v>118.00163097837869</v>
      </c>
      <c r="H322" s="4">
        <v>115.22881874859408</v>
      </c>
      <c r="I322" s="4">
        <v>143.47765930038344</v>
      </c>
      <c r="J322" s="4">
        <v>136.05533818307495</v>
      </c>
      <c r="K322" s="4">
        <v>113.77762982162977</v>
      </c>
      <c r="L322" s="4">
        <v>121.27800020656822</v>
      </c>
      <c r="M322" s="4">
        <v>231.61648027319779</v>
      </c>
    </row>
    <row r="323" spans="2:13">
      <c r="B323" s="17">
        <v>39163</v>
      </c>
      <c r="C323" s="4">
        <v>118.81200986873195</v>
      </c>
      <c r="D323" s="4">
        <v>111.21869885202943</v>
      </c>
      <c r="E323" s="4">
        <v>140.23597380860511</v>
      </c>
      <c r="F323" s="4">
        <v>119.49944997761716</v>
      </c>
      <c r="G323" s="4">
        <v>118.13074763888017</v>
      </c>
      <c r="H323" s="4">
        <v>114.38163669017594</v>
      </c>
      <c r="I323" s="4">
        <v>146.57505605080365</v>
      </c>
      <c r="J323" s="4">
        <v>137.26723422285613</v>
      </c>
      <c r="K323" s="4">
        <v>115.35057190439417</v>
      </c>
      <c r="L323" s="4">
        <v>122.46543242681194</v>
      </c>
      <c r="M323" s="4">
        <v>236.92773808442774</v>
      </c>
    </row>
    <row r="324" spans="2:13">
      <c r="B324" s="17">
        <v>39164</v>
      </c>
      <c r="C324" s="4">
        <v>118.94204099752159</v>
      </c>
      <c r="D324" s="4">
        <v>111.33322196157896</v>
      </c>
      <c r="E324" s="4">
        <v>140.73036454707682</v>
      </c>
      <c r="F324" s="4">
        <v>121.12781039849519</v>
      </c>
      <c r="G324" s="4">
        <v>118.31911386826081</v>
      </c>
      <c r="H324" s="4">
        <v>114.43273331613601</v>
      </c>
      <c r="I324" s="4">
        <v>147.47498982024942</v>
      </c>
      <c r="J324" s="4">
        <v>137.28389570200409</v>
      </c>
      <c r="K324" s="4">
        <v>115.58072774675591</v>
      </c>
      <c r="L324" s="4">
        <v>122.8792698068675</v>
      </c>
      <c r="M324" s="4">
        <v>240.04352553978813</v>
      </c>
    </row>
    <row r="325" spans="2:13">
      <c r="B325" s="17">
        <v>39167</v>
      </c>
      <c r="C325" s="4">
        <v>119.05716409880671</v>
      </c>
      <c r="D325" s="4">
        <v>110.78295238642639</v>
      </c>
      <c r="E325" s="4">
        <v>141.06325914137423</v>
      </c>
      <c r="F325" s="4">
        <v>121.47630420069069</v>
      </c>
      <c r="G325" s="4">
        <v>118.20592349187405</v>
      </c>
      <c r="H325" s="4">
        <v>114.12022635176417</v>
      </c>
      <c r="I325" s="4">
        <v>145.97353262391044</v>
      </c>
      <c r="J325" s="4">
        <v>137.79426678502512</v>
      </c>
      <c r="K325" s="4">
        <v>115.6820245482602</v>
      </c>
      <c r="L325" s="4">
        <v>121.95971733333889</v>
      </c>
      <c r="M325" s="4">
        <v>241.33748636632006</v>
      </c>
    </row>
    <row r="326" spans="2:13">
      <c r="B326" s="17">
        <v>39168</v>
      </c>
      <c r="C326" s="4">
        <v>118.32087318483218</v>
      </c>
      <c r="D326" s="4">
        <v>109.60140908546427</v>
      </c>
      <c r="E326" s="4">
        <v>139.80003082719745</v>
      </c>
      <c r="F326" s="4">
        <v>119.79243149273726</v>
      </c>
      <c r="G326" s="4">
        <v>117.52545404321056</v>
      </c>
      <c r="H326" s="4">
        <v>113.43185260682995</v>
      </c>
      <c r="I326" s="4">
        <v>146.60455506747431</v>
      </c>
      <c r="J326" s="4">
        <v>137.38254002415607</v>
      </c>
      <c r="K326" s="4">
        <v>115.3499404245168</v>
      </c>
      <c r="L326" s="4">
        <v>121.97231659783708</v>
      </c>
      <c r="M326" s="4">
        <v>239.61596677830806</v>
      </c>
    </row>
    <row r="327" spans="2:13">
      <c r="B327" s="17">
        <v>39169</v>
      </c>
      <c r="C327" s="4">
        <v>117.37835455704474</v>
      </c>
      <c r="D327" s="4">
        <v>107.83049075730831</v>
      </c>
      <c r="E327" s="4">
        <v>138.91188254079134</v>
      </c>
      <c r="F327" s="4">
        <v>118.46322061887659</v>
      </c>
      <c r="G327" s="4">
        <v>116.60656432937726</v>
      </c>
      <c r="H327" s="4">
        <v>112.08719379806446</v>
      </c>
      <c r="I327" s="4">
        <v>145.71851576240243</v>
      </c>
      <c r="J327" s="4">
        <v>136.31648421189573</v>
      </c>
      <c r="K327" s="4">
        <v>114.14440819275306</v>
      </c>
      <c r="L327" s="4">
        <v>121.48036377789279</v>
      </c>
      <c r="M327" s="4">
        <v>241.44406259718752</v>
      </c>
    </row>
    <row r="328" spans="2:13">
      <c r="B328" s="17">
        <v>39170</v>
      </c>
      <c r="C328" s="4">
        <v>117.81731314467862</v>
      </c>
      <c r="D328" s="4">
        <v>108.73829589398132</v>
      </c>
      <c r="E328" s="4">
        <v>138.98602907557924</v>
      </c>
      <c r="F328" s="4">
        <v>117.82174530156102</v>
      </c>
      <c r="G328" s="4">
        <v>117.06529819146733</v>
      </c>
      <c r="H328" s="4">
        <v>113.0271673292261</v>
      </c>
      <c r="I328" s="4">
        <v>147.43266514415672</v>
      </c>
      <c r="J328" s="4">
        <v>138.18417328240756</v>
      </c>
      <c r="K328" s="4">
        <v>115.14846119776243</v>
      </c>
      <c r="L328" s="4">
        <v>122.58464085244856</v>
      </c>
      <c r="M328" s="4">
        <v>243.3035043663221</v>
      </c>
    </row>
    <row r="329" spans="2:13">
      <c r="B329" s="17">
        <v>39171</v>
      </c>
      <c r="C329" s="4">
        <v>117.67899977838643</v>
      </c>
      <c r="D329" s="4">
        <v>108.19081956540313</v>
      </c>
      <c r="E329" s="4">
        <v>139.17691011139044</v>
      </c>
      <c r="F329" s="4">
        <v>119.19104838275392</v>
      </c>
      <c r="G329" s="4">
        <v>117.11838580518308</v>
      </c>
      <c r="H329" s="4">
        <v>112.65007422964072</v>
      </c>
      <c r="I329" s="4">
        <v>147.8591183199392</v>
      </c>
      <c r="J329" s="4">
        <v>138.03882104799985</v>
      </c>
      <c r="K329" s="4">
        <v>114.95741996192213</v>
      </c>
      <c r="L329" s="4">
        <v>122.27159758837843</v>
      </c>
      <c r="M329" s="4">
        <v>242.70793131147451</v>
      </c>
    </row>
    <row r="330" spans="2:13">
      <c r="B330" s="17">
        <v>39174</v>
      </c>
      <c r="C330" s="4">
        <v>117.98461434222965</v>
      </c>
      <c r="D330" s="4">
        <v>106.44224720984217</v>
      </c>
      <c r="E330" s="4">
        <v>137.08985824619896</v>
      </c>
      <c r="F330" s="4">
        <v>117.49175559505733</v>
      </c>
      <c r="G330" s="4">
        <v>117.38334987721073</v>
      </c>
      <c r="H330" s="4">
        <v>111.35017606521626</v>
      </c>
      <c r="I330" s="4">
        <v>148.28963295453866</v>
      </c>
      <c r="J330" s="4">
        <v>138.09995961374352</v>
      </c>
      <c r="K330" s="4">
        <v>115.23151937457341</v>
      </c>
      <c r="L330" s="4">
        <v>122.41697371720358</v>
      </c>
      <c r="M330" s="4">
        <v>241.70611474132042</v>
      </c>
    </row>
    <row r="331" spans="2:13">
      <c r="B331" s="17">
        <v>39175</v>
      </c>
      <c r="C331" s="4">
        <v>119.07952614006354</v>
      </c>
      <c r="D331" s="4">
        <v>107.97015308602724</v>
      </c>
      <c r="E331" s="4">
        <v>138.82590154279626</v>
      </c>
      <c r="F331" s="4">
        <v>120.13784127898413</v>
      </c>
      <c r="G331" s="4">
        <v>118.59678104785615</v>
      </c>
      <c r="H331" s="4">
        <v>112.5719985851737</v>
      </c>
      <c r="I331" s="4">
        <v>150.60658832912839</v>
      </c>
      <c r="J331" s="4">
        <v>139.44542633991568</v>
      </c>
      <c r="K331" s="4">
        <v>115.93587945896067</v>
      </c>
      <c r="L331" s="4">
        <v>123.39739033000031</v>
      </c>
      <c r="M331" s="4">
        <v>240.83720500024813</v>
      </c>
    </row>
    <row r="332" spans="2:13">
      <c r="B332" s="17">
        <v>39176</v>
      </c>
      <c r="C332" s="4">
        <v>119.21204194010393</v>
      </c>
      <c r="D332" s="4">
        <v>107.39195104513088</v>
      </c>
      <c r="E332" s="4">
        <v>141.2414201419015</v>
      </c>
      <c r="F332" s="4">
        <v>122.28123236328379</v>
      </c>
      <c r="G332" s="4">
        <v>118.78400968551435</v>
      </c>
      <c r="H332" s="4">
        <v>112.24232315447928</v>
      </c>
      <c r="I332" s="4">
        <v>151.21260073681927</v>
      </c>
      <c r="J332" s="4">
        <v>140.88856140201358</v>
      </c>
      <c r="K332" s="4">
        <v>116.37449795260292</v>
      </c>
      <c r="L332" s="4">
        <v>123.37005961778118</v>
      </c>
      <c r="M332" s="4">
        <v>241.98321294157586</v>
      </c>
    </row>
    <row r="333" spans="2:13">
      <c r="B333" s="17">
        <v>39177</v>
      </c>
      <c r="C333" s="4">
        <v>119.57563216646483</v>
      </c>
      <c r="D333" s="4">
        <v>107.64054999025056</v>
      </c>
      <c r="E333" s="4">
        <v>140.81739213025347</v>
      </c>
      <c r="F333" s="4">
        <v>121.5163964080229</v>
      </c>
      <c r="G333" s="4">
        <v>119.06982960578749</v>
      </c>
      <c r="H333" s="4">
        <v>112.45876846204617</v>
      </c>
      <c r="I333" s="4">
        <v>151.76837931177391</v>
      </c>
      <c r="J333" s="4">
        <v>140.88856140201358</v>
      </c>
      <c r="K333" s="4">
        <v>116.37449795260292</v>
      </c>
      <c r="L333" s="4">
        <v>124.00273653042817</v>
      </c>
      <c r="M333" s="4">
        <v>243.58937943264891</v>
      </c>
    </row>
    <row r="334" spans="2:13">
      <c r="B334" s="17">
        <v>39178</v>
      </c>
      <c r="C334" s="4">
        <v>119.57563216646483</v>
      </c>
      <c r="D334" s="4">
        <v>107.64054999025056</v>
      </c>
      <c r="E334" s="4">
        <v>140.76393577944006</v>
      </c>
      <c r="F334" s="4">
        <v>122.17637582103029</v>
      </c>
      <c r="G334" s="4">
        <v>119.06982960578749</v>
      </c>
      <c r="H334" s="4">
        <v>112.45876846204617</v>
      </c>
      <c r="I334" s="4">
        <v>151.76837931177391</v>
      </c>
      <c r="J334" s="4">
        <v>140.88856140201358</v>
      </c>
      <c r="K334" s="4">
        <v>116.37449795260292</v>
      </c>
      <c r="L334" s="4">
        <v>124.00273653042817</v>
      </c>
      <c r="M334" s="4">
        <v>244.05580717244533</v>
      </c>
    </row>
    <row r="335" spans="2:13">
      <c r="B335" s="17">
        <v>39181</v>
      </c>
      <c r="C335" s="4">
        <v>119.6460311852363</v>
      </c>
      <c r="D335" s="4">
        <v>107.08469392194924</v>
      </c>
      <c r="E335" s="4">
        <v>142.84889447426832</v>
      </c>
      <c r="F335" s="4">
        <v>122.59271797409571</v>
      </c>
      <c r="G335" s="4">
        <v>119.15458018911225</v>
      </c>
      <c r="H335" s="4">
        <v>112.1730361296774</v>
      </c>
      <c r="I335" s="4">
        <v>151.76837931177391</v>
      </c>
      <c r="J335" s="4">
        <v>140.88856140201358</v>
      </c>
      <c r="K335" s="4">
        <v>116.37449795260292</v>
      </c>
      <c r="L335" s="4">
        <v>124.00273653042817</v>
      </c>
      <c r="M335" s="4">
        <v>246.26256207040677</v>
      </c>
    </row>
    <row r="336" spans="2:13">
      <c r="B336" s="17">
        <v>39182</v>
      </c>
      <c r="C336" s="4">
        <v>119.95909976283177</v>
      </c>
      <c r="D336" s="4">
        <v>107.1684913191806</v>
      </c>
      <c r="E336" s="4">
        <v>142.2123291642055</v>
      </c>
      <c r="F336" s="4">
        <v>123.08307650992829</v>
      </c>
      <c r="G336" s="4">
        <v>119.1992306642196</v>
      </c>
      <c r="H336" s="4">
        <v>112.69830944454704</v>
      </c>
      <c r="I336" s="4">
        <v>153.19544768346512</v>
      </c>
      <c r="J336" s="4">
        <v>141.8517203807076</v>
      </c>
      <c r="K336" s="4">
        <v>117.54448158185858</v>
      </c>
      <c r="L336" s="4">
        <v>124.39874110534785</v>
      </c>
      <c r="M336" s="4">
        <v>247.92515127193911</v>
      </c>
    </row>
    <row r="337" spans="2:13">
      <c r="B337" s="17">
        <v>39183</v>
      </c>
      <c r="C337" s="4">
        <v>119.17063075259131</v>
      </c>
      <c r="D337" s="4">
        <v>106.33331059344142</v>
      </c>
      <c r="E337" s="4">
        <v>142.25564168941276</v>
      </c>
      <c r="F337" s="4">
        <v>122.89186752111307</v>
      </c>
      <c r="G337" s="4">
        <v>118.35333641924544</v>
      </c>
      <c r="H337" s="4">
        <v>112.23108189676805</v>
      </c>
      <c r="I337" s="4">
        <v>152.89960247279694</v>
      </c>
      <c r="J337" s="4">
        <v>142.55972867454204</v>
      </c>
      <c r="K337" s="4">
        <v>118.44701491011283</v>
      </c>
      <c r="L337" s="4">
        <v>124.31112775837589</v>
      </c>
      <c r="M337" s="4">
        <v>248.81663009719512</v>
      </c>
    </row>
    <row r="338" spans="2:13">
      <c r="B338" s="17">
        <v>39184</v>
      </c>
      <c r="C338" s="4">
        <v>119.91023456156687</v>
      </c>
      <c r="D338" s="4">
        <v>106.2830321551026</v>
      </c>
      <c r="E338" s="4">
        <v>141.21187423715972</v>
      </c>
      <c r="F338" s="4">
        <v>121.58116074294421</v>
      </c>
      <c r="G338" s="4">
        <v>119.00119490519782</v>
      </c>
      <c r="H338" s="4">
        <v>111.51388965479234</v>
      </c>
      <c r="I338" s="4">
        <v>152.6884066143142</v>
      </c>
      <c r="J338" s="4">
        <v>142.07717319896878</v>
      </c>
      <c r="K338" s="4">
        <v>118.93414591668675</v>
      </c>
      <c r="L338" s="4">
        <v>124.37160422796715</v>
      </c>
      <c r="M338" s="4">
        <v>246.63244428341736</v>
      </c>
    </row>
    <row r="339" spans="2:13">
      <c r="B339" s="17">
        <v>39185</v>
      </c>
      <c r="C339" s="4">
        <v>120.32848755544441</v>
      </c>
      <c r="D339" s="4">
        <v>106.96737756582533</v>
      </c>
      <c r="E339" s="4">
        <v>139.79117510643019</v>
      </c>
      <c r="F339" s="4">
        <v>119.58580242417887</v>
      </c>
      <c r="G339" s="4">
        <v>119.56212242369074</v>
      </c>
      <c r="H339" s="4">
        <v>111.94371447236855</v>
      </c>
      <c r="I339" s="4">
        <v>154.16592257973204</v>
      </c>
      <c r="J339" s="4">
        <v>141.80361820241441</v>
      </c>
      <c r="K339" s="4">
        <v>119.27302773558057</v>
      </c>
      <c r="L339" s="4">
        <v>125.26440749379195</v>
      </c>
      <c r="M339" s="4">
        <v>250.96696228469733</v>
      </c>
    </row>
    <row r="340" spans="2:13">
      <c r="B340" s="17">
        <v>39188</v>
      </c>
      <c r="C340" s="4">
        <v>121.62217305333891</v>
      </c>
      <c r="D340" s="4">
        <v>109.60140908546427</v>
      </c>
      <c r="E340" s="4">
        <v>141.91936581991328</v>
      </c>
      <c r="F340" s="4">
        <v>119.94046425827163</v>
      </c>
      <c r="G340" s="4">
        <v>120.58908335115963</v>
      </c>
      <c r="H340" s="4">
        <v>114.18419932746619</v>
      </c>
      <c r="I340" s="4">
        <v>156.85909729736795</v>
      </c>
      <c r="J340" s="4">
        <v>144.70759550528626</v>
      </c>
      <c r="K340" s="4">
        <v>120.85800508189001</v>
      </c>
      <c r="L340" s="4">
        <v>126.30704508972583</v>
      </c>
      <c r="M340" s="4">
        <v>251.82333364566762</v>
      </c>
    </row>
    <row r="341" spans="2:13">
      <c r="B341" s="17">
        <v>39189</v>
      </c>
      <c r="C341" s="4">
        <v>121.87146840216494</v>
      </c>
      <c r="D341" s="4">
        <v>109.35001689377022</v>
      </c>
      <c r="E341" s="4">
        <v>141.10745723865824</v>
      </c>
      <c r="F341" s="4">
        <v>118.94124309091467</v>
      </c>
      <c r="G341" s="4">
        <v>121.08753812422634</v>
      </c>
      <c r="H341" s="4">
        <v>113.92994251668883</v>
      </c>
      <c r="I341" s="4">
        <v>157.08931788399337</v>
      </c>
      <c r="J341" s="4">
        <v>144.92426444751129</v>
      </c>
      <c r="K341" s="4">
        <v>121.15740083551103</v>
      </c>
      <c r="L341" s="4">
        <v>125.94961364765442</v>
      </c>
      <c r="M341" s="4">
        <v>249.585232797451</v>
      </c>
    </row>
    <row r="342" spans="2:13">
      <c r="B342" s="17">
        <v>39190</v>
      </c>
      <c r="C342" s="4">
        <v>121.9559472246907</v>
      </c>
      <c r="D342" s="4">
        <v>111.19635287943441</v>
      </c>
      <c r="E342" s="4">
        <v>142.233582894047</v>
      </c>
      <c r="F342" s="4">
        <v>119.46860981813083</v>
      </c>
      <c r="G342" s="4">
        <v>121.3795199996629</v>
      </c>
      <c r="H342" s="4">
        <v>115.56442138789991</v>
      </c>
      <c r="I342" s="4">
        <v>155.6680210590421</v>
      </c>
      <c r="J342" s="4">
        <v>144.84395472375223</v>
      </c>
      <c r="K342" s="4">
        <v>121.84318798232871</v>
      </c>
      <c r="L342" s="4">
        <v>125.01106535995933</v>
      </c>
      <c r="M342" s="4">
        <v>246.39045354744772</v>
      </c>
    </row>
    <row r="343" spans="2:13">
      <c r="B343" s="17">
        <v>39191</v>
      </c>
      <c r="C343" s="4">
        <v>121.80935162089601</v>
      </c>
      <c r="D343" s="4">
        <v>111.36394767389713</v>
      </c>
      <c r="E343" s="4">
        <v>139.85574136147895</v>
      </c>
      <c r="F343" s="4">
        <v>117.67679655197527</v>
      </c>
      <c r="G343" s="4">
        <v>121.42492886925189</v>
      </c>
      <c r="H343" s="4">
        <v>115.22105206144815</v>
      </c>
      <c r="I343" s="4">
        <v>154.82131377619777</v>
      </c>
      <c r="J343" s="4">
        <v>141.51598111888143</v>
      </c>
      <c r="K343" s="4">
        <v>119.81754911924436</v>
      </c>
      <c r="L343" s="4">
        <v>124.84068453697628</v>
      </c>
      <c r="M343" s="4">
        <v>241.53684660994276</v>
      </c>
    </row>
    <row r="344" spans="2:13">
      <c r="B344" s="17">
        <v>39192</v>
      </c>
      <c r="C344" s="4">
        <v>122.93739236873999</v>
      </c>
      <c r="D344" s="4">
        <v>111.94773620794223</v>
      </c>
      <c r="E344" s="4">
        <v>140.50502670682565</v>
      </c>
      <c r="F344" s="4">
        <v>117.39923511659836</v>
      </c>
      <c r="G344" s="4">
        <v>122.87867629127125</v>
      </c>
      <c r="H344" s="4">
        <v>115.84340896564194</v>
      </c>
      <c r="I344" s="4">
        <v>156.95486222105245</v>
      </c>
      <c r="J344" s="4">
        <v>143.37648971930022</v>
      </c>
      <c r="K344" s="4">
        <v>121.24220486845354</v>
      </c>
      <c r="L344" s="4">
        <v>125.73581382086225</v>
      </c>
      <c r="M344" s="4">
        <v>247.21422512015266</v>
      </c>
    </row>
    <row r="345" spans="2:13">
      <c r="B345" s="17">
        <v>39195</v>
      </c>
      <c r="C345" s="4">
        <v>122.65413984615363</v>
      </c>
      <c r="D345" s="4">
        <v>110.98685938635602</v>
      </c>
      <c r="E345" s="4">
        <v>140.52716600874388</v>
      </c>
      <c r="F345" s="4">
        <v>116.22730905611796</v>
      </c>
      <c r="G345" s="4">
        <v>122.47502082841122</v>
      </c>
      <c r="H345" s="4">
        <v>114.93307147753713</v>
      </c>
      <c r="I345" s="4">
        <v>156.80693961571836</v>
      </c>
      <c r="J345" s="4">
        <v>143.30663699082226</v>
      </c>
      <c r="K345" s="4">
        <v>121.66358767603127</v>
      </c>
      <c r="L345" s="4">
        <v>125.59935409460505</v>
      </c>
      <c r="M345" s="4">
        <v>247.46624656020396</v>
      </c>
    </row>
    <row r="346" spans="2:13">
      <c r="B346" s="17">
        <v>39196</v>
      </c>
      <c r="C346" s="4">
        <v>122.6110722111405</v>
      </c>
      <c r="D346" s="4">
        <v>110.32765319480271</v>
      </c>
      <c r="E346" s="4">
        <v>140.49818364986913</v>
      </c>
      <c r="F346" s="4">
        <v>116.26740126345017</v>
      </c>
      <c r="G346" s="4">
        <v>122.80245764586508</v>
      </c>
      <c r="H346" s="4">
        <v>114.49037031021901</v>
      </c>
      <c r="I346" s="4">
        <v>155.41108034862077</v>
      </c>
      <c r="J346" s="4">
        <v>143.41978167976407</v>
      </c>
      <c r="K346" s="4">
        <v>121.31278203121781</v>
      </c>
      <c r="L346" s="4">
        <v>124.6268847101841</v>
      </c>
      <c r="M346" s="4">
        <v>246.57852924897853</v>
      </c>
    </row>
    <row r="347" spans="2:13">
      <c r="B347" s="17">
        <v>39197</v>
      </c>
      <c r="C347" s="4">
        <v>123.8542360602696</v>
      </c>
      <c r="D347" s="4">
        <v>111.75779544088451</v>
      </c>
      <c r="E347" s="4">
        <v>138.76238187292913</v>
      </c>
      <c r="F347" s="4">
        <v>114.97519858097309</v>
      </c>
      <c r="G347" s="4">
        <v>124.09125426812481</v>
      </c>
      <c r="H347" s="4">
        <v>115.93660921139313</v>
      </c>
      <c r="I347" s="4">
        <v>156.96640531453227</v>
      </c>
      <c r="J347" s="4">
        <v>143.16867436641317</v>
      </c>
      <c r="K347" s="4">
        <v>121.09042682263524</v>
      </c>
      <c r="L347" s="4">
        <v>125.25510342154713</v>
      </c>
      <c r="M347" s="4">
        <v>247.44242363801004</v>
      </c>
    </row>
    <row r="348" spans="2:13">
      <c r="B348" s="17">
        <v>39198</v>
      </c>
      <c r="C348" s="4">
        <v>123.75733388149004</v>
      </c>
      <c r="D348" s="4">
        <v>111.82204011209519</v>
      </c>
      <c r="E348" s="4">
        <v>140.31623884137764</v>
      </c>
      <c r="F348" s="4">
        <v>115.04921496374027</v>
      </c>
      <c r="G348" s="4">
        <v>124.23923599135745</v>
      </c>
      <c r="H348" s="4">
        <v>115.63248209367873</v>
      </c>
      <c r="I348" s="4">
        <v>157.9056711062056</v>
      </c>
      <c r="J348" s="4">
        <v>144.07850266917345</v>
      </c>
      <c r="K348" s="4">
        <v>121.83442155579594</v>
      </c>
      <c r="L348" s="4">
        <v>125.39912270650323</v>
      </c>
      <c r="M348" s="4">
        <v>245.80240352066141</v>
      </c>
    </row>
    <row r="349" spans="2:13">
      <c r="B349" s="17">
        <v>39199</v>
      </c>
      <c r="C349" s="4">
        <v>123.74242585398549</v>
      </c>
      <c r="D349" s="4">
        <v>111.69075752309942</v>
      </c>
      <c r="E349" s="4">
        <v>140.08470199658942</v>
      </c>
      <c r="F349" s="4">
        <v>114.59894863523992</v>
      </c>
      <c r="G349" s="4">
        <v>124.38560612631655</v>
      </c>
      <c r="H349" s="4">
        <v>115.38905776760488</v>
      </c>
      <c r="I349" s="4">
        <v>157.71542382477881</v>
      </c>
      <c r="J349" s="4">
        <v>143.09700909208652</v>
      </c>
      <c r="K349" s="4">
        <v>120.94864101722939</v>
      </c>
      <c r="L349" s="4">
        <v>124.41618624080688</v>
      </c>
      <c r="M349" s="4">
        <v>240.14383258060454</v>
      </c>
    </row>
    <row r="350" spans="2:13">
      <c r="B350" s="17">
        <v>39202</v>
      </c>
      <c r="C350" s="4">
        <v>122.77340406618997</v>
      </c>
      <c r="D350" s="4">
        <v>110.80809160559579</v>
      </c>
      <c r="E350" s="4">
        <v>140.08470199658942</v>
      </c>
      <c r="F350" s="4">
        <v>114.59894863523992</v>
      </c>
      <c r="G350" s="4">
        <v>123.83548572918721</v>
      </c>
      <c r="H350" s="4">
        <v>114.92673549591809</v>
      </c>
      <c r="I350" s="4">
        <v>158.37273887015786</v>
      </c>
      <c r="J350" s="4">
        <v>141.65031865159301</v>
      </c>
      <c r="K350" s="4">
        <v>120.20018877905203</v>
      </c>
      <c r="L350" s="4">
        <v>125.00815783738284</v>
      </c>
      <c r="M350" s="4">
        <v>242.68160071326022</v>
      </c>
    </row>
    <row r="351" spans="2:13">
      <c r="B351" s="17">
        <v>39203</v>
      </c>
      <c r="C351" s="4">
        <v>123.09889600003925</v>
      </c>
      <c r="D351" s="4">
        <v>111.14886768766998</v>
      </c>
      <c r="E351" s="4">
        <v>139.07490830946179</v>
      </c>
      <c r="F351" s="4">
        <v>114.12709419509912</v>
      </c>
      <c r="G351" s="4">
        <v>124.52970107783071</v>
      </c>
      <c r="H351" s="4">
        <v>115.39028408662793</v>
      </c>
      <c r="I351" s="4">
        <v>158.37273887015786</v>
      </c>
      <c r="J351" s="4">
        <v>141.65031865159301</v>
      </c>
      <c r="K351" s="4">
        <v>120.20018877905203</v>
      </c>
      <c r="L351" s="4">
        <v>124.4344067156196</v>
      </c>
      <c r="M351" s="4">
        <v>242.68160071326022</v>
      </c>
    </row>
    <row r="352" spans="2:13">
      <c r="B352" s="17">
        <v>39204</v>
      </c>
      <c r="C352" s="4">
        <v>123.89564724778222</v>
      </c>
      <c r="D352" s="4">
        <v>111.28015027666578</v>
      </c>
      <c r="E352" s="4">
        <v>140.04050389930541</v>
      </c>
      <c r="F352" s="4">
        <v>115.55807759526466</v>
      </c>
      <c r="G352" s="4">
        <v>125.24771105333605</v>
      </c>
      <c r="H352" s="4">
        <v>115.64597160293219</v>
      </c>
      <c r="I352" s="4">
        <v>159.37869809082574</v>
      </c>
      <c r="J352" s="4">
        <v>142.13489581292063</v>
      </c>
      <c r="K352" s="4">
        <v>120.45266929237238</v>
      </c>
      <c r="L352" s="4">
        <v>125.69123180802255</v>
      </c>
      <c r="M352" s="4">
        <v>239.69495857295104</v>
      </c>
    </row>
    <row r="353" spans="2:13">
      <c r="B353" s="17">
        <v>39205</v>
      </c>
      <c r="C353" s="4">
        <v>124.43150801419564</v>
      </c>
      <c r="D353" s="4">
        <v>112.07343230378928</v>
      </c>
      <c r="E353" s="4">
        <v>140.04050389930541</v>
      </c>
      <c r="F353" s="4">
        <v>115.55807759526466</v>
      </c>
      <c r="G353" s="4">
        <v>125.52736901844573</v>
      </c>
      <c r="H353" s="4">
        <v>115.97012859802294</v>
      </c>
      <c r="I353" s="4">
        <v>159.82246590682797</v>
      </c>
      <c r="J353" s="4">
        <v>144.17812297755171</v>
      </c>
      <c r="K353" s="4">
        <v>121.72209242937532</v>
      </c>
      <c r="L353" s="4">
        <v>126.72475916655009</v>
      </c>
      <c r="M353" s="4">
        <v>241.1368722846872</v>
      </c>
    </row>
    <row r="354" spans="2:13">
      <c r="B354" s="17">
        <v>39206</v>
      </c>
      <c r="C354" s="4">
        <v>124.69902428552719</v>
      </c>
      <c r="D354" s="4">
        <v>112.3555502078015</v>
      </c>
      <c r="E354" s="4">
        <v>140.04050389930541</v>
      </c>
      <c r="F354" s="4">
        <v>115.55807759526466</v>
      </c>
      <c r="G354" s="4">
        <v>125.74768261536606</v>
      </c>
      <c r="H354" s="4">
        <v>116.20476430443163</v>
      </c>
      <c r="I354" s="4">
        <v>160.67900619522919</v>
      </c>
      <c r="J354" s="4">
        <v>145.29005014244527</v>
      </c>
      <c r="K354" s="4">
        <v>122.04749029559368</v>
      </c>
      <c r="L354" s="4">
        <v>128.00193691698851</v>
      </c>
      <c r="M354" s="4">
        <v>241.99700515968806</v>
      </c>
    </row>
    <row r="355" spans="2:13">
      <c r="B355" s="17">
        <v>39209</v>
      </c>
      <c r="C355" s="4">
        <v>125.01871865312471</v>
      </c>
      <c r="D355" s="4">
        <v>112.94492523499538</v>
      </c>
      <c r="E355" s="4">
        <v>142.25370953215446</v>
      </c>
      <c r="F355" s="4">
        <v>117.82174530156102</v>
      </c>
      <c r="G355" s="4">
        <v>126.20603728021531</v>
      </c>
      <c r="H355" s="4">
        <v>116.40547185120282</v>
      </c>
      <c r="I355" s="4">
        <v>160.86989475962707</v>
      </c>
      <c r="J355" s="4">
        <v>145.67737724765831</v>
      </c>
      <c r="K355" s="4">
        <v>122.29291309263756</v>
      </c>
      <c r="L355" s="4">
        <v>128.00193691698851</v>
      </c>
      <c r="M355" s="4">
        <v>241.68730717116733</v>
      </c>
    </row>
    <row r="356" spans="2:13">
      <c r="B356" s="17">
        <v>39210</v>
      </c>
      <c r="C356" s="4">
        <v>124.87295127308025</v>
      </c>
      <c r="D356" s="4">
        <v>113.07620782399115</v>
      </c>
      <c r="E356" s="4">
        <v>142.14913152054805</v>
      </c>
      <c r="F356" s="4">
        <v>119.16020822326759</v>
      </c>
      <c r="G356" s="4">
        <v>126.16906554923473</v>
      </c>
      <c r="H356" s="4">
        <v>116.08928592976187</v>
      </c>
      <c r="I356" s="4">
        <v>159.08520425105161</v>
      </c>
      <c r="J356" s="4">
        <v>144.35080282629409</v>
      </c>
      <c r="K356" s="4">
        <v>121.71923219698964</v>
      </c>
      <c r="L356" s="4">
        <v>126.97015407200692</v>
      </c>
      <c r="M356" s="4">
        <v>239.93068011886965</v>
      </c>
    </row>
    <row r="357" spans="2:13">
      <c r="B357" s="17">
        <v>39211</v>
      </c>
      <c r="C357" s="4">
        <v>125.275468015703</v>
      </c>
      <c r="D357" s="4">
        <v>113.78010596073453</v>
      </c>
      <c r="E357" s="4">
        <v>142.88399533112775</v>
      </c>
      <c r="F357" s="4">
        <v>120.6837121018921</v>
      </c>
      <c r="G357" s="4">
        <v>126.67908583814665</v>
      </c>
      <c r="H357" s="4">
        <v>116.86840728240118</v>
      </c>
      <c r="I357" s="4">
        <v>159.80750263750224</v>
      </c>
      <c r="J357" s="4">
        <v>145.3158440641387</v>
      </c>
      <c r="K357" s="4">
        <v>122.20432018043088</v>
      </c>
      <c r="L357" s="4">
        <v>126.95406578041693</v>
      </c>
      <c r="M357" s="4">
        <v>239.93068011886965</v>
      </c>
    </row>
    <row r="358" spans="2:13">
      <c r="B358" s="17">
        <v>39212</v>
      </c>
      <c r="C358" s="4">
        <v>123.52708767891983</v>
      </c>
      <c r="D358" s="4">
        <v>112.02874035859922</v>
      </c>
      <c r="E358" s="4">
        <v>142.79415001861602</v>
      </c>
      <c r="F358" s="4">
        <v>120.27970601262122</v>
      </c>
      <c r="G358" s="4">
        <v>125.27852082915321</v>
      </c>
      <c r="H358" s="4">
        <v>114.92673549591809</v>
      </c>
      <c r="I358" s="4">
        <v>158.51082846993503</v>
      </c>
      <c r="J358" s="4">
        <v>144.62909832737591</v>
      </c>
      <c r="K358" s="4">
        <v>121.67558579370122</v>
      </c>
      <c r="L358" s="4">
        <v>126.46017461208831</v>
      </c>
      <c r="M358" s="4">
        <v>237.24495910100973</v>
      </c>
    </row>
    <row r="359" spans="2:13">
      <c r="B359" s="17">
        <v>39213</v>
      </c>
      <c r="C359" s="4">
        <v>124.71807343178301</v>
      </c>
      <c r="D359" s="4">
        <v>112.87230082406153</v>
      </c>
      <c r="E359" s="4">
        <v>141.31894795189146</v>
      </c>
      <c r="F359" s="4">
        <v>119.42543359484998</v>
      </c>
      <c r="G359" s="4">
        <v>126.33164636623917</v>
      </c>
      <c r="H359" s="4">
        <v>115.51373353494749</v>
      </c>
      <c r="I359" s="4">
        <v>159.87911256927526</v>
      </c>
      <c r="J359" s="4">
        <v>142.69065025546178</v>
      </c>
      <c r="K359" s="4">
        <v>120.37659454008754</v>
      </c>
      <c r="L359" s="4">
        <v>127.26555836577957</v>
      </c>
      <c r="M359" s="4">
        <v>231.38828175534042</v>
      </c>
    </row>
    <row r="360" spans="2:13">
      <c r="B360" s="17">
        <v>39216</v>
      </c>
      <c r="C360" s="4">
        <v>124.49445301921483</v>
      </c>
      <c r="D360" s="4">
        <v>112.09019178323554</v>
      </c>
      <c r="E360" s="4">
        <v>142.31900034617505</v>
      </c>
      <c r="F360" s="4">
        <v>119.73691920566188</v>
      </c>
      <c r="G360" s="4">
        <v>126.5265537480241</v>
      </c>
      <c r="H360" s="4">
        <v>114.85560899258165</v>
      </c>
      <c r="I360" s="4">
        <v>159.45736213528085</v>
      </c>
      <c r="J360" s="4">
        <v>146.25320912113929</v>
      </c>
      <c r="K360" s="4">
        <v>123.39254243437982</v>
      </c>
      <c r="L360" s="4">
        <v>127.06842833509269</v>
      </c>
      <c r="M360" s="4">
        <v>232.11300012523913</v>
      </c>
    </row>
    <row r="361" spans="2:13">
      <c r="B361" s="17">
        <v>39217</v>
      </c>
      <c r="C361" s="4">
        <v>124.33212116416532</v>
      </c>
      <c r="D361" s="4">
        <v>112.10415801610742</v>
      </c>
      <c r="E361" s="4">
        <v>140.99096425729223</v>
      </c>
      <c r="F361" s="4">
        <v>118.7191939426131</v>
      </c>
      <c r="G361" s="4">
        <v>126.87787999165003</v>
      </c>
      <c r="H361" s="4">
        <v>114.89771261237276</v>
      </c>
      <c r="I361" s="4">
        <v>160.43510490522027</v>
      </c>
      <c r="J361" s="4">
        <v>145.47876405061874</v>
      </c>
      <c r="K361" s="4">
        <v>123.0311502151517</v>
      </c>
      <c r="L361" s="4">
        <v>127.32332114763277</v>
      </c>
      <c r="M361" s="4">
        <v>228.99972034589919</v>
      </c>
    </row>
    <row r="362" spans="2:13">
      <c r="B362" s="17">
        <v>39218</v>
      </c>
      <c r="C362" s="4">
        <v>125.4046709207424</v>
      </c>
      <c r="D362" s="4">
        <v>113.56223272793302</v>
      </c>
      <c r="E362" s="4">
        <v>141.11993575428485</v>
      </c>
      <c r="F362" s="4">
        <v>117.62436828084853</v>
      </c>
      <c r="G362" s="4">
        <v>127.86085403918304</v>
      </c>
      <c r="H362" s="4">
        <v>116.76253507341188</v>
      </c>
      <c r="I362" s="4">
        <v>159.9199409184354</v>
      </c>
      <c r="J362" s="4">
        <v>145.96055267987134</v>
      </c>
      <c r="K362" s="4">
        <v>122.64709901208874</v>
      </c>
      <c r="L362" s="4">
        <v>127.14499309627394</v>
      </c>
      <c r="M362" s="4">
        <v>232.783803460699</v>
      </c>
    </row>
    <row r="363" spans="2:13">
      <c r="B363" s="17">
        <v>39219</v>
      </c>
      <c r="C363" s="4">
        <v>125.2895478194573</v>
      </c>
      <c r="D363" s="4">
        <v>113.57340571423053</v>
      </c>
      <c r="E363" s="4">
        <v>140.87519583489811</v>
      </c>
      <c r="F363" s="4">
        <v>116.43702214062498</v>
      </c>
      <c r="G363" s="4">
        <v>127.75837598484962</v>
      </c>
      <c r="H363" s="4">
        <v>116.52319847741485</v>
      </c>
      <c r="I363" s="4">
        <v>160.31005472585548</v>
      </c>
      <c r="J363" s="4">
        <v>146.36035846611992</v>
      </c>
      <c r="K363" s="4">
        <v>122.52719212713978</v>
      </c>
      <c r="L363" s="4">
        <v>127.5287860763723</v>
      </c>
      <c r="M363" s="4">
        <v>231.11243739309523</v>
      </c>
    </row>
    <row r="364" spans="2:13">
      <c r="B364" s="17">
        <v>39220</v>
      </c>
      <c r="C364" s="4">
        <v>126.11777156970987</v>
      </c>
      <c r="D364" s="4">
        <v>113.96446023464352</v>
      </c>
      <c r="E364" s="4">
        <v>140.07801995273775</v>
      </c>
      <c r="F364" s="4">
        <v>115.74620256813127</v>
      </c>
      <c r="G364" s="4">
        <v>128.51496927960909</v>
      </c>
      <c r="H364" s="4">
        <v>116.81424485888347</v>
      </c>
      <c r="I364" s="4">
        <v>162.61952846578231</v>
      </c>
      <c r="J364" s="4">
        <v>145.73454215519519</v>
      </c>
      <c r="K364" s="4">
        <v>122.01342752809114</v>
      </c>
      <c r="L364" s="4">
        <v>128.7241655249918</v>
      </c>
      <c r="M364" s="4">
        <v>233.17625475789328</v>
      </c>
    </row>
    <row r="365" spans="2:13">
      <c r="B365" s="17">
        <v>39223</v>
      </c>
      <c r="C365" s="4">
        <v>126.31240415101921</v>
      </c>
      <c r="D365" s="4">
        <v>113.69630856350319</v>
      </c>
      <c r="E365" s="4">
        <v>141.34430751590685</v>
      </c>
      <c r="F365" s="4">
        <v>116.79785200661499</v>
      </c>
      <c r="G365" s="4">
        <v>128.38556822117698</v>
      </c>
      <c r="H365" s="4">
        <v>116.66688218961461</v>
      </c>
      <c r="I365" s="4">
        <v>162.87112515144449</v>
      </c>
      <c r="J365" s="4">
        <v>145.89425532978899</v>
      </c>
      <c r="K365" s="4">
        <v>121.70771697569651</v>
      </c>
      <c r="L365" s="4">
        <v>128.64411173671877</v>
      </c>
      <c r="M365" s="4">
        <v>234.05644904105745</v>
      </c>
    </row>
    <row r="366" spans="2:13">
      <c r="B366" s="17">
        <v>39224</v>
      </c>
      <c r="C366" s="4">
        <v>126.23123822349444</v>
      </c>
      <c r="D366" s="4">
        <v>113.61251116627184</v>
      </c>
      <c r="E366" s="4">
        <v>142.33598722873774</v>
      </c>
      <c r="F366" s="4">
        <v>120.85950101096414</v>
      </c>
      <c r="G366" s="4">
        <v>128.35779202328644</v>
      </c>
      <c r="H366" s="4">
        <v>116.80177728214922</v>
      </c>
      <c r="I366" s="4">
        <v>163.72787920083607</v>
      </c>
      <c r="J366" s="4">
        <v>145.30984872017751</v>
      </c>
      <c r="K366" s="4">
        <v>121.22790370652501</v>
      </c>
      <c r="L366" s="4">
        <v>128.0591181943264</v>
      </c>
      <c r="M366" s="4">
        <v>233.31793845304648</v>
      </c>
    </row>
    <row r="367" spans="2:13">
      <c r="B367" s="17">
        <v>39225</v>
      </c>
      <c r="C367" s="4">
        <v>126.07884505344799</v>
      </c>
      <c r="D367" s="4">
        <v>113.76893297443704</v>
      </c>
      <c r="E367" s="4">
        <v>142.53781715567936</v>
      </c>
      <c r="F367" s="4">
        <v>125.13394711576898</v>
      </c>
      <c r="G367" s="4">
        <v>128.22222900969086</v>
      </c>
      <c r="H367" s="4">
        <v>116.48763522574663</v>
      </c>
      <c r="I367" s="4">
        <v>165.36293701615452</v>
      </c>
      <c r="J367" s="4">
        <v>144.996487428253</v>
      </c>
      <c r="K367" s="4">
        <v>121.23087537653612</v>
      </c>
      <c r="L367" s="4">
        <v>128.24888250115279</v>
      </c>
      <c r="M367" s="4">
        <v>227.65184448492843</v>
      </c>
    </row>
    <row r="368" spans="2:13">
      <c r="B368" s="17">
        <v>39226</v>
      </c>
      <c r="C368" s="4">
        <v>124.85555857432496</v>
      </c>
      <c r="D368" s="4">
        <v>112.76615745423513</v>
      </c>
      <c r="E368" s="4">
        <v>142.47220431544906</v>
      </c>
      <c r="F368" s="4">
        <v>125.26347578561156</v>
      </c>
      <c r="G368" s="4">
        <v>127.42098523982406</v>
      </c>
      <c r="H368" s="4">
        <v>115.80580184893532</v>
      </c>
      <c r="I368" s="4">
        <v>164.53995720324093</v>
      </c>
      <c r="J368" s="4">
        <v>144.996487428253</v>
      </c>
      <c r="K368" s="4">
        <v>121.23087537653612</v>
      </c>
      <c r="L368" s="4">
        <v>127.26129399933403</v>
      </c>
      <c r="M368" s="4">
        <v>224.50345724130273</v>
      </c>
    </row>
    <row r="369" spans="2:13">
      <c r="B369" s="17">
        <v>39227</v>
      </c>
      <c r="C369" s="4">
        <v>125.53635849703255</v>
      </c>
      <c r="D369" s="4">
        <v>112.838781865169</v>
      </c>
      <c r="E369" s="4">
        <v>140.73519494022258</v>
      </c>
      <c r="F369" s="4">
        <v>123.19718510002771</v>
      </c>
      <c r="G369" s="4">
        <v>128.04808267684123</v>
      </c>
      <c r="H369" s="4">
        <v>116.02429102154063</v>
      </c>
      <c r="I369" s="4">
        <v>165.43390566495643</v>
      </c>
      <c r="J369" s="4">
        <v>143.05629652379199</v>
      </c>
      <c r="K369" s="4">
        <v>120.01698532286609</v>
      </c>
      <c r="L369" s="4">
        <v>127.36014976693515</v>
      </c>
      <c r="M369" s="4">
        <v>225.03383071961957</v>
      </c>
    </row>
    <row r="370" spans="2:13">
      <c r="B370" s="17">
        <v>39230</v>
      </c>
      <c r="C370" s="4">
        <v>125.53635849703255</v>
      </c>
      <c r="D370" s="4">
        <v>112.838781865169</v>
      </c>
      <c r="E370" s="4">
        <v>141.59162364497135</v>
      </c>
      <c r="F370" s="4">
        <v>123.19410108407905</v>
      </c>
      <c r="G370" s="4">
        <v>128.04808267684123</v>
      </c>
      <c r="H370" s="4">
        <v>116.02429102154063</v>
      </c>
      <c r="I370" s="4">
        <v>165.43390566495643</v>
      </c>
      <c r="J370" s="4">
        <v>143.11973562849749</v>
      </c>
      <c r="K370" s="4">
        <v>119.77401415358135</v>
      </c>
      <c r="L370" s="4">
        <v>127.36014976693515</v>
      </c>
      <c r="M370" s="4">
        <v>221.9819890027797</v>
      </c>
    </row>
    <row r="371" spans="2:13">
      <c r="B371" s="17">
        <v>39231</v>
      </c>
      <c r="C371" s="4">
        <v>125.73347574959266</v>
      </c>
      <c r="D371" s="4">
        <v>112.54549097485923</v>
      </c>
      <c r="E371" s="4">
        <v>142.27568782096779</v>
      </c>
      <c r="F371" s="4">
        <v>125.27272783345744</v>
      </c>
      <c r="G371" s="4">
        <v>128.18137050699181</v>
      </c>
      <c r="H371" s="4">
        <v>115.91494424198605</v>
      </c>
      <c r="I371" s="4">
        <v>166.32828164865262</v>
      </c>
      <c r="J371" s="4">
        <v>142.70027069112041</v>
      </c>
      <c r="K371" s="4">
        <v>119.35668024639379</v>
      </c>
      <c r="L371" s="4">
        <v>128.05659834142676</v>
      </c>
      <c r="M371" s="4">
        <v>217.86187730124485</v>
      </c>
    </row>
    <row r="372" spans="2:13">
      <c r="B372" s="17">
        <v>39232</v>
      </c>
      <c r="C372" s="4">
        <v>126.73728293489879</v>
      </c>
      <c r="D372" s="4">
        <v>112.87509407063592</v>
      </c>
      <c r="E372" s="4">
        <v>141.59701758398415</v>
      </c>
      <c r="F372" s="4">
        <v>124.7854533135735</v>
      </c>
      <c r="G372" s="4">
        <v>129.24065799924119</v>
      </c>
      <c r="H372" s="4">
        <v>116.1661352552058</v>
      </c>
      <c r="I372" s="4">
        <v>165.98476773713259</v>
      </c>
      <c r="J372" s="4">
        <v>141.47450170426629</v>
      </c>
      <c r="K372" s="4">
        <v>118.57487101234155</v>
      </c>
      <c r="L372" s="4">
        <v>127.97131101251603</v>
      </c>
      <c r="M372" s="4">
        <v>216.24818778211056</v>
      </c>
    </row>
    <row r="373" spans="2:13">
      <c r="B373" s="17">
        <v>39233</v>
      </c>
      <c r="C373" s="4">
        <v>126.76958366115862</v>
      </c>
      <c r="D373" s="4">
        <v>112.43655435845848</v>
      </c>
      <c r="E373" s="4">
        <v>143.91150045978992</v>
      </c>
      <c r="F373" s="4">
        <v>125.56262533262893</v>
      </c>
      <c r="G373" s="4">
        <v>129.18908717448875</v>
      </c>
      <c r="H373" s="4">
        <v>115.63329963969409</v>
      </c>
      <c r="I373" s="4">
        <v>168.50864375039771</v>
      </c>
      <c r="J373" s="4">
        <v>143.8497036124223</v>
      </c>
      <c r="K373" s="4">
        <v>119.56361991679361</v>
      </c>
      <c r="L373" s="4">
        <v>128.34676909456175</v>
      </c>
      <c r="M373" s="4">
        <v>223.22454247089323</v>
      </c>
    </row>
    <row r="374" spans="2:13">
      <c r="B374" s="17">
        <v>39234</v>
      </c>
      <c r="C374" s="4">
        <v>127.24332764630309</v>
      </c>
      <c r="D374" s="4">
        <v>113.1767647006688</v>
      </c>
      <c r="E374" s="4">
        <v>144.58075143013929</v>
      </c>
      <c r="F374" s="4">
        <v>125.65514581108789</v>
      </c>
      <c r="G374" s="4">
        <v>129.57273998289517</v>
      </c>
      <c r="H374" s="4">
        <v>116.12076145135326</v>
      </c>
      <c r="I374" s="4">
        <v>170.74907269043598</v>
      </c>
      <c r="J374" s="4">
        <v>143.6294095784998</v>
      </c>
      <c r="K374" s="4">
        <v>119.91175105859708</v>
      </c>
      <c r="L374" s="4">
        <v>129.4169312375532</v>
      </c>
      <c r="M374" s="4">
        <v>229.38966396707309</v>
      </c>
    </row>
    <row r="375" spans="2:13">
      <c r="B375" s="17">
        <v>39237</v>
      </c>
      <c r="C375" s="4">
        <v>127.47854319137484</v>
      </c>
      <c r="D375" s="4">
        <v>112.96168471444166</v>
      </c>
      <c r="E375" s="4">
        <v>144.69780795737225</v>
      </c>
      <c r="F375" s="4">
        <v>125.58112942832071</v>
      </c>
      <c r="G375" s="4">
        <v>129.65057021657483</v>
      </c>
      <c r="H375" s="4">
        <v>115.74959556037922</v>
      </c>
      <c r="I375" s="4">
        <v>170.5126530350899</v>
      </c>
      <c r="J375" s="4">
        <v>144.51281653984975</v>
      </c>
      <c r="K375" s="4">
        <v>119.88251725486261</v>
      </c>
      <c r="L375" s="4">
        <v>129.17366851531912</v>
      </c>
      <c r="M375" s="4">
        <v>229.07495062651151</v>
      </c>
    </row>
    <row r="376" spans="2:13">
      <c r="B376" s="17">
        <v>39238</v>
      </c>
      <c r="C376" s="4">
        <v>126.79691504491697</v>
      </c>
      <c r="D376" s="4">
        <v>112.23544060510322</v>
      </c>
      <c r="E376" s="4">
        <v>145.34500013235586</v>
      </c>
      <c r="F376" s="4">
        <v>125.23571964207385</v>
      </c>
      <c r="G376" s="4">
        <v>128.88402299424365</v>
      </c>
      <c r="H376" s="4">
        <v>114.9694522752207</v>
      </c>
      <c r="I376" s="4">
        <v>169.29507043395853</v>
      </c>
      <c r="J376" s="4">
        <v>145.2975094657458</v>
      </c>
      <c r="K376" s="4">
        <v>120.09123992726911</v>
      </c>
      <c r="L376" s="4">
        <v>128.5667716361838</v>
      </c>
      <c r="M376" s="4">
        <v>229.91126057931851</v>
      </c>
    </row>
    <row r="377" spans="2:13">
      <c r="B377" s="17">
        <v>39239</v>
      </c>
      <c r="C377" s="4">
        <v>125.67301541582422</v>
      </c>
      <c r="D377" s="4">
        <v>111.24383807119884</v>
      </c>
      <c r="E377" s="4">
        <v>145.24130769282618</v>
      </c>
      <c r="F377" s="4">
        <v>125.48244091796448</v>
      </c>
      <c r="G377" s="4">
        <v>127.65362274707124</v>
      </c>
      <c r="H377" s="4">
        <v>113.89376610550907</v>
      </c>
      <c r="I377" s="4">
        <v>165.23831435877045</v>
      </c>
      <c r="J377" s="4">
        <v>145.1334043531339</v>
      </c>
      <c r="K377" s="4">
        <v>119.90023583730395</v>
      </c>
      <c r="L377" s="4">
        <v>126.43245623019233</v>
      </c>
      <c r="M377" s="4">
        <v>228.65366105508252</v>
      </c>
    </row>
    <row r="378" spans="2:13">
      <c r="B378" s="17">
        <v>39240</v>
      </c>
      <c r="C378" s="4">
        <v>123.4649708976509</v>
      </c>
      <c r="D378" s="4">
        <v>109.75783089362947</v>
      </c>
      <c r="E378" s="4">
        <v>145.34153835060138</v>
      </c>
      <c r="F378" s="4">
        <v>126.44773790988648</v>
      </c>
      <c r="G378" s="4">
        <v>125.76768526981965</v>
      </c>
      <c r="H378" s="4">
        <v>112.35841468866057</v>
      </c>
      <c r="I378" s="4">
        <v>162.85616188211876</v>
      </c>
      <c r="J378" s="4">
        <v>145.004783311176</v>
      </c>
      <c r="K378" s="4">
        <v>119.60121154243436</v>
      </c>
      <c r="L378" s="4">
        <v>126.09188841906462</v>
      </c>
      <c r="M378" s="4">
        <v>226.1409696826309</v>
      </c>
    </row>
    <row r="379" spans="2:13">
      <c r="B379" s="17">
        <v>39241</v>
      </c>
      <c r="C379" s="4">
        <v>124.868810154329</v>
      </c>
      <c r="D379" s="4">
        <v>110.59021837279428</v>
      </c>
      <c r="E379" s="4">
        <v>143.133324124003</v>
      </c>
      <c r="F379" s="4">
        <v>126.44773790988648</v>
      </c>
      <c r="G379" s="4">
        <v>127.26229119453809</v>
      </c>
      <c r="H379" s="4">
        <v>113.5947486503907</v>
      </c>
      <c r="I379" s="4">
        <v>162.25527973819666</v>
      </c>
      <c r="J379" s="4">
        <v>142.97605651333478</v>
      </c>
      <c r="K379" s="4">
        <v>118.4952674019185</v>
      </c>
      <c r="L379" s="4">
        <v>126.0916945842262</v>
      </c>
      <c r="M379" s="4">
        <v>224.44828836885367</v>
      </c>
    </row>
    <row r="380" spans="2:13">
      <c r="B380" s="17">
        <v>39244</v>
      </c>
      <c r="C380" s="4">
        <v>124.98890259811559</v>
      </c>
      <c r="D380" s="4">
        <v>111.45891805742598</v>
      </c>
      <c r="E380" s="4">
        <v>143.57924991791194</v>
      </c>
      <c r="F380" s="4">
        <v>126.79931572803061</v>
      </c>
      <c r="G380" s="4">
        <v>127.26769475521986</v>
      </c>
      <c r="H380" s="4">
        <v>113.84614405011429</v>
      </c>
      <c r="I380" s="4">
        <v>164.72635678684111</v>
      </c>
      <c r="J380" s="4">
        <v>143.71738776546508</v>
      </c>
      <c r="K380" s="4">
        <v>118.7279491637897</v>
      </c>
      <c r="L380" s="4">
        <v>127.30141781088979</v>
      </c>
      <c r="M380" s="4">
        <v>224.44828836885367</v>
      </c>
    </row>
    <row r="381" spans="2:13">
      <c r="B381" s="17">
        <v>39245</v>
      </c>
      <c r="C381" s="4">
        <v>123.65380591270846</v>
      </c>
      <c r="D381" s="4">
        <v>110.45334929064974</v>
      </c>
      <c r="E381" s="4">
        <v>142.98696321168552</v>
      </c>
      <c r="F381" s="4">
        <v>126.79931572803061</v>
      </c>
      <c r="G381" s="4">
        <v>126.03577771908414</v>
      </c>
      <c r="H381" s="4">
        <v>112.33164005665751</v>
      </c>
      <c r="I381" s="4">
        <v>164.1312461896589</v>
      </c>
      <c r="J381" s="4">
        <v>143.86308856638215</v>
      </c>
      <c r="K381" s="4">
        <v>118.73675273619766</v>
      </c>
      <c r="L381" s="4">
        <v>126.38903722638321</v>
      </c>
      <c r="M381" s="4">
        <v>224.44828836885367</v>
      </c>
    </row>
    <row r="382" spans="2:13">
      <c r="B382" s="17">
        <v>39246</v>
      </c>
      <c r="C382" s="4">
        <v>125.53138915453104</v>
      </c>
      <c r="D382" s="4">
        <v>112.10695126268182</v>
      </c>
      <c r="E382" s="4">
        <v>142.76041777314791</v>
      </c>
      <c r="F382" s="4">
        <v>125.80934660851952</v>
      </c>
      <c r="G382" s="4">
        <v>127.81174799649597</v>
      </c>
      <c r="H382" s="4">
        <v>114.15987733350919</v>
      </c>
      <c r="I382" s="4">
        <v>164.18468643725072</v>
      </c>
      <c r="J382" s="4">
        <v>143.46126109437924</v>
      </c>
      <c r="K382" s="4">
        <v>118.44255740509615</v>
      </c>
      <c r="L382" s="4">
        <v>127.14712527949672</v>
      </c>
      <c r="M382" s="4">
        <v>226.52840562778439</v>
      </c>
    </row>
    <row r="383" spans="2:13">
      <c r="B383" s="17">
        <v>39247</v>
      </c>
      <c r="C383" s="4">
        <v>126.13599249221541</v>
      </c>
      <c r="D383" s="4">
        <v>111.7438292080126</v>
      </c>
      <c r="E383" s="4">
        <v>143.64212553535964</v>
      </c>
      <c r="F383" s="4">
        <v>126.27503301676306</v>
      </c>
      <c r="G383" s="4">
        <v>128.488330673441</v>
      </c>
      <c r="H383" s="4">
        <v>113.98390055370267</v>
      </c>
      <c r="I383" s="4">
        <v>167.78442151503376</v>
      </c>
      <c r="J383" s="4">
        <v>145.47255956675193</v>
      </c>
      <c r="K383" s="4">
        <v>119.84979173886509</v>
      </c>
      <c r="L383" s="4">
        <v>128.89861687958197</v>
      </c>
      <c r="M383" s="4">
        <v>234.48150012651706</v>
      </c>
    </row>
    <row r="384" spans="2:13">
      <c r="B384" s="17">
        <v>39248</v>
      </c>
      <c r="C384" s="4">
        <v>126.95924689996647</v>
      </c>
      <c r="D384" s="4">
        <v>112.26895956399576</v>
      </c>
      <c r="E384" s="4">
        <v>144.68227019275332</v>
      </c>
      <c r="F384" s="4">
        <v>127.23724599273642</v>
      </c>
      <c r="G384" s="4">
        <v>129.30132955777344</v>
      </c>
      <c r="H384" s="4">
        <v>114.52205021831425</v>
      </c>
      <c r="I384" s="4">
        <v>171.66375596821709</v>
      </c>
      <c r="J384" s="4">
        <v>146.51679511552561</v>
      </c>
      <c r="K384" s="4">
        <v>120.91914719236895</v>
      </c>
      <c r="L384" s="4">
        <v>130.4973666269816</v>
      </c>
      <c r="M384" s="4">
        <v>236.13155094794735</v>
      </c>
    </row>
    <row r="385" spans="2:13">
      <c r="B385" s="17">
        <v>39251</v>
      </c>
      <c r="C385" s="4">
        <v>126.80519728241948</v>
      </c>
      <c r="D385" s="4">
        <v>112.64884109811126</v>
      </c>
      <c r="E385" s="4">
        <v>146.11552834566194</v>
      </c>
      <c r="F385" s="4">
        <v>127.43153899750028</v>
      </c>
      <c r="G385" s="4">
        <v>129.05011138572578</v>
      </c>
      <c r="H385" s="4">
        <v>114.51755371522975</v>
      </c>
      <c r="I385" s="4">
        <v>171.78089699093829</v>
      </c>
      <c r="J385" s="4">
        <v>150.46145258877564</v>
      </c>
      <c r="K385" s="4">
        <v>123.53975153755599</v>
      </c>
      <c r="L385" s="4">
        <v>129.93718394390876</v>
      </c>
      <c r="M385" s="4">
        <v>237.81169388162255</v>
      </c>
    </row>
    <row r="386" spans="2:13">
      <c r="B386" s="17">
        <v>39252</v>
      </c>
      <c r="C386" s="4">
        <v>127.02467657623642</v>
      </c>
      <c r="D386" s="4">
        <v>112.73822498849135</v>
      </c>
      <c r="E386" s="4">
        <v>146.22896207803561</v>
      </c>
      <c r="F386" s="4">
        <v>126.21026868184177</v>
      </c>
      <c r="G386" s="4">
        <v>129.26284103782956</v>
      </c>
      <c r="H386" s="4">
        <v>115.14297641698114</v>
      </c>
      <c r="I386" s="4">
        <v>171.72531913344281</v>
      </c>
      <c r="J386" s="4">
        <v>150.46145258877564</v>
      </c>
      <c r="K386" s="4">
        <v>123.53975153755599</v>
      </c>
      <c r="L386" s="4">
        <v>128.90481959441183</v>
      </c>
      <c r="M386" s="4">
        <v>236.57917111759065</v>
      </c>
    </row>
    <row r="387" spans="2:13">
      <c r="B387" s="17">
        <v>39253</v>
      </c>
      <c r="C387" s="4">
        <v>125.29700183320955</v>
      </c>
      <c r="D387" s="4">
        <v>110.71870771521569</v>
      </c>
      <c r="E387" s="4">
        <v>146.61595707556589</v>
      </c>
      <c r="F387" s="4">
        <v>126.02214370897518</v>
      </c>
      <c r="G387" s="4">
        <v>127.87877110881209</v>
      </c>
      <c r="H387" s="4">
        <v>113.32598039784068</v>
      </c>
      <c r="I387" s="4">
        <v>172.94311549556457</v>
      </c>
      <c r="J387" s="4">
        <v>151.17099457525129</v>
      </c>
      <c r="K387" s="4">
        <v>124.19099302049436</v>
      </c>
      <c r="L387" s="4">
        <v>128.88562994540692</v>
      </c>
      <c r="M387" s="4">
        <v>240.16514782677802</v>
      </c>
    </row>
    <row r="388" spans="2:13">
      <c r="B388" s="17">
        <v>39254</v>
      </c>
      <c r="C388" s="4">
        <v>126.07139103969571</v>
      </c>
      <c r="D388" s="4">
        <v>110.78574563300079</v>
      </c>
      <c r="E388" s="4">
        <v>146.84636682862012</v>
      </c>
      <c r="F388" s="4">
        <v>126.04064780466697</v>
      </c>
      <c r="G388" s="4">
        <v>128.41362881699817</v>
      </c>
      <c r="H388" s="4">
        <v>113.39772006068863</v>
      </c>
      <c r="I388" s="4">
        <v>170.25442975872636</v>
      </c>
      <c r="J388" s="4">
        <v>153.0532537258548</v>
      </c>
      <c r="K388" s="4">
        <v>125.81333911719372</v>
      </c>
      <c r="L388" s="4">
        <v>127.85326559591002</v>
      </c>
      <c r="M388" s="4">
        <v>237.3791197681017</v>
      </c>
    </row>
    <row r="389" spans="2:13">
      <c r="B389" s="17">
        <v>39255</v>
      </c>
      <c r="C389" s="4">
        <v>124.44558781794993</v>
      </c>
      <c r="D389" s="4">
        <v>108.96454886650599</v>
      </c>
      <c r="E389" s="4">
        <v>146.4303894722151</v>
      </c>
      <c r="F389" s="4">
        <v>124.06379358159344</v>
      </c>
      <c r="G389" s="4">
        <v>126.6543432181827</v>
      </c>
      <c r="H389" s="4">
        <v>111.30418910185217</v>
      </c>
      <c r="I389" s="4">
        <v>169.93207818525266</v>
      </c>
      <c r="J389" s="4">
        <v>153.36863670353372</v>
      </c>
      <c r="K389" s="4">
        <v>125.95724223748252</v>
      </c>
      <c r="L389" s="4">
        <v>127.29812261863643</v>
      </c>
      <c r="M389" s="4">
        <v>237.74022511504086</v>
      </c>
    </row>
    <row r="390" spans="2:13">
      <c r="B390" s="17">
        <v>39258</v>
      </c>
      <c r="C390" s="4">
        <v>124.04638397032819</v>
      </c>
      <c r="D390" s="4">
        <v>108.86119874325398</v>
      </c>
      <c r="E390" s="4">
        <v>145.61606569438715</v>
      </c>
      <c r="F390" s="4">
        <v>122.69757451634922</v>
      </c>
      <c r="G390" s="4">
        <v>126.57651298450301</v>
      </c>
      <c r="H390" s="4">
        <v>110.79015704469377</v>
      </c>
      <c r="I390" s="4">
        <v>169.52550478157431</v>
      </c>
      <c r="J390" s="4">
        <v>152.13080731545534</v>
      </c>
      <c r="K390" s="4">
        <v>124.68648184897455</v>
      </c>
      <c r="L390" s="4">
        <v>127.70633878837741</v>
      </c>
      <c r="M390" s="4">
        <v>235.13474972983408</v>
      </c>
    </row>
    <row r="391" spans="2:13">
      <c r="B391" s="17">
        <v>39259</v>
      </c>
      <c r="C391" s="4">
        <v>123.64469545145569</v>
      </c>
      <c r="D391" s="4">
        <v>108.79416082546889</v>
      </c>
      <c r="E391" s="4">
        <v>145.44402319184456</v>
      </c>
      <c r="F391" s="4">
        <v>122.99364004741793</v>
      </c>
      <c r="G391" s="4">
        <v>126.44009677711561</v>
      </c>
      <c r="H391" s="4">
        <v>110.58106965126511</v>
      </c>
      <c r="I391" s="4">
        <v>168.02725400009086</v>
      </c>
      <c r="J391" s="4">
        <v>151.99988573453561</v>
      </c>
      <c r="K391" s="4">
        <v>124.29511290850918</v>
      </c>
      <c r="L391" s="4">
        <v>127.14169790402056</v>
      </c>
      <c r="M391" s="4">
        <v>237.89068567626549</v>
      </c>
    </row>
    <row r="392" spans="2:13">
      <c r="B392" s="17">
        <v>39260</v>
      </c>
      <c r="C392" s="4">
        <v>124.7586563955454</v>
      </c>
      <c r="D392" s="4">
        <v>109.14052340069182</v>
      </c>
      <c r="E392" s="4">
        <v>143.69839961550809</v>
      </c>
      <c r="F392" s="4">
        <v>121.23575095669734</v>
      </c>
      <c r="G392" s="4">
        <v>127.29395416414712</v>
      </c>
      <c r="H392" s="4">
        <v>111.50489664862337</v>
      </c>
      <c r="I392" s="4">
        <v>166.75986508820392</v>
      </c>
      <c r="J392" s="4">
        <v>151.31662566286653</v>
      </c>
      <c r="K392" s="4">
        <v>124.25651834423969</v>
      </c>
      <c r="L392" s="4">
        <v>126.52704763134788</v>
      </c>
      <c r="M392" s="4">
        <v>235.12095751172183</v>
      </c>
    </row>
    <row r="393" spans="2:13">
      <c r="B393" s="17">
        <v>39261</v>
      </c>
      <c r="C393" s="4">
        <v>124.70647829927948</v>
      </c>
      <c r="D393" s="4">
        <v>108.76902160629949</v>
      </c>
      <c r="E393" s="4">
        <v>144.36652349412344</v>
      </c>
      <c r="F393" s="4">
        <v>121.88647832185883</v>
      </c>
      <c r="G393" s="4">
        <v>127.24228854008447</v>
      </c>
      <c r="H393" s="4">
        <v>111.36652698552348</v>
      </c>
      <c r="I393" s="4">
        <v>169.32777586548468</v>
      </c>
      <c r="J393" s="4">
        <v>152.93857534427178</v>
      </c>
      <c r="K393" s="4">
        <v>125.22855160487919</v>
      </c>
      <c r="L393" s="4">
        <v>127.37429971014078</v>
      </c>
      <c r="M393" s="4">
        <v>237.49698054106102</v>
      </c>
    </row>
    <row r="394" spans="2:13">
      <c r="B394" s="17">
        <v>39262</v>
      </c>
      <c r="C394" s="4">
        <v>124.51101749421987</v>
      </c>
      <c r="D394" s="4">
        <v>108.04557074353545</v>
      </c>
      <c r="E394" s="4">
        <v>146.02568303315024</v>
      </c>
      <c r="F394" s="4">
        <v>122.71607861204102</v>
      </c>
      <c r="G394" s="4">
        <v>127.11279268234217</v>
      </c>
      <c r="H394" s="4">
        <v>110.48786940551392</v>
      </c>
      <c r="I394" s="4">
        <v>171.16526533868083</v>
      </c>
      <c r="J394" s="4">
        <v>151.78488991155555</v>
      </c>
      <c r="K394" s="4">
        <v>124.19994517640289</v>
      </c>
      <c r="L394" s="4">
        <v>128.08412288848433</v>
      </c>
      <c r="M394" s="4">
        <v>237.94083919667369</v>
      </c>
    </row>
    <row r="395" spans="2:13">
      <c r="B395" s="17">
        <v>39265</v>
      </c>
      <c r="C395" s="4">
        <v>125.84280128462602</v>
      </c>
      <c r="D395" s="4">
        <v>109.61537531833618</v>
      </c>
      <c r="E395" s="4">
        <v>146.08960523577952</v>
      </c>
      <c r="F395" s="4">
        <v>123.23419329141127</v>
      </c>
      <c r="G395" s="4">
        <v>128.314942735073</v>
      </c>
      <c r="H395" s="4">
        <v>111.73789726300134</v>
      </c>
      <c r="I395" s="4">
        <v>170.11612639795879</v>
      </c>
      <c r="J395" s="4">
        <v>151.78488991155555</v>
      </c>
      <c r="K395" s="4">
        <v>124.19994517640289</v>
      </c>
      <c r="L395" s="4">
        <v>127.74781944380219</v>
      </c>
      <c r="M395" s="4">
        <v>239.70248160101227</v>
      </c>
    </row>
    <row r="396" spans="2:13">
      <c r="B396" s="17">
        <v>39266</v>
      </c>
      <c r="C396" s="4">
        <v>126.2933550047634</v>
      </c>
      <c r="D396" s="4">
        <v>110.13771242774497</v>
      </c>
      <c r="E396" s="4">
        <v>146.11858759465429</v>
      </c>
      <c r="F396" s="4">
        <v>123.62277930093899</v>
      </c>
      <c r="G396" s="4">
        <v>128.71186744690834</v>
      </c>
      <c r="H396" s="4">
        <v>112.23619155936404</v>
      </c>
      <c r="I396" s="4">
        <v>172.09213299291289</v>
      </c>
      <c r="J396" s="4">
        <v>154.42291096777734</v>
      </c>
      <c r="K396" s="4">
        <v>125.99728549088245</v>
      </c>
      <c r="L396" s="4">
        <v>128.70264985792571</v>
      </c>
      <c r="M396" s="4">
        <v>243.22451257167913</v>
      </c>
    </row>
    <row r="397" spans="2:13">
      <c r="B397" s="17">
        <v>39267</v>
      </c>
      <c r="C397" s="4">
        <v>126.2933550047634</v>
      </c>
      <c r="D397" s="4">
        <v>110.13771242774497</v>
      </c>
      <c r="E397" s="4">
        <v>146.27010092632727</v>
      </c>
      <c r="F397" s="4">
        <v>122.5001974956367</v>
      </c>
      <c r="G397" s="4">
        <v>128.71186744690834</v>
      </c>
      <c r="H397" s="4">
        <v>112.23619155936404</v>
      </c>
      <c r="I397" s="4">
        <v>172.61755750723538</v>
      </c>
      <c r="J397" s="4">
        <v>154.89284833571134</v>
      </c>
      <c r="K397" s="4">
        <v>126.81312034656209</v>
      </c>
      <c r="L397" s="4">
        <v>129.34734453055557</v>
      </c>
      <c r="M397" s="4">
        <v>243.6570866852</v>
      </c>
    </row>
    <row r="398" spans="2:13">
      <c r="B398" s="17">
        <v>39268</v>
      </c>
      <c r="C398" s="4">
        <v>126.3372508635268</v>
      </c>
      <c r="D398" s="4">
        <v>109.3667763732165</v>
      </c>
      <c r="E398" s="4">
        <v>146.69485349694716</v>
      </c>
      <c r="F398" s="4">
        <v>122.75617081937322</v>
      </c>
      <c r="G398" s="4">
        <v>128.6032274374115</v>
      </c>
      <c r="H398" s="4">
        <v>111.58746879617487</v>
      </c>
      <c r="I398" s="4">
        <v>170.73368189912955</v>
      </c>
      <c r="J398" s="4">
        <v>155.13294094736611</v>
      </c>
      <c r="K398" s="4">
        <v>127.3069004647859</v>
      </c>
      <c r="L398" s="4">
        <v>128.61387350192314</v>
      </c>
      <c r="M398" s="4">
        <v>247.39728546964264</v>
      </c>
    </row>
    <row r="399" spans="2:13">
      <c r="B399" s="17">
        <v>39269</v>
      </c>
      <c r="C399" s="4">
        <v>126.75467563365407</v>
      </c>
      <c r="D399" s="4">
        <v>109.40029533210904</v>
      </c>
      <c r="E399" s="4">
        <v>146.04645372367713</v>
      </c>
      <c r="F399" s="4">
        <v>122.09619140636583</v>
      </c>
      <c r="G399" s="4">
        <v>129.03778747539891</v>
      </c>
      <c r="H399" s="4">
        <v>111.5983012808784</v>
      </c>
      <c r="I399" s="4">
        <v>172.04168539918624</v>
      </c>
      <c r="J399" s="4">
        <v>157.07619923710959</v>
      </c>
      <c r="K399" s="4">
        <v>128.28937171633945</v>
      </c>
      <c r="L399" s="4">
        <v>129.67783293008469</v>
      </c>
      <c r="M399" s="4">
        <v>247.59037652321427</v>
      </c>
    </row>
    <row r="400" spans="2:13">
      <c r="B400" s="17">
        <v>39272</v>
      </c>
      <c r="C400" s="4">
        <v>126.87145518243969</v>
      </c>
      <c r="D400" s="4">
        <v>108.59025382553926</v>
      </c>
      <c r="E400" s="4">
        <v>147.02090503428803</v>
      </c>
      <c r="F400" s="4">
        <v>123.4901666151478</v>
      </c>
      <c r="G400" s="4">
        <v>129.40077403418024</v>
      </c>
      <c r="H400" s="4">
        <v>110.94630833362777</v>
      </c>
      <c r="I400" s="4">
        <v>172.66308859818358</v>
      </c>
      <c r="J400" s="4">
        <v>159.06783855835374</v>
      </c>
      <c r="K400" s="4">
        <v>130.82788367746912</v>
      </c>
      <c r="L400" s="4">
        <v>130.1149304907523</v>
      </c>
      <c r="M400" s="4">
        <v>250.75130214694198</v>
      </c>
    </row>
    <row r="401" spans="2:13">
      <c r="B401" s="17">
        <v>39273</v>
      </c>
      <c r="C401" s="4">
        <v>125.07172497314085</v>
      </c>
      <c r="D401" s="4">
        <v>106.43945396326779</v>
      </c>
      <c r="E401" s="4">
        <v>146.94595343397583</v>
      </c>
      <c r="F401" s="4">
        <v>122.72533065988689</v>
      </c>
      <c r="G401" s="4">
        <v>127.99518466174591</v>
      </c>
      <c r="H401" s="4">
        <v>109.11541403222616</v>
      </c>
      <c r="I401" s="4">
        <v>170.25549856367817</v>
      </c>
      <c r="J401" s="4">
        <v>159.54474725647515</v>
      </c>
      <c r="K401" s="4">
        <v>132.23229492472751</v>
      </c>
      <c r="L401" s="4">
        <v>128.53052452139673</v>
      </c>
      <c r="M401" s="4">
        <v>247.99035084846977</v>
      </c>
    </row>
    <row r="402" spans="2:13">
      <c r="B402" s="17">
        <v>39274</v>
      </c>
      <c r="C402" s="4">
        <v>125.78731029335908</v>
      </c>
      <c r="D402" s="4">
        <v>107.10703989454427</v>
      </c>
      <c r="E402" s="4">
        <v>145.31038231481099</v>
      </c>
      <c r="F402" s="4">
        <v>120.74539242086475</v>
      </c>
      <c r="G402" s="4">
        <v>128.71727100759014</v>
      </c>
      <c r="H402" s="4">
        <v>109.75657449477325</v>
      </c>
      <c r="I402" s="4">
        <v>168.83997328546684</v>
      </c>
      <c r="J402" s="4">
        <v>157.60100097361857</v>
      </c>
      <c r="K402" s="4">
        <v>130.18325416030549</v>
      </c>
      <c r="L402" s="4">
        <v>128.22426547667177</v>
      </c>
      <c r="M402" s="4">
        <v>250.21340564056388</v>
      </c>
    </row>
    <row r="403" spans="2:13">
      <c r="B403" s="17">
        <v>39275</v>
      </c>
      <c r="C403" s="4">
        <v>128.18418982659</v>
      </c>
      <c r="D403" s="4">
        <v>109.53437116767918</v>
      </c>
      <c r="E403" s="4">
        <v>144.78411098157707</v>
      </c>
      <c r="F403" s="4">
        <v>120.84716494716963</v>
      </c>
      <c r="G403" s="4">
        <v>131.4082442271168</v>
      </c>
      <c r="H403" s="4">
        <v>112.40440165202466</v>
      </c>
      <c r="I403" s="4">
        <v>172.15091726526387</v>
      </c>
      <c r="J403" s="4">
        <v>159.00920967147752</v>
      </c>
      <c r="K403" s="4">
        <v>130.43075712635721</v>
      </c>
      <c r="L403" s="4">
        <v>129.82475973761731</v>
      </c>
      <c r="M403" s="4">
        <v>256.93397737526465</v>
      </c>
    </row>
    <row r="404" spans="2:13">
      <c r="B404" s="17">
        <v>39276</v>
      </c>
      <c r="C404" s="4">
        <v>128.58173722671125</v>
      </c>
      <c r="D404" s="4">
        <v>109.57626986629488</v>
      </c>
      <c r="E404" s="4">
        <v>146.83549844404209</v>
      </c>
      <c r="F404" s="4">
        <v>122.06843526282816</v>
      </c>
      <c r="G404" s="4">
        <v>131.83977068717758</v>
      </c>
      <c r="H404" s="4">
        <v>112.48513432104157</v>
      </c>
      <c r="I404" s="4">
        <v>172.99185300136827</v>
      </c>
      <c r="J404" s="4">
        <v>161.03277768498009</v>
      </c>
      <c r="K404" s="4">
        <v>131.48324835254792</v>
      </c>
      <c r="L404" s="4">
        <v>130.19343360031789</v>
      </c>
      <c r="M404" s="4">
        <v>258.46616742373567</v>
      </c>
    </row>
    <row r="405" spans="2:13">
      <c r="B405" s="17">
        <v>39279</v>
      </c>
      <c r="C405" s="4">
        <v>128.33492654913599</v>
      </c>
      <c r="D405" s="4">
        <v>109.17962885273313</v>
      </c>
      <c r="E405" s="4">
        <v>146.83549844404209</v>
      </c>
      <c r="F405" s="4">
        <v>122.06843526282816</v>
      </c>
      <c r="G405" s="4">
        <v>132.25432807071135</v>
      </c>
      <c r="H405" s="4">
        <v>112.17099226463898</v>
      </c>
      <c r="I405" s="4">
        <v>173.26803220092265</v>
      </c>
      <c r="J405" s="4">
        <v>160.01949484223849</v>
      </c>
      <c r="K405" s="4">
        <v>130.69040679357937</v>
      </c>
      <c r="L405" s="4">
        <v>129.82534124213259</v>
      </c>
      <c r="M405" s="4">
        <v>259.13571692118529</v>
      </c>
    </row>
    <row r="406" spans="2:13">
      <c r="B406" s="17">
        <v>39280</v>
      </c>
      <c r="C406" s="4">
        <v>128.32250319288218</v>
      </c>
      <c r="D406" s="4">
        <v>109.27459923626199</v>
      </c>
      <c r="E406" s="4">
        <v>146.66096023837417</v>
      </c>
      <c r="F406" s="4">
        <v>120.83791289932373</v>
      </c>
      <c r="G406" s="4">
        <v>132.44933025180649</v>
      </c>
      <c r="H406" s="4">
        <v>112.3798752715638</v>
      </c>
      <c r="I406" s="4">
        <v>171.82557303792504</v>
      </c>
      <c r="J406" s="4">
        <v>160.74005153041026</v>
      </c>
      <c r="K406" s="4">
        <v>131.40178744836791</v>
      </c>
      <c r="L406" s="4">
        <v>129.07752643545609</v>
      </c>
      <c r="M406" s="4">
        <v>257.69004169541859</v>
      </c>
    </row>
    <row r="407" spans="2:13">
      <c r="B407" s="17">
        <v>39281</v>
      </c>
      <c r="C407" s="4">
        <v>128.05747159280139</v>
      </c>
      <c r="D407" s="4">
        <v>108.06791671613047</v>
      </c>
      <c r="E407" s="4">
        <v>145.03722358241652</v>
      </c>
      <c r="F407" s="4">
        <v>119.17562830301074</v>
      </c>
      <c r="G407" s="4">
        <v>131.94376553047431</v>
      </c>
      <c r="H407" s="4">
        <v>110.74417008132968</v>
      </c>
      <c r="I407" s="4">
        <v>168.73458911721582</v>
      </c>
      <c r="J407" s="4">
        <v>159.23856643464364</v>
      </c>
      <c r="K407" s="4">
        <v>130.71183996353463</v>
      </c>
      <c r="L407" s="4">
        <v>127.29250140832184</v>
      </c>
      <c r="M407" s="4">
        <v>255.35539532041614</v>
      </c>
    </row>
    <row r="408" spans="2:13">
      <c r="B408" s="17">
        <v>39282</v>
      </c>
      <c r="C408" s="4">
        <v>128.6297742042259</v>
      </c>
      <c r="D408" s="4">
        <v>107.77183257924634</v>
      </c>
      <c r="E408" s="4">
        <v>145.85025925540558</v>
      </c>
      <c r="F408" s="4">
        <v>119.35141721208279</v>
      </c>
      <c r="G408" s="4">
        <v>132.72292106106295</v>
      </c>
      <c r="H408" s="4">
        <v>110.34745587737562</v>
      </c>
      <c r="I408" s="4">
        <v>170.82089638319934</v>
      </c>
      <c r="J408" s="4">
        <v>160.45352985970729</v>
      </c>
      <c r="K408" s="4">
        <v>131.5618118784671</v>
      </c>
      <c r="L408" s="4">
        <v>128.71079092113987</v>
      </c>
      <c r="M408" s="4">
        <v>259.67988261761445</v>
      </c>
    </row>
    <row r="409" spans="2:13">
      <c r="B409" s="17">
        <v>39283</v>
      </c>
      <c r="C409" s="4">
        <v>127.05780552624653</v>
      </c>
      <c r="D409" s="4">
        <v>105.63779219642117</v>
      </c>
      <c r="E409" s="4">
        <v>146.18323435625544</v>
      </c>
      <c r="F409" s="4">
        <v>119.84485976386404</v>
      </c>
      <c r="G409" s="4">
        <v>131.30728296174669</v>
      </c>
      <c r="H409" s="4">
        <v>108.41539025657303</v>
      </c>
      <c r="I409" s="4">
        <v>168.33357349928701</v>
      </c>
      <c r="J409" s="4">
        <v>162.37552559237912</v>
      </c>
      <c r="K409" s="4">
        <v>132.21257046502865</v>
      </c>
      <c r="L409" s="4">
        <v>127.64469930975552</v>
      </c>
      <c r="M409" s="4">
        <v>259.53569124644082</v>
      </c>
    </row>
    <row r="410" spans="2:13">
      <c r="B410" s="17">
        <v>39286</v>
      </c>
      <c r="C410" s="4">
        <v>127.67648866768519</v>
      </c>
      <c r="D410" s="4">
        <v>105.37522701842958</v>
      </c>
      <c r="E410" s="4">
        <v>144.61907254909588</v>
      </c>
      <c r="F410" s="4">
        <v>118.21958335893461</v>
      </c>
      <c r="G410" s="4">
        <v>132.18265979219512</v>
      </c>
      <c r="H410" s="4">
        <v>108.03584451894157</v>
      </c>
      <c r="I410" s="4">
        <v>169.81621972847367</v>
      </c>
      <c r="J410" s="4">
        <v>162.88903377398452</v>
      </c>
      <c r="K410" s="4">
        <v>132.57058240961911</v>
      </c>
      <c r="L410" s="4">
        <v>128.40356270222279</v>
      </c>
      <c r="M410" s="4">
        <v>262.21012772220894</v>
      </c>
    </row>
    <row r="411" spans="2:13">
      <c r="B411" s="17">
        <v>39287</v>
      </c>
      <c r="C411" s="4">
        <v>125.1479215581641</v>
      </c>
      <c r="D411" s="4">
        <v>102.30544903318759</v>
      </c>
      <c r="E411" s="4">
        <v>144.92813720387409</v>
      </c>
      <c r="F411" s="4">
        <v>119.91579213068258</v>
      </c>
      <c r="G411" s="4">
        <v>130.03573981394459</v>
      </c>
      <c r="H411" s="4">
        <v>105.03749450760402</v>
      </c>
      <c r="I411" s="4">
        <v>166.87871619884808</v>
      </c>
      <c r="J411" s="4">
        <v>163.63719692969849</v>
      </c>
      <c r="K411" s="4">
        <v>133.13895144512219</v>
      </c>
      <c r="L411" s="4">
        <v>125.96764028762874</v>
      </c>
      <c r="M411" s="4">
        <v>257.05559966225462</v>
      </c>
    </row>
    <row r="412" spans="2:13">
      <c r="B412" s="17">
        <v>39288</v>
      </c>
      <c r="C412" s="4">
        <v>125.73181930209216</v>
      </c>
      <c r="D412" s="4">
        <v>103.28587858079446</v>
      </c>
      <c r="E412" s="4">
        <v>143.77198260442898</v>
      </c>
      <c r="F412" s="4">
        <v>120.11008513544641</v>
      </c>
      <c r="G412" s="4">
        <v>130.68151271507242</v>
      </c>
      <c r="H412" s="4">
        <v>105.77859997052903</v>
      </c>
      <c r="I412" s="4">
        <v>164.43671064489359</v>
      </c>
      <c r="J412" s="4">
        <v>162.86547067795104</v>
      </c>
      <c r="K412" s="4">
        <v>132.28808802918638</v>
      </c>
      <c r="L412" s="4">
        <v>125.10701360498393</v>
      </c>
      <c r="M412" s="4">
        <v>256.76345540587675</v>
      </c>
    </row>
    <row r="413" spans="2:13">
      <c r="B413" s="17">
        <v>39289</v>
      </c>
      <c r="C413" s="4">
        <v>122.79742255494732</v>
      </c>
      <c r="D413" s="4">
        <v>100.82223510219259</v>
      </c>
      <c r="E413" s="4">
        <v>142.51342367029315</v>
      </c>
      <c r="F413" s="4">
        <v>119.53645816900075</v>
      </c>
      <c r="G413" s="4">
        <v>127.72851420213452</v>
      </c>
      <c r="H413" s="4">
        <v>103.31656014526847</v>
      </c>
      <c r="I413" s="4">
        <v>160.51227262274281</v>
      </c>
      <c r="J413" s="4">
        <v>161.81635519804612</v>
      </c>
      <c r="K413" s="4">
        <v>132.19682061396966</v>
      </c>
      <c r="L413" s="4">
        <v>121.17003420156074</v>
      </c>
      <c r="M413" s="4">
        <v>250.38016609592125</v>
      </c>
    </row>
    <row r="414" spans="2:13">
      <c r="B414" s="17">
        <v>39290</v>
      </c>
      <c r="C414" s="4">
        <v>120.83370404309848</v>
      </c>
      <c r="D414" s="4">
        <v>99.864151527180766</v>
      </c>
      <c r="E414" s="4">
        <v>139.14599559525738</v>
      </c>
      <c r="F414" s="4">
        <v>116.98289296353295</v>
      </c>
      <c r="G414" s="4">
        <v>125.75574055673361</v>
      </c>
      <c r="H414" s="4">
        <v>102.7222041921008</v>
      </c>
      <c r="I414" s="4">
        <v>159.28784966991969</v>
      </c>
      <c r="J414" s="4">
        <v>157.34578057545713</v>
      </c>
      <c r="K414" s="4">
        <v>129.1483700789307</v>
      </c>
      <c r="L414" s="4">
        <v>120.47222878320008</v>
      </c>
      <c r="M414" s="4">
        <v>246.63745963545819</v>
      </c>
    </row>
    <row r="415" spans="2:13">
      <c r="B415" s="17">
        <v>39293</v>
      </c>
      <c r="C415" s="4">
        <v>122.07272677347632</v>
      </c>
      <c r="D415" s="4">
        <v>101.76076595118377</v>
      </c>
      <c r="E415" s="4">
        <v>139.19019369254133</v>
      </c>
      <c r="F415" s="4">
        <v>115.92199147720332</v>
      </c>
      <c r="G415" s="4">
        <v>126.63585735269238</v>
      </c>
      <c r="H415" s="4">
        <v>103.96262588390775</v>
      </c>
      <c r="I415" s="4">
        <v>159.38682100845969</v>
      </c>
      <c r="J415" s="4">
        <v>158.527351328923</v>
      </c>
      <c r="K415" s="4">
        <v>130.23135806861063</v>
      </c>
      <c r="L415" s="4">
        <v>120.29622674990243</v>
      </c>
      <c r="M415" s="4">
        <v>245.88264915331456</v>
      </c>
    </row>
    <row r="416" spans="2:13">
      <c r="B416" s="17">
        <v>39294</v>
      </c>
      <c r="C416" s="4">
        <v>120.52891770300553</v>
      </c>
      <c r="D416" s="4">
        <v>99.302708965730687</v>
      </c>
      <c r="E416" s="4">
        <v>138.86486671417231</v>
      </c>
      <c r="F416" s="4">
        <v>115.89731934961425</v>
      </c>
      <c r="G416" s="4">
        <v>125.24875384574831</v>
      </c>
      <c r="H416" s="4">
        <v>102.2670354480484</v>
      </c>
      <c r="I416" s="4">
        <v>162.11932774832317</v>
      </c>
      <c r="J416" s="4">
        <v>161.62987211553261</v>
      </c>
      <c r="K416" s="4">
        <v>134.21243009076647</v>
      </c>
      <c r="L416" s="4">
        <v>123.28108942694018</v>
      </c>
      <c r="M416" s="4">
        <v>250.01028388291061</v>
      </c>
    </row>
    <row r="417" spans="2:13">
      <c r="B417" s="17">
        <v>39295</v>
      </c>
      <c r="C417" s="4">
        <v>121.40186553577172</v>
      </c>
      <c r="D417" s="4">
        <v>99.771974390226276</v>
      </c>
      <c r="E417" s="4">
        <v>135.82244359129584</v>
      </c>
      <c r="F417" s="4">
        <v>110.73776066755185</v>
      </c>
      <c r="G417" s="4">
        <v>126.67434587263631</v>
      </c>
      <c r="H417" s="4">
        <v>102.97012502125912</v>
      </c>
      <c r="I417" s="4">
        <v>159.76346787348663</v>
      </c>
      <c r="J417" s="4">
        <v>156.5437290373944</v>
      </c>
      <c r="K417" s="4">
        <v>130.86662682523917</v>
      </c>
      <c r="L417" s="4">
        <v>121.15782260673942</v>
      </c>
      <c r="M417" s="4">
        <v>244.03950727831264</v>
      </c>
    </row>
    <row r="418" spans="2:13">
      <c r="B418" s="17">
        <v>39296</v>
      </c>
      <c r="C418" s="4">
        <v>121.93110051218312</v>
      </c>
      <c r="D418" s="4">
        <v>99.50661596566033</v>
      </c>
      <c r="E418" s="4">
        <v>136.73321421893473</v>
      </c>
      <c r="F418" s="4">
        <v>108.65296588627619</v>
      </c>
      <c r="G418" s="4">
        <v>127.63143970848287</v>
      </c>
      <c r="H418" s="4">
        <v>103.24236784437444</v>
      </c>
      <c r="I418" s="4">
        <v>161.05030903549698</v>
      </c>
      <c r="J418" s="4">
        <v>156.45930622882474</v>
      </c>
      <c r="K418" s="4">
        <v>130.83104107685591</v>
      </c>
      <c r="L418" s="4">
        <v>122.12098791891559</v>
      </c>
      <c r="M418" s="4">
        <v>245.32719891479354</v>
      </c>
    </row>
    <row r="419" spans="2:13">
      <c r="B419" s="17">
        <v>39297</v>
      </c>
      <c r="C419" s="4">
        <v>118.68943275369458</v>
      </c>
      <c r="D419" s="4">
        <v>95.104459364439791</v>
      </c>
      <c r="E419" s="4">
        <v>136.69899893415206</v>
      </c>
      <c r="F419" s="4">
        <v>107.97448237757703</v>
      </c>
      <c r="G419" s="4">
        <v>124.96359752064666</v>
      </c>
      <c r="H419" s="4">
        <v>99.664377708145722</v>
      </c>
      <c r="I419" s="4">
        <v>158.94561832434186</v>
      </c>
      <c r="J419" s="4">
        <v>157.12290714936529</v>
      </c>
      <c r="K419" s="4">
        <v>131.42660089296083</v>
      </c>
      <c r="L419" s="4">
        <v>120.64764931198242</v>
      </c>
      <c r="M419" s="4">
        <v>247.10012586122394</v>
      </c>
    </row>
    <row r="420" spans="2:13">
      <c r="B420" s="17">
        <v>39300</v>
      </c>
      <c r="C420" s="4">
        <v>121.55591515331872</v>
      </c>
      <c r="D420" s="4">
        <v>101.08759352675855</v>
      </c>
      <c r="E420" s="4">
        <v>136.17248608126081</v>
      </c>
      <c r="F420" s="4">
        <v>106.14566092003787</v>
      </c>
      <c r="G420" s="4">
        <v>127.68310533254552</v>
      </c>
      <c r="H420" s="4">
        <v>104.4276051801445</v>
      </c>
      <c r="I420" s="4">
        <v>159.13330047388422</v>
      </c>
      <c r="J420" s="4">
        <v>152.92818806229249</v>
      </c>
      <c r="K420" s="4">
        <v>127.76130595536227</v>
      </c>
      <c r="L420" s="4">
        <v>119.96631985488861</v>
      </c>
      <c r="M420" s="4">
        <v>243.83763935866955</v>
      </c>
    </row>
    <row r="421" spans="2:13">
      <c r="B421" s="17">
        <v>39301</v>
      </c>
      <c r="C421" s="4">
        <v>122.30462942354703</v>
      </c>
      <c r="D421" s="4">
        <v>102.18533943048931</v>
      </c>
      <c r="E421" s="4">
        <v>136.23133637108705</v>
      </c>
      <c r="F421" s="4">
        <v>105.51960568246544</v>
      </c>
      <c r="G421" s="4">
        <v>128.01983248239964</v>
      </c>
      <c r="H421" s="4">
        <v>105.19548527507257</v>
      </c>
      <c r="I421" s="4">
        <v>160.61274028821538</v>
      </c>
      <c r="J421" s="4">
        <v>152.72783203270606</v>
      </c>
      <c r="K421" s="4">
        <v>127.55663218334594</v>
      </c>
      <c r="L421" s="4">
        <v>122.28729821029154</v>
      </c>
      <c r="M421" s="4">
        <v>244.72410283188478</v>
      </c>
    </row>
    <row r="422" spans="2:13">
      <c r="B422" s="17">
        <v>39302</v>
      </c>
      <c r="C422" s="4">
        <v>124.02567837657188</v>
      </c>
      <c r="D422" s="4">
        <v>104.04564164902541</v>
      </c>
      <c r="E422" s="4">
        <v>137.09686231626037</v>
      </c>
      <c r="F422" s="4">
        <v>108.64679785437895</v>
      </c>
      <c r="G422" s="4">
        <v>129.47557068993333</v>
      </c>
      <c r="H422" s="4">
        <v>107.18048700036979</v>
      </c>
      <c r="I422" s="4">
        <v>162.58532670732359</v>
      </c>
      <c r="J422" s="4">
        <v>157.11056789493355</v>
      </c>
      <c r="K422" s="4">
        <v>131.03805503900605</v>
      </c>
      <c r="L422" s="4">
        <v>123.93566967633018</v>
      </c>
      <c r="M422" s="4">
        <v>249.16895857806281</v>
      </c>
    </row>
    <row r="423" spans="2:13">
      <c r="B423" s="17">
        <v>39303</v>
      </c>
      <c r="C423" s="4">
        <v>120.34836492545047</v>
      </c>
      <c r="D423" s="4">
        <v>100.86972029395704</v>
      </c>
      <c r="E423" s="4">
        <v>138.23458091519899</v>
      </c>
      <c r="F423" s="4">
        <v>110.49412340760986</v>
      </c>
      <c r="G423" s="4">
        <v>125.80513099735131</v>
      </c>
      <c r="H423" s="4">
        <v>103.11421750646655</v>
      </c>
      <c r="I423" s="4">
        <v>159.3286780190798</v>
      </c>
      <c r="J423" s="4">
        <v>156.43218775439567</v>
      </c>
      <c r="K423" s="4">
        <v>130.7633241464774</v>
      </c>
      <c r="L423" s="4">
        <v>121.55789771326621</v>
      </c>
      <c r="M423" s="4">
        <v>243.1191901788219</v>
      </c>
    </row>
    <row r="424" spans="2:13">
      <c r="B424" s="17">
        <v>39304</v>
      </c>
      <c r="C424" s="4">
        <v>120.39391723171437</v>
      </c>
      <c r="D424" s="4">
        <v>101.27194780066755</v>
      </c>
      <c r="E424" s="4">
        <v>134.96190905237319</v>
      </c>
      <c r="F424" s="4">
        <v>107.24048658180247</v>
      </c>
      <c r="G424" s="4">
        <v>125.50992594536771</v>
      </c>
      <c r="H424" s="4">
        <v>103.50418695579388</v>
      </c>
      <c r="I424" s="4">
        <v>156.97025301235891</v>
      </c>
      <c r="J424" s="4">
        <v>151.92417708870022</v>
      </c>
      <c r="K424" s="4">
        <v>127.7497164423189</v>
      </c>
      <c r="L424" s="4">
        <v>117.04406583066489</v>
      </c>
      <c r="M424" s="4">
        <v>237.87814729616343</v>
      </c>
    </row>
    <row r="425" spans="2:13">
      <c r="B425" s="17">
        <v>39307</v>
      </c>
      <c r="C425" s="4">
        <v>120.33428512169617</v>
      </c>
      <c r="D425" s="4">
        <v>99.568067390296648</v>
      </c>
      <c r="E425" s="4">
        <v>135.2514106149109</v>
      </c>
      <c r="F425" s="4">
        <v>106.22584533470231</v>
      </c>
      <c r="G425" s="4">
        <v>125.48139135299552</v>
      </c>
      <c r="H425" s="4">
        <v>102.38925857734493</v>
      </c>
      <c r="I425" s="4">
        <v>159.77201831310131</v>
      </c>
      <c r="J425" s="4">
        <v>152.61008626584049</v>
      </c>
      <c r="K425" s="4">
        <v>127.86806320051201</v>
      </c>
      <c r="L425" s="4">
        <v>120.54607985664325</v>
      </c>
      <c r="M425" s="4">
        <v>241.69357636121842</v>
      </c>
    </row>
    <row r="426" spans="2:13">
      <c r="B426" s="17">
        <v>39308</v>
      </c>
      <c r="C426" s="4">
        <v>118.14943086852989</v>
      </c>
      <c r="D426" s="4">
        <v>97.702178678611801</v>
      </c>
      <c r="E426" s="4">
        <v>135.61014781253832</v>
      </c>
      <c r="F426" s="4">
        <v>105.28522047036937</v>
      </c>
      <c r="G426" s="4">
        <v>123.51326287379474</v>
      </c>
      <c r="H426" s="4">
        <v>100.79586139340574</v>
      </c>
      <c r="I426" s="4">
        <v>158.71903167455267</v>
      </c>
      <c r="J426" s="4">
        <v>153.42029426022253</v>
      </c>
      <c r="K426" s="4">
        <v>128.3956832109875</v>
      </c>
      <c r="L426" s="4">
        <v>119.08262682647019</v>
      </c>
      <c r="M426" s="4">
        <v>241.46287016734061</v>
      </c>
    </row>
    <row r="427" spans="2:13">
      <c r="B427" s="17">
        <v>39309</v>
      </c>
      <c r="C427" s="4">
        <v>116.5062349480288</v>
      </c>
      <c r="D427" s="4">
        <v>96.685436925538013</v>
      </c>
      <c r="E427" s="4">
        <v>132.63945602787686</v>
      </c>
      <c r="F427" s="4">
        <v>100.64994449957454</v>
      </c>
      <c r="G427" s="4">
        <v>121.92584842438396</v>
      </c>
      <c r="H427" s="4">
        <v>100.47231755782653</v>
      </c>
      <c r="I427" s="4">
        <v>159.16429581748744</v>
      </c>
      <c r="J427" s="4">
        <v>149.01720211384776</v>
      </c>
      <c r="K427" s="4">
        <v>124.942194053432</v>
      </c>
      <c r="L427" s="4">
        <v>118.42009934870444</v>
      </c>
      <c r="M427" s="4">
        <v>236.57791727958048</v>
      </c>
    </row>
    <row r="428" spans="2:13">
      <c r="B428" s="17">
        <v>39310</v>
      </c>
      <c r="C428" s="4">
        <v>116.88473320189424</v>
      </c>
      <c r="D428" s="4">
        <v>101.31105325270883</v>
      </c>
      <c r="E428" s="4">
        <v>130.00592568479158</v>
      </c>
      <c r="F428" s="4">
        <v>100.54200394137239</v>
      </c>
      <c r="G428" s="4">
        <v>121.7771083066697</v>
      </c>
      <c r="H428" s="4">
        <v>105.32731457004958</v>
      </c>
      <c r="I428" s="4">
        <v>155.40573632386159</v>
      </c>
      <c r="J428" s="4">
        <v>144.11405645312928</v>
      </c>
      <c r="K428" s="4">
        <v>120.83746341293811</v>
      </c>
      <c r="L428" s="4">
        <v>113.56647499432914</v>
      </c>
      <c r="M428" s="4">
        <v>228.23613299768414</v>
      </c>
    </row>
    <row r="429" spans="2:13">
      <c r="B429" s="17">
        <v>39311</v>
      </c>
      <c r="C429" s="4">
        <v>119.75618494401989</v>
      </c>
      <c r="D429" s="4">
        <v>105.31656884036764</v>
      </c>
      <c r="E429" s="4">
        <v>122.96313197167584</v>
      </c>
      <c r="F429" s="4">
        <v>95.891307890834383</v>
      </c>
      <c r="G429" s="4">
        <v>123.98877621379141</v>
      </c>
      <c r="H429" s="4">
        <v>109.08945694623841</v>
      </c>
      <c r="I429" s="4">
        <v>157.71905776161506</v>
      </c>
      <c r="J429" s="4">
        <v>142.12541480386574</v>
      </c>
      <c r="K429" s="4">
        <v>118.94566113797984</v>
      </c>
      <c r="L429" s="4">
        <v>117.54609806220768</v>
      </c>
      <c r="M429" s="4">
        <v>233.30163855891382</v>
      </c>
    </row>
    <row r="430" spans="2:13">
      <c r="B430" s="17">
        <v>39314</v>
      </c>
      <c r="C430" s="4">
        <v>119.72388421776003</v>
      </c>
      <c r="D430" s="4">
        <v>104.37524474480209</v>
      </c>
      <c r="E430" s="4">
        <v>126.65677259715737</v>
      </c>
      <c r="F430" s="4">
        <v>98.558981686401609</v>
      </c>
      <c r="G430" s="4">
        <v>124.38949289803503</v>
      </c>
      <c r="H430" s="4">
        <v>108.01969798513815</v>
      </c>
      <c r="I430" s="4">
        <v>158.34409489744866</v>
      </c>
      <c r="J430" s="4">
        <v>150.55026733536337</v>
      </c>
      <c r="K430" s="4">
        <v>126.29653266100289</v>
      </c>
      <c r="L430" s="4">
        <v>117.8259955689057</v>
      </c>
      <c r="M430" s="4">
        <v>232.22960706018821</v>
      </c>
    </row>
    <row r="431" spans="2:13">
      <c r="B431" s="17">
        <v>39315</v>
      </c>
      <c r="C431" s="4">
        <v>119.85391534654968</v>
      </c>
      <c r="D431" s="4">
        <v>105.57913401835923</v>
      </c>
      <c r="E431" s="4">
        <v>128.01620624148782</v>
      </c>
      <c r="F431" s="4">
        <v>100.04856138959117</v>
      </c>
      <c r="G431" s="4">
        <v>124.10044980121488</v>
      </c>
      <c r="H431" s="4">
        <v>108.34487691274812</v>
      </c>
      <c r="I431" s="4">
        <v>158.71219132286092</v>
      </c>
      <c r="J431" s="4">
        <v>151.48247360802523</v>
      </c>
      <c r="K431" s="4">
        <v>127.24371533117431</v>
      </c>
      <c r="L431" s="4">
        <v>117.96982101902339</v>
      </c>
      <c r="M431" s="4">
        <v>228.28001732804131</v>
      </c>
    </row>
    <row r="432" spans="2:13">
      <c r="B432" s="17">
        <v>39316</v>
      </c>
      <c r="C432" s="4">
        <v>121.25775460322778</v>
      </c>
      <c r="D432" s="4">
        <v>105.65175842929307</v>
      </c>
      <c r="E432" s="4">
        <v>128.01057078281772</v>
      </c>
      <c r="F432" s="4">
        <v>98.756358707114103</v>
      </c>
      <c r="G432" s="4">
        <v>125.47759938058722</v>
      </c>
      <c r="H432" s="4">
        <v>108.56459240437648</v>
      </c>
      <c r="I432" s="4">
        <v>160.33100330291143</v>
      </c>
      <c r="J432" s="4">
        <v>155.78747913866303</v>
      </c>
      <c r="K432" s="4">
        <v>130.20691608276911</v>
      </c>
      <c r="L432" s="4">
        <v>120.09929055405399</v>
      </c>
      <c r="M432" s="4">
        <v>232.43272881784151</v>
      </c>
    </row>
    <row r="433" spans="2:13">
      <c r="B433" s="17">
        <v>39317</v>
      </c>
      <c r="C433" s="4">
        <v>121.12772347443814</v>
      </c>
      <c r="D433" s="4">
        <v>104.77467900493822</v>
      </c>
      <c r="E433" s="4">
        <v>131.35706715422174</v>
      </c>
      <c r="F433" s="4">
        <v>103.16341749771011</v>
      </c>
      <c r="G433" s="4">
        <v>125.47522939783207</v>
      </c>
      <c r="H433" s="4">
        <v>107.97187154323954</v>
      </c>
      <c r="I433" s="4">
        <v>160.57640091985294</v>
      </c>
      <c r="J433" s="4">
        <v>160.11033127458057</v>
      </c>
      <c r="K433" s="4">
        <v>131.97970297378174</v>
      </c>
      <c r="L433" s="4">
        <v>120.11692952435145</v>
      </c>
      <c r="M433" s="4">
        <v>233.78938154488372</v>
      </c>
    </row>
    <row r="434" spans="2:13">
      <c r="B434" s="17">
        <v>39318</v>
      </c>
      <c r="C434" s="4">
        <v>122.52493694111422</v>
      </c>
      <c r="D434" s="4">
        <v>104.8919953610621</v>
      </c>
      <c r="E434" s="4">
        <v>130.8148555236067</v>
      </c>
      <c r="F434" s="4">
        <v>102.82725975930917</v>
      </c>
      <c r="G434" s="4">
        <v>126.83076473447731</v>
      </c>
      <c r="H434" s="4">
        <v>108.41416393754999</v>
      </c>
      <c r="I434" s="4">
        <v>160.47614701537077</v>
      </c>
      <c r="J434" s="4">
        <v>159.79606370973167</v>
      </c>
      <c r="K434" s="4">
        <v>131.56690086336116</v>
      </c>
      <c r="L434" s="4">
        <v>120.56701401919408</v>
      </c>
      <c r="M434" s="4">
        <v>233.80818911503681</v>
      </c>
    </row>
    <row r="435" spans="2:13">
      <c r="B435" s="17">
        <v>39321</v>
      </c>
      <c r="C435" s="4">
        <v>121.48303146329648</v>
      </c>
      <c r="D435" s="4">
        <v>103.58754921082733</v>
      </c>
      <c r="E435" s="4">
        <v>131.23687087144398</v>
      </c>
      <c r="F435" s="4">
        <v>102.81492369551464</v>
      </c>
      <c r="G435" s="4">
        <v>126.29287344836465</v>
      </c>
      <c r="H435" s="4">
        <v>106.81851850206859</v>
      </c>
      <c r="I435" s="4">
        <v>160.02126362786942</v>
      </c>
      <c r="J435" s="4">
        <v>164.36814089984952</v>
      </c>
      <c r="K435" s="4">
        <v>134.54135681512307</v>
      </c>
      <c r="L435" s="4">
        <v>120.56701401919408</v>
      </c>
      <c r="M435" s="4">
        <v>237.69132543264283</v>
      </c>
    </row>
    <row r="436" spans="2:13">
      <c r="B436" s="17">
        <v>39322</v>
      </c>
      <c r="C436" s="4">
        <v>118.63145709117688</v>
      </c>
      <c r="D436" s="4">
        <v>100.54570369132911</v>
      </c>
      <c r="E436" s="4">
        <v>131.12496676356648</v>
      </c>
      <c r="F436" s="4">
        <v>102.16728034630178</v>
      </c>
      <c r="G436" s="4">
        <v>123.63583838189196</v>
      </c>
      <c r="H436" s="4">
        <v>103.77765609793224</v>
      </c>
      <c r="I436" s="4">
        <v>158.82954610657248</v>
      </c>
      <c r="J436" s="4">
        <v>162.87648537964714</v>
      </c>
      <c r="K436" s="4">
        <v>134.00597331674348</v>
      </c>
      <c r="L436" s="4">
        <v>118.28247661341662</v>
      </c>
      <c r="M436" s="4">
        <v>235.35793289565063</v>
      </c>
    </row>
    <row r="437" spans="2:13">
      <c r="B437" s="17">
        <v>39323</v>
      </c>
      <c r="C437" s="4">
        <v>121.23207966696997</v>
      </c>
      <c r="D437" s="4">
        <v>102.46745733450153</v>
      </c>
      <c r="E437" s="4">
        <v>128.91377379452823</v>
      </c>
      <c r="F437" s="4">
        <v>101.01077436556454</v>
      </c>
      <c r="G437" s="4">
        <v>125.98155251364594</v>
      </c>
      <c r="H437" s="4">
        <v>105.52924843584381</v>
      </c>
      <c r="I437" s="4">
        <v>159.02064843196072</v>
      </c>
      <c r="J437" s="4">
        <v>160.48420371253195</v>
      </c>
      <c r="K437" s="4">
        <v>132.0320415118527</v>
      </c>
      <c r="L437" s="4">
        <v>118.86378729387874</v>
      </c>
      <c r="M437" s="4">
        <v>234.66079896197644</v>
      </c>
    </row>
    <row r="438" spans="2:13">
      <c r="B438" s="17">
        <v>39324</v>
      </c>
      <c r="C438" s="4">
        <v>120.72520673181539</v>
      </c>
      <c r="D438" s="4">
        <v>100.76357692413065</v>
      </c>
      <c r="E438" s="4">
        <v>130.0488356772367</v>
      </c>
      <c r="F438" s="4">
        <v>101.49188085355124</v>
      </c>
      <c r="G438" s="4">
        <v>125.50224720124096</v>
      </c>
      <c r="H438" s="4">
        <v>104.43373677525969</v>
      </c>
      <c r="I438" s="4">
        <v>160.74698219016594</v>
      </c>
      <c r="J438" s="4">
        <v>163.7184826396838</v>
      </c>
      <c r="K438" s="4">
        <v>133.88209182315464</v>
      </c>
      <c r="L438" s="4">
        <v>120.41020163490134</v>
      </c>
      <c r="M438" s="4">
        <v>235.77546095304905</v>
      </c>
    </row>
    <row r="439" spans="2:13">
      <c r="B439" s="17">
        <v>39325</v>
      </c>
      <c r="C439" s="4">
        <v>122.07935256347832</v>
      </c>
      <c r="D439" s="4">
        <v>102.48701006052221</v>
      </c>
      <c r="E439" s="4">
        <v>133.39203127999107</v>
      </c>
      <c r="F439" s="4">
        <v>104.04853007496769</v>
      </c>
      <c r="G439" s="4">
        <v>126.63045379201061</v>
      </c>
      <c r="H439" s="4">
        <v>105.77635171898676</v>
      </c>
      <c r="I439" s="4">
        <v>163.27427837927695</v>
      </c>
      <c r="J439" s="4">
        <v>167.20135920131906</v>
      </c>
      <c r="K439" s="4">
        <v>136.27242888835451</v>
      </c>
      <c r="L439" s="4">
        <v>122.17991370979937</v>
      </c>
      <c r="M439" s="4">
        <v>240.72310574131944</v>
      </c>
    </row>
    <row r="440" spans="2:13">
      <c r="B440" s="17">
        <v>39328</v>
      </c>
      <c r="C440" s="4">
        <v>122.07935256347832</v>
      </c>
      <c r="D440" s="4">
        <v>102.48701006052221</v>
      </c>
      <c r="E440" s="4">
        <v>133.03651434446087</v>
      </c>
      <c r="F440" s="4">
        <v>102.93211630156267</v>
      </c>
      <c r="G440" s="4">
        <v>126.63045379201061</v>
      </c>
      <c r="H440" s="4">
        <v>105.77635171898676</v>
      </c>
      <c r="I440" s="4">
        <v>163.49680357024917</v>
      </c>
      <c r="J440" s="4">
        <v>166.64330421981606</v>
      </c>
      <c r="K440" s="4">
        <v>135.99290617793292</v>
      </c>
      <c r="L440" s="4">
        <v>122.41096483721212</v>
      </c>
      <c r="M440" s="4">
        <v>241.55189266606519</v>
      </c>
    </row>
    <row r="441" spans="2:13">
      <c r="B441" s="17">
        <v>39329</v>
      </c>
      <c r="C441" s="4">
        <v>123.35730181011806</v>
      </c>
      <c r="D441" s="4">
        <v>102.96186197816655</v>
      </c>
      <c r="E441" s="4">
        <v>132.19554289777867</v>
      </c>
      <c r="F441" s="4">
        <v>101.80336646436314</v>
      </c>
      <c r="G441" s="4">
        <v>127.49426510661384</v>
      </c>
      <c r="H441" s="4">
        <v>106.55710816365682</v>
      </c>
      <c r="I441" s="4">
        <v>165.06132025874643</v>
      </c>
      <c r="J441" s="4">
        <v>166.51768084983877</v>
      </c>
      <c r="K441" s="4">
        <v>136.00627869298302</v>
      </c>
      <c r="L441" s="4">
        <v>123.60537511163947</v>
      </c>
      <c r="M441" s="4">
        <v>238.82604883187869</v>
      </c>
    </row>
    <row r="442" spans="2:13">
      <c r="B442" s="17">
        <v>39330</v>
      </c>
      <c r="C442" s="4">
        <v>121.9385545259354</v>
      </c>
      <c r="D442" s="4">
        <v>100.66022680087865</v>
      </c>
      <c r="E442" s="4">
        <v>130.08611021101171</v>
      </c>
      <c r="F442" s="4">
        <v>99.860436416724568</v>
      </c>
      <c r="G442" s="4">
        <v>126.13493779756031</v>
      </c>
      <c r="H442" s="4">
        <v>104.32970404480496</v>
      </c>
      <c r="I442" s="4">
        <v>162.20248077357599</v>
      </c>
      <c r="J442" s="4">
        <v>167.79413140715542</v>
      </c>
      <c r="K442" s="4">
        <v>135.94643668813393</v>
      </c>
      <c r="L442" s="4">
        <v>121.54743063199081</v>
      </c>
      <c r="M442" s="4">
        <v>238.89375608442981</v>
      </c>
    </row>
    <row r="443" spans="2:13">
      <c r="B443" s="17">
        <v>39331</v>
      </c>
      <c r="C443" s="4">
        <v>122.45702259359351</v>
      </c>
      <c r="D443" s="4">
        <v>100.50659823928783</v>
      </c>
      <c r="E443" s="4">
        <v>130.87950228520788</v>
      </c>
      <c r="F443" s="4">
        <v>99.09560046146369</v>
      </c>
      <c r="G443" s="4">
        <v>126.68363620503655</v>
      </c>
      <c r="H443" s="4">
        <v>104.27595039429495</v>
      </c>
      <c r="I443" s="4">
        <v>162.92264155012296</v>
      </c>
      <c r="J443" s="4">
        <v>167.66327953953757</v>
      </c>
      <c r="K443" s="4">
        <v>136.52576375680303</v>
      </c>
      <c r="L443" s="4">
        <v>122.37394238307134</v>
      </c>
      <c r="M443" s="4">
        <v>240.84723570432976</v>
      </c>
    </row>
    <row r="444" spans="2:13">
      <c r="B444" s="17">
        <v>39332</v>
      </c>
      <c r="C444" s="4">
        <v>120.38646321796209</v>
      </c>
      <c r="D444" s="4">
        <v>99.294329226007562</v>
      </c>
      <c r="E444" s="4">
        <v>129.7939519322438</v>
      </c>
      <c r="F444" s="4">
        <v>97.078654031057937</v>
      </c>
      <c r="G444" s="4">
        <v>124.31393784780029</v>
      </c>
      <c r="H444" s="4">
        <v>102.91902839529905</v>
      </c>
      <c r="I444" s="4">
        <v>158.96613937941711</v>
      </c>
      <c r="J444" s="4">
        <v>167.19069306613233</v>
      </c>
      <c r="K444" s="4">
        <v>137.37796442424386</v>
      </c>
      <c r="L444" s="4">
        <v>120.00760667547492</v>
      </c>
      <c r="M444" s="4">
        <v>238.00227725917375</v>
      </c>
    </row>
    <row r="445" spans="2:13">
      <c r="B445" s="17">
        <v>39335</v>
      </c>
      <c r="C445" s="4">
        <v>120.23324182416538</v>
      </c>
      <c r="D445" s="4">
        <v>98.685401472793046</v>
      </c>
      <c r="E445" s="4">
        <v>126.91833838600195</v>
      </c>
      <c r="F445" s="4">
        <v>94.497332682052431</v>
      </c>
      <c r="G445" s="4">
        <v>124.45111244966938</v>
      </c>
      <c r="H445" s="4">
        <v>102.63738379300709</v>
      </c>
      <c r="I445" s="4">
        <v>157.65813587936043</v>
      </c>
      <c r="J445" s="4">
        <v>167.30983309903533</v>
      </c>
      <c r="K445" s="4">
        <v>138.51481393287543</v>
      </c>
      <c r="L445" s="4">
        <v>118.90080974801955</v>
      </c>
      <c r="M445" s="4">
        <v>238.01105412524518</v>
      </c>
    </row>
    <row r="446" spans="2:13">
      <c r="B446" s="17">
        <v>39336</v>
      </c>
      <c r="C446" s="4">
        <v>121.87229662591518</v>
      </c>
      <c r="D446" s="4">
        <v>100.33621019825074</v>
      </c>
      <c r="E446" s="4">
        <v>127.82564723188636</v>
      </c>
      <c r="F446" s="4">
        <v>95.441041562334021</v>
      </c>
      <c r="G446" s="4">
        <v>126.16261919614067</v>
      </c>
      <c r="H446" s="4">
        <v>104.19276508723195</v>
      </c>
      <c r="I446" s="4">
        <v>159.42080900592805</v>
      </c>
      <c r="J446" s="4">
        <v>166.97897376834035</v>
      </c>
      <c r="K446" s="4">
        <v>137.65146950289292</v>
      </c>
      <c r="L446" s="4">
        <v>121.74145930526277</v>
      </c>
      <c r="M446" s="4">
        <v>239.73006603723678</v>
      </c>
    </row>
    <row r="447" spans="2:13">
      <c r="B447" s="17">
        <v>39337</v>
      </c>
      <c r="C447" s="4">
        <v>121.87809419216696</v>
      </c>
      <c r="D447" s="4">
        <v>99.827839321713839</v>
      </c>
      <c r="E447" s="4">
        <v>127.18103126658056</v>
      </c>
      <c r="F447" s="4">
        <v>93.929873747504018</v>
      </c>
      <c r="G447" s="4">
        <v>126.0039251508547</v>
      </c>
      <c r="H447" s="4">
        <v>103.82037287723487</v>
      </c>
      <c r="I447" s="4">
        <v>159.74337434039211</v>
      </c>
      <c r="J447" s="4">
        <v>169.47401284241815</v>
      </c>
      <c r="K447" s="4">
        <v>138.32488707328932</v>
      </c>
      <c r="L447" s="4">
        <v>122.23593197810665</v>
      </c>
      <c r="M447" s="4">
        <v>238.22295274896993</v>
      </c>
    </row>
    <row r="448" spans="2:13">
      <c r="B448" s="17">
        <v>39338</v>
      </c>
      <c r="C448" s="4">
        <v>122.90426341872991</v>
      </c>
      <c r="D448" s="4">
        <v>100.640674074858</v>
      </c>
      <c r="E448" s="4">
        <v>127.37094622376257</v>
      </c>
      <c r="F448" s="4">
        <v>92.184320720577958</v>
      </c>
      <c r="G448" s="4">
        <v>127.2669363607382</v>
      </c>
      <c r="H448" s="4">
        <v>105.06876564269156</v>
      </c>
      <c r="I448" s="4">
        <v>161.08964105772452</v>
      </c>
      <c r="J448" s="4">
        <v>171.05566823534011</v>
      </c>
      <c r="K448" s="4">
        <v>138.69768307618514</v>
      </c>
      <c r="L448" s="4">
        <v>123.35435899586807</v>
      </c>
      <c r="M448" s="4">
        <v>242.32676455637213</v>
      </c>
    </row>
    <row r="449" spans="2:13">
      <c r="B449" s="17">
        <v>39339</v>
      </c>
      <c r="C449" s="4">
        <v>122.92911013123746</v>
      </c>
      <c r="D449" s="4">
        <v>100.61274160911422</v>
      </c>
      <c r="E449" s="4">
        <v>129.83629837882188</v>
      </c>
      <c r="F449" s="4">
        <v>95.049371536857663</v>
      </c>
      <c r="G449" s="4">
        <v>127.4341623439428</v>
      </c>
      <c r="H449" s="4">
        <v>105.34632251490675</v>
      </c>
      <c r="I449" s="4">
        <v>160.27243279155084</v>
      </c>
      <c r="J449" s="4">
        <v>173.57294585271578</v>
      </c>
      <c r="K449" s="4">
        <v>139.99533707829377</v>
      </c>
      <c r="L449" s="4">
        <v>121.90932027534618</v>
      </c>
      <c r="M449" s="4">
        <v>243.65207133315917</v>
      </c>
    </row>
    <row r="450" spans="2:13">
      <c r="B450" s="17">
        <v>39342</v>
      </c>
      <c r="C450" s="4">
        <v>122.29966008104553</v>
      </c>
      <c r="D450" s="4">
        <v>100.38090214344079</v>
      </c>
      <c r="E450" s="4">
        <v>129.83629837882188</v>
      </c>
      <c r="F450" s="4">
        <v>95.049371536857663</v>
      </c>
      <c r="G450" s="4">
        <v>127.06349704103471</v>
      </c>
      <c r="H450" s="4">
        <v>104.78201137780361</v>
      </c>
      <c r="I450" s="4">
        <v>159.89001437978402</v>
      </c>
      <c r="J450" s="4">
        <v>171.49012153262015</v>
      </c>
      <c r="K450" s="4">
        <v>139.41968745126343</v>
      </c>
      <c r="L450" s="4">
        <v>119.84381623699861</v>
      </c>
      <c r="M450" s="4">
        <v>240.21028599514543</v>
      </c>
    </row>
    <row r="451" spans="2:13">
      <c r="B451" s="17">
        <v>39343</v>
      </c>
      <c r="C451" s="4">
        <v>125.87178911588484</v>
      </c>
      <c r="D451" s="4">
        <v>104.59032473102923</v>
      </c>
      <c r="E451" s="4">
        <v>127.21484401860108</v>
      </c>
      <c r="F451" s="4">
        <v>90.204382481555811</v>
      </c>
      <c r="G451" s="4">
        <v>130.24846946604833</v>
      </c>
      <c r="H451" s="4">
        <v>109.47738253052736</v>
      </c>
      <c r="I451" s="4">
        <v>161.92843918392526</v>
      </c>
      <c r="J451" s="4">
        <v>171.33333631670507</v>
      </c>
      <c r="K451" s="4">
        <v>139.66648464568749</v>
      </c>
      <c r="L451" s="4">
        <v>121.79224403293235</v>
      </c>
      <c r="M451" s="4">
        <v>243.05900595433206</v>
      </c>
    </row>
    <row r="452" spans="2:13">
      <c r="B452" s="17">
        <v>39344</v>
      </c>
      <c r="C452" s="4">
        <v>126.63789608486846</v>
      </c>
      <c r="D452" s="4">
        <v>105.44505818278904</v>
      </c>
      <c r="E452" s="4">
        <v>131.88213088916925</v>
      </c>
      <c r="F452" s="4">
        <v>94.37088802815849</v>
      </c>
      <c r="G452" s="4">
        <v>130.97055581189258</v>
      </c>
      <c r="H452" s="4">
        <v>109.53031863502201</v>
      </c>
      <c r="I452" s="4">
        <v>165.6827234577438</v>
      </c>
      <c r="J452" s="4">
        <v>178.14983326066294</v>
      </c>
      <c r="K452" s="4">
        <v>143.71850528935903</v>
      </c>
      <c r="L452" s="4">
        <v>125.21808096740634</v>
      </c>
      <c r="M452" s="4">
        <v>252.6934972247501</v>
      </c>
    </row>
    <row r="453" spans="2:13">
      <c r="B453" s="17">
        <v>39345</v>
      </c>
      <c r="C453" s="4">
        <v>125.78648206960882</v>
      </c>
      <c r="D453" s="4">
        <v>103.18532170411683</v>
      </c>
      <c r="E453" s="4">
        <v>132.14176452075552</v>
      </c>
      <c r="F453" s="4">
        <v>93.288398430188451</v>
      </c>
      <c r="G453" s="4">
        <v>130.50736638222278</v>
      </c>
      <c r="H453" s="4">
        <v>107.71802350546984</v>
      </c>
      <c r="I453" s="4">
        <v>165.34604989791549</v>
      </c>
      <c r="J453" s="4">
        <v>179.17106341981815</v>
      </c>
      <c r="K453" s="4">
        <v>144.98235654509114</v>
      </c>
      <c r="L453" s="4">
        <v>124.61641762890869</v>
      </c>
      <c r="M453" s="4">
        <v>252.67218197857665</v>
      </c>
    </row>
    <row r="454" spans="2:13">
      <c r="B454" s="17">
        <v>39346</v>
      </c>
      <c r="C454" s="4">
        <v>126.36623869478562</v>
      </c>
      <c r="D454" s="4">
        <v>102.79426718370384</v>
      </c>
      <c r="E454" s="4">
        <v>131.3271992232703</v>
      </c>
      <c r="F454" s="4">
        <v>90.685488969542504</v>
      </c>
      <c r="G454" s="4">
        <v>131.01444789251829</v>
      </c>
      <c r="H454" s="4">
        <v>107.78731053027172</v>
      </c>
      <c r="I454" s="4">
        <v>166.61450761475427</v>
      </c>
      <c r="J454" s="4">
        <v>180.16552367105371</v>
      </c>
      <c r="K454" s="4">
        <v>146.97382120304755</v>
      </c>
      <c r="L454" s="4">
        <v>125.15314629653109</v>
      </c>
      <c r="M454" s="4">
        <v>254.06394216990461</v>
      </c>
    </row>
    <row r="455" spans="2:13">
      <c r="B455" s="17">
        <v>39349</v>
      </c>
      <c r="C455" s="4">
        <v>125.70200324708307</v>
      </c>
      <c r="D455" s="4">
        <v>101.1490449513949</v>
      </c>
      <c r="E455" s="4">
        <v>131.3271992232703</v>
      </c>
      <c r="F455" s="4">
        <v>90.685488969542504</v>
      </c>
      <c r="G455" s="4">
        <v>130.43493970922486</v>
      </c>
      <c r="H455" s="4">
        <v>106.10009994106986</v>
      </c>
      <c r="I455" s="4">
        <v>166.47534921002526</v>
      </c>
      <c r="J455" s="4">
        <v>185.10234085657737</v>
      </c>
      <c r="K455" s="4">
        <v>150.75137097531638</v>
      </c>
      <c r="L455" s="4">
        <v>125.33186201756681</v>
      </c>
      <c r="M455" s="4">
        <v>256.05879844414136</v>
      </c>
    </row>
    <row r="456" spans="2:13">
      <c r="B456" s="17">
        <v>39350</v>
      </c>
      <c r="C456" s="4">
        <v>125.65893561206994</v>
      </c>
      <c r="D456" s="4">
        <v>101.04848807471727</v>
      </c>
      <c r="E456" s="4">
        <v>132.04467361852511</v>
      </c>
      <c r="F456" s="4">
        <v>92.289177262831473</v>
      </c>
      <c r="G456" s="4">
        <v>130.62065155791976</v>
      </c>
      <c r="H456" s="4">
        <v>105.6437048779944</v>
      </c>
      <c r="I456" s="4">
        <v>166.08031889982669</v>
      </c>
      <c r="J456" s="4">
        <v>184.25427853927769</v>
      </c>
      <c r="K456" s="4">
        <v>149.32511795347625</v>
      </c>
      <c r="L456" s="4">
        <v>123.99420779753709</v>
      </c>
      <c r="M456" s="4">
        <v>251.89229473622891</v>
      </c>
    </row>
    <row r="457" spans="2:13">
      <c r="B457" s="17">
        <v>39351</v>
      </c>
      <c r="C457" s="4">
        <v>126.3389073110273</v>
      </c>
      <c r="D457" s="4">
        <v>100.73285121181247</v>
      </c>
      <c r="E457" s="4">
        <v>132.31847640333905</v>
      </c>
      <c r="F457" s="4">
        <v>93.590631993154446</v>
      </c>
      <c r="G457" s="4">
        <v>131.56390469447615</v>
      </c>
      <c r="H457" s="4">
        <v>105.73833582927247</v>
      </c>
      <c r="I457" s="4">
        <v>166.82228329739115</v>
      </c>
      <c r="J457" s="4">
        <v>184.25427853927769</v>
      </c>
      <c r="K457" s="4">
        <v>149.32511795347625</v>
      </c>
      <c r="L457" s="4">
        <v>124.69453306879738</v>
      </c>
      <c r="M457" s="4">
        <v>256.96783100154022</v>
      </c>
    </row>
    <row r="458" spans="2:13">
      <c r="B458" s="17">
        <v>39352</v>
      </c>
      <c r="C458" s="4">
        <v>126.83252866617785</v>
      </c>
      <c r="D458" s="4">
        <v>101.28870728011381</v>
      </c>
      <c r="E458" s="4">
        <v>135.51040019407773</v>
      </c>
      <c r="F458" s="4">
        <v>97.291451131513611</v>
      </c>
      <c r="G458" s="4">
        <v>131.89371149468519</v>
      </c>
      <c r="H458" s="4">
        <v>106.25993018707298</v>
      </c>
      <c r="I458" s="4">
        <v>167.88339285357375</v>
      </c>
      <c r="J458" s="4">
        <v>188.68009722206347</v>
      </c>
      <c r="K458" s="4">
        <v>151.70107956499729</v>
      </c>
      <c r="L458" s="4">
        <v>125.72941727119395</v>
      </c>
      <c r="M458" s="4">
        <v>258.81222671455231</v>
      </c>
    </row>
    <row r="459" spans="2:13">
      <c r="B459" s="17">
        <v>39353</v>
      </c>
      <c r="C459" s="4">
        <v>126.44906106981088</v>
      </c>
      <c r="D459" s="4">
        <v>100.15185592434177</v>
      </c>
      <c r="E459" s="4">
        <v>135.13580320562164</v>
      </c>
      <c r="F459" s="4">
        <v>97.473408072482911</v>
      </c>
      <c r="G459" s="4">
        <v>131.72961388871741</v>
      </c>
      <c r="H459" s="4">
        <v>105.36941818984069</v>
      </c>
      <c r="I459" s="4">
        <v>168.0484163381372</v>
      </c>
      <c r="J459" s="4">
        <v>189.2191204721548</v>
      </c>
      <c r="K459" s="4">
        <v>152.37691161727773</v>
      </c>
      <c r="L459" s="4">
        <v>125.34891948334896</v>
      </c>
      <c r="M459" s="4">
        <v>259.77015895434931</v>
      </c>
    </row>
    <row r="460" spans="2:13">
      <c r="B460" s="17">
        <v>39356</v>
      </c>
      <c r="C460" s="4">
        <v>128.12952705907335</v>
      </c>
      <c r="D460" s="4">
        <v>102.45628434820404</v>
      </c>
      <c r="E460" s="4">
        <v>135.62101619711635</v>
      </c>
      <c r="F460" s="4">
        <v>98.080959214363546</v>
      </c>
      <c r="G460" s="4">
        <v>133.54900225020393</v>
      </c>
      <c r="H460" s="4">
        <v>107.39018755330999</v>
      </c>
      <c r="I460" s="4">
        <v>169.35043453046362</v>
      </c>
      <c r="J460" s="4">
        <v>189.2191204721548</v>
      </c>
      <c r="K460" s="4">
        <v>152.37691161727773</v>
      </c>
      <c r="L460" s="4">
        <v>126.11379175580761</v>
      </c>
      <c r="M460" s="4">
        <v>256.67192523113175</v>
      </c>
    </row>
    <row r="461" spans="2:13">
      <c r="B461" s="17">
        <v>39357</v>
      </c>
      <c r="C461" s="4">
        <v>128.09556988531301</v>
      </c>
      <c r="D461" s="4">
        <v>103.53447752591416</v>
      </c>
      <c r="E461" s="4">
        <v>137.23774878301259</v>
      </c>
      <c r="F461" s="4">
        <v>101.27291572119832</v>
      </c>
      <c r="G461" s="4">
        <v>133.16752982593226</v>
      </c>
      <c r="H461" s="4">
        <v>108.30052504141476</v>
      </c>
      <c r="I461" s="4">
        <v>169.87137006398839</v>
      </c>
      <c r="J461" s="4">
        <v>196.58976845271073</v>
      </c>
      <c r="K461" s="4">
        <v>158.54999887726592</v>
      </c>
      <c r="L461" s="4">
        <v>126.000398375324</v>
      </c>
      <c r="M461" s="4">
        <v>264.38052131787447</v>
      </c>
    </row>
    <row r="462" spans="2:13">
      <c r="B462" s="17">
        <v>39358</v>
      </c>
      <c r="C462" s="4">
        <v>127.51250036513517</v>
      </c>
      <c r="D462" s="4">
        <v>104.03726190930227</v>
      </c>
      <c r="E462" s="4">
        <v>138.47038460726603</v>
      </c>
      <c r="F462" s="4">
        <v>105.04775124232467</v>
      </c>
      <c r="G462" s="4">
        <v>132.41615049323417</v>
      </c>
      <c r="H462" s="4">
        <v>108.47282286415219</v>
      </c>
      <c r="I462" s="4">
        <v>170.05328066679087</v>
      </c>
      <c r="J462" s="4">
        <v>191.57173527050361</v>
      </c>
      <c r="K462" s="4">
        <v>156.92089223129125</v>
      </c>
      <c r="L462" s="4">
        <v>126.67513744791108</v>
      </c>
      <c r="M462" s="4">
        <v>262.42578785996426</v>
      </c>
    </row>
    <row r="463" spans="2:13">
      <c r="B463" s="17">
        <v>39359</v>
      </c>
      <c r="C463" s="4">
        <v>127.78167308396726</v>
      </c>
      <c r="D463" s="4">
        <v>104.4869746077772</v>
      </c>
      <c r="E463" s="4">
        <v>137.60574423416946</v>
      </c>
      <c r="F463" s="4">
        <v>106.17033304762693</v>
      </c>
      <c r="G463" s="4">
        <v>132.47549486142353</v>
      </c>
      <c r="H463" s="4">
        <v>108.74527007377132</v>
      </c>
      <c r="I463" s="4">
        <v>169.8328930857223</v>
      </c>
      <c r="J463" s="4">
        <v>188.04452104887633</v>
      </c>
      <c r="K463" s="4">
        <v>155.15382580505002</v>
      </c>
      <c r="L463" s="4">
        <v>126.92130769272165</v>
      </c>
      <c r="M463" s="4">
        <v>262.06217483700465</v>
      </c>
    </row>
    <row r="464" spans="2:13">
      <c r="B464" s="17">
        <v>39360</v>
      </c>
      <c r="C464" s="4">
        <v>129.0033031155898</v>
      </c>
      <c r="D464" s="4">
        <v>105.22439170341313</v>
      </c>
      <c r="E464" s="4">
        <v>137.38475374774953</v>
      </c>
      <c r="F464" s="4">
        <v>107.06469767273042</v>
      </c>
      <c r="G464" s="4">
        <v>133.34480453601876</v>
      </c>
      <c r="H464" s="4">
        <v>109.71160946392837</v>
      </c>
      <c r="I464" s="4">
        <v>171.05539218963213</v>
      </c>
      <c r="J464" s="4">
        <v>194.0227155377969</v>
      </c>
      <c r="K464" s="4">
        <v>160.15395776577145</v>
      </c>
      <c r="L464" s="4">
        <v>127.84977656881821</v>
      </c>
      <c r="M464" s="4">
        <v>265.24065419287524</v>
      </c>
    </row>
    <row r="465" spans="2:13">
      <c r="B465" s="17">
        <v>39363</v>
      </c>
      <c r="C465" s="4">
        <v>128.58836301671326</v>
      </c>
      <c r="D465" s="4">
        <v>104.26910137497569</v>
      </c>
      <c r="E465" s="4">
        <v>137.38475374774953</v>
      </c>
      <c r="F465" s="4">
        <v>107.06469767273042</v>
      </c>
      <c r="G465" s="4">
        <v>133.13359167287828</v>
      </c>
      <c r="H465" s="4">
        <v>108.90837050383591</v>
      </c>
      <c r="I465" s="4">
        <v>170.46092287542103</v>
      </c>
      <c r="J465" s="4">
        <v>193.59586099042113</v>
      </c>
      <c r="K465" s="4">
        <v>160.95248264363627</v>
      </c>
      <c r="L465" s="4">
        <v>126.78542947097975</v>
      </c>
      <c r="M465" s="4">
        <v>267.09257293394859</v>
      </c>
    </row>
    <row r="466" spans="2:13">
      <c r="B466" s="17">
        <v>39364</v>
      </c>
      <c r="C466" s="4">
        <v>129.62944027078075</v>
      </c>
      <c r="D466" s="4">
        <v>104.40317721054586</v>
      </c>
      <c r="E466" s="4">
        <v>138.14843890409909</v>
      </c>
      <c r="F466" s="4">
        <v>107.32375501241553</v>
      </c>
      <c r="G466" s="4">
        <v>134.27876734017491</v>
      </c>
      <c r="H466" s="4">
        <v>109.0974280198882</v>
      </c>
      <c r="I466" s="4">
        <v>170.59067579657389</v>
      </c>
      <c r="J466" s="4">
        <v>196.78698738371284</v>
      </c>
      <c r="K466" s="4">
        <v>162.80390735231836</v>
      </c>
      <c r="L466" s="4">
        <v>128.22930518247105</v>
      </c>
      <c r="M466" s="4">
        <v>268.54577118777667</v>
      </c>
    </row>
    <row r="467" spans="2:13">
      <c r="B467" s="17">
        <v>39365</v>
      </c>
      <c r="C467" s="4">
        <v>129.40747630571306</v>
      </c>
      <c r="D467" s="4">
        <v>103.01214041650537</v>
      </c>
      <c r="E467" s="4">
        <v>138.29327019192036</v>
      </c>
      <c r="F467" s="4">
        <v>106.10556871270565</v>
      </c>
      <c r="G467" s="4">
        <v>133.46501006136083</v>
      </c>
      <c r="H467" s="4">
        <v>107.88357657358051</v>
      </c>
      <c r="I467" s="4">
        <v>170.72171128366898</v>
      </c>
      <c r="J467" s="4">
        <v>199.1662326633776</v>
      </c>
      <c r="K467" s="4">
        <v>165.44497907470702</v>
      </c>
      <c r="L467" s="4">
        <v>128.57103600262934</v>
      </c>
      <c r="M467" s="4">
        <v>268.7840004097157</v>
      </c>
    </row>
    <row r="468" spans="2:13">
      <c r="B468" s="17">
        <v>39366</v>
      </c>
      <c r="C468" s="4">
        <v>128.73992796300951</v>
      </c>
      <c r="D468" s="4">
        <v>102.40879915643958</v>
      </c>
      <c r="E468" s="4">
        <v>140.55622887417104</v>
      </c>
      <c r="F468" s="4">
        <v>106.21350927090778</v>
      </c>
      <c r="G468" s="4">
        <v>132.86237084637699</v>
      </c>
      <c r="H468" s="4">
        <v>108.07713059271731</v>
      </c>
      <c r="I468" s="4">
        <v>171.72895307027903</v>
      </c>
      <c r="J468" s="4">
        <v>203.09590177672465</v>
      </c>
      <c r="K468" s="4">
        <v>168.11216434731847</v>
      </c>
      <c r="L468" s="4">
        <v>130.34501244397288</v>
      </c>
      <c r="M468" s="4">
        <v>272.47279183573994</v>
      </c>
    </row>
    <row r="469" spans="2:13">
      <c r="B469" s="17">
        <v>39367</v>
      </c>
      <c r="C469" s="4">
        <v>129.35198531444613</v>
      </c>
      <c r="D469" s="4">
        <v>101.69931452654745</v>
      </c>
      <c r="E469" s="4">
        <v>139.52727462756511</v>
      </c>
      <c r="F469" s="4">
        <v>104.30450339870418</v>
      </c>
      <c r="G469" s="4">
        <v>133.60142626874821</v>
      </c>
      <c r="H469" s="4">
        <v>107.33929531385374</v>
      </c>
      <c r="I469" s="4">
        <v>171.89077013998701</v>
      </c>
      <c r="J469" s="4">
        <v>201.04179933700118</v>
      </c>
      <c r="K469" s="4">
        <v>166.25152746160188</v>
      </c>
      <c r="L469" s="4">
        <v>130.46460853928636</v>
      </c>
      <c r="M469" s="4">
        <v>271.21895382553453</v>
      </c>
    </row>
    <row r="470" spans="2:13">
      <c r="B470" s="17">
        <v>39370</v>
      </c>
      <c r="C470" s="4">
        <v>128.26784042536553</v>
      </c>
      <c r="D470" s="4">
        <v>100.36693591056891</v>
      </c>
      <c r="E470" s="4">
        <v>139.74448130602087</v>
      </c>
      <c r="F470" s="4">
        <v>102.56820241962401</v>
      </c>
      <c r="G470" s="4">
        <v>132.57493933783033</v>
      </c>
      <c r="H470" s="4">
        <v>105.55684061386226</v>
      </c>
      <c r="I470" s="4">
        <v>170.35617999014113</v>
      </c>
      <c r="J470" s="4">
        <v>205.9385313739472</v>
      </c>
      <c r="K470" s="4">
        <v>167.83520470228149</v>
      </c>
      <c r="L470" s="4">
        <v>128.79317072747415</v>
      </c>
      <c r="M470" s="4">
        <v>272.9479964416077</v>
      </c>
    </row>
    <row r="471" spans="2:13">
      <c r="B471" s="17">
        <v>39371</v>
      </c>
      <c r="C471" s="4">
        <v>127.42470864760843</v>
      </c>
      <c r="D471" s="4">
        <v>97.660279979996119</v>
      </c>
      <c r="E471" s="4">
        <v>137.97148550185824</v>
      </c>
      <c r="F471" s="4">
        <v>97.824985890627033</v>
      </c>
      <c r="G471" s="4">
        <v>131.89371149468519</v>
      </c>
      <c r="H471" s="4">
        <v>102.75449725970758</v>
      </c>
      <c r="I471" s="4">
        <v>170.21018123372036</v>
      </c>
      <c r="J471" s="4">
        <v>201.85172847817569</v>
      </c>
      <c r="K471" s="4">
        <v>164.50076807454673</v>
      </c>
      <c r="L471" s="4">
        <v>128.20798335024335</v>
      </c>
      <c r="M471" s="4">
        <v>270.80894879619734</v>
      </c>
    </row>
    <row r="472" spans="2:13">
      <c r="B472" s="17">
        <v>39372</v>
      </c>
      <c r="C472" s="4">
        <v>127.64915728392685</v>
      </c>
      <c r="D472" s="4">
        <v>96.875377692595748</v>
      </c>
      <c r="E472" s="4">
        <v>136.50135534793679</v>
      </c>
      <c r="F472" s="4">
        <v>94.133418800113787</v>
      </c>
      <c r="G472" s="4">
        <v>131.70032090186356</v>
      </c>
      <c r="H472" s="4">
        <v>102.73732879338499</v>
      </c>
      <c r="I472" s="4">
        <v>170.69691500878639</v>
      </c>
      <c r="J472" s="4">
        <v>204.25098147547834</v>
      </c>
      <c r="K472" s="4">
        <v>166.05580584549406</v>
      </c>
      <c r="L472" s="4">
        <v>129.436508556235</v>
      </c>
      <c r="M472" s="4">
        <v>270.58952714441142</v>
      </c>
    </row>
    <row r="473" spans="2:13">
      <c r="B473" s="17">
        <v>39373</v>
      </c>
      <c r="C473" s="4">
        <v>127.55308332889757</v>
      </c>
      <c r="D473" s="4">
        <v>95.104459364439791</v>
      </c>
      <c r="E473" s="4">
        <v>137.71523314547406</v>
      </c>
      <c r="F473" s="4">
        <v>95.81420749211857</v>
      </c>
      <c r="G473" s="4">
        <v>131.66638274880958</v>
      </c>
      <c r="H473" s="4">
        <v>101.00617510585745</v>
      </c>
      <c r="I473" s="4">
        <v>169.32863090944616</v>
      </c>
      <c r="J473" s="4">
        <v>205.41059253885385</v>
      </c>
      <c r="K473" s="4">
        <v>167.41460195808165</v>
      </c>
      <c r="L473" s="4">
        <v>128.11358578392623</v>
      </c>
      <c r="M473" s="4">
        <v>267.88625239440864</v>
      </c>
    </row>
    <row r="474" spans="2:13">
      <c r="B474" s="17">
        <v>39374</v>
      </c>
      <c r="C474" s="4">
        <v>124.28574063415118</v>
      </c>
      <c r="D474" s="4">
        <v>92.517913036565275</v>
      </c>
      <c r="E474" s="4">
        <v>135.36669599799046</v>
      </c>
      <c r="F474" s="4">
        <v>94.438736379028427</v>
      </c>
      <c r="G474" s="4">
        <v>128.18781686008586</v>
      </c>
      <c r="H474" s="4">
        <v>98.399225249374126</v>
      </c>
      <c r="I474" s="4">
        <v>168.53172993735737</v>
      </c>
      <c r="J474" s="4">
        <v>205.41059253885385</v>
      </c>
      <c r="K474" s="4">
        <v>167.41460195808165</v>
      </c>
      <c r="L474" s="4">
        <v>126.53383185069305</v>
      </c>
      <c r="M474" s="4">
        <v>268.62476298241961</v>
      </c>
    </row>
    <row r="475" spans="2:13">
      <c r="B475" s="17">
        <v>39377</v>
      </c>
      <c r="C475" s="4">
        <v>124.75782817179513</v>
      </c>
      <c r="D475" s="4">
        <v>93.129634036354176</v>
      </c>
      <c r="E475" s="4">
        <v>132.34045469215238</v>
      </c>
      <c r="F475" s="4">
        <v>94.17351100744601</v>
      </c>
      <c r="G475" s="4">
        <v>128.61393975946484</v>
      </c>
      <c r="H475" s="4">
        <v>99.1462579209105</v>
      </c>
      <c r="I475" s="4">
        <v>166.62540942526297</v>
      </c>
      <c r="J475" s="4">
        <v>197.80194334569941</v>
      </c>
      <c r="K475" s="4">
        <v>161.62660598566032</v>
      </c>
      <c r="L475" s="4">
        <v>125.20412485903911</v>
      </c>
      <c r="M475" s="4">
        <v>263.12668330766905</v>
      </c>
    </row>
    <row r="476" spans="2:13">
      <c r="B476" s="17">
        <v>39378</v>
      </c>
      <c r="C476" s="4">
        <v>125.85605286463004</v>
      </c>
      <c r="D476" s="4">
        <v>93.151980008949195</v>
      </c>
      <c r="E476" s="4">
        <v>132.43794812714492</v>
      </c>
      <c r="F476" s="4">
        <v>95.425621482590856</v>
      </c>
      <c r="G476" s="4">
        <v>129.64971702278299</v>
      </c>
      <c r="H476" s="4">
        <v>99.296686387736983</v>
      </c>
      <c r="I476" s="4">
        <v>167.64825576416987</v>
      </c>
      <c r="J476" s="4">
        <v>204.79579092962527</v>
      </c>
      <c r="K476" s="4">
        <v>167.02962210814022</v>
      </c>
      <c r="L476" s="4">
        <v>126.26381992075515</v>
      </c>
      <c r="M476" s="4">
        <v>266.69134477068292</v>
      </c>
    </row>
    <row r="477" spans="2:13">
      <c r="B477" s="17">
        <v>39379</v>
      </c>
      <c r="C477" s="4">
        <v>125.54878185328636</v>
      </c>
      <c r="D477" s="4">
        <v>92.009542160028374</v>
      </c>
      <c r="E477" s="4">
        <v>131.69575822029412</v>
      </c>
      <c r="F477" s="4">
        <v>94.1827630552919</v>
      </c>
      <c r="G477" s="4">
        <v>129.64042669038272</v>
      </c>
      <c r="H477" s="4">
        <v>98.674125097039351</v>
      </c>
      <c r="I477" s="4">
        <v>167.35262431449209</v>
      </c>
      <c r="J477" s="4">
        <v>204.49372319260434</v>
      </c>
      <c r="K477" s="4">
        <v>166.95904494537598</v>
      </c>
      <c r="L477" s="4">
        <v>125.6435484377679</v>
      </c>
      <c r="M477" s="4">
        <v>266.23494773496816</v>
      </c>
    </row>
    <row r="478" spans="2:13">
      <c r="B478" s="17">
        <v>39380</v>
      </c>
      <c r="C478" s="4">
        <v>125.42620473824897</v>
      </c>
      <c r="D478" s="4">
        <v>91.702285036846746</v>
      </c>
      <c r="E478" s="4">
        <v>131.0982385881598</v>
      </c>
      <c r="F478" s="4">
        <v>92.665427208564651</v>
      </c>
      <c r="G478" s="4">
        <v>129.60885852008391</v>
      </c>
      <c r="H478" s="4">
        <v>98.034804113026823</v>
      </c>
      <c r="I478" s="4">
        <v>169.56462304281149</v>
      </c>
      <c r="J478" s="4">
        <v>208.1255073670429</v>
      </c>
      <c r="K478" s="4">
        <v>168.51222542256636</v>
      </c>
      <c r="L478" s="4">
        <v>127.47179863387285</v>
      </c>
      <c r="M478" s="4">
        <v>269.71309437527788</v>
      </c>
    </row>
    <row r="479" spans="2:13">
      <c r="B479" s="17">
        <v>39381</v>
      </c>
      <c r="C479" s="4">
        <v>127.15553592877633</v>
      </c>
      <c r="D479" s="4">
        <v>94.802788734406889</v>
      </c>
      <c r="E479" s="4">
        <v>132.88113669827126</v>
      </c>
      <c r="F479" s="4">
        <v>94.256779438059084</v>
      </c>
      <c r="G479" s="4">
        <v>130.88656362304945</v>
      </c>
      <c r="H479" s="4">
        <v>100.71942084096948</v>
      </c>
      <c r="I479" s="4">
        <v>169.92224517969578</v>
      </c>
      <c r="J479" s="4">
        <v>211.96482804116096</v>
      </c>
      <c r="K479" s="4">
        <v>169.33912974903745</v>
      </c>
      <c r="L479" s="4">
        <v>129.11997626507306</v>
      </c>
      <c r="M479" s="4">
        <v>275.10710549518137</v>
      </c>
    </row>
    <row r="480" spans="2:13">
      <c r="B480" s="17">
        <v>39384</v>
      </c>
      <c r="C480" s="4">
        <v>127.62762346642029</v>
      </c>
      <c r="D480" s="4">
        <v>93.730182049845538</v>
      </c>
      <c r="E480" s="4">
        <v>134.43048529978375</v>
      </c>
      <c r="F480" s="4">
        <v>99.228213147254891</v>
      </c>
      <c r="G480" s="4">
        <v>131.48910803872309</v>
      </c>
      <c r="H480" s="4">
        <v>100.23216341581414</v>
      </c>
      <c r="I480" s="4">
        <v>171.21549917141715</v>
      </c>
      <c r="J480" s="4">
        <v>220.20270949703203</v>
      </c>
      <c r="K480" s="4">
        <v>174.69489631834043</v>
      </c>
      <c r="L480" s="4">
        <v>129.98641799287088</v>
      </c>
      <c r="M480" s="4">
        <v>279.10684874773654</v>
      </c>
    </row>
    <row r="481" spans="2:13">
      <c r="B481" s="17">
        <v>39385</v>
      </c>
      <c r="C481" s="4">
        <v>126.80271261116873</v>
      </c>
      <c r="D481" s="4">
        <v>93.475996611577088</v>
      </c>
      <c r="E481" s="4">
        <v>134.0515409574964</v>
      </c>
      <c r="F481" s="4">
        <v>100.32303880901947</v>
      </c>
      <c r="G481" s="4">
        <v>130.75166420462537</v>
      </c>
      <c r="H481" s="4">
        <v>99.83238341430247</v>
      </c>
      <c r="I481" s="4">
        <v>170.5372355489821</v>
      </c>
      <c r="J481" s="4">
        <v>220.56047816225046</v>
      </c>
      <c r="K481" s="4">
        <v>176.38611086754764</v>
      </c>
      <c r="L481" s="4">
        <v>129.07442507804117</v>
      </c>
      <c r="M481" s="4">
        <v>276.63929554365239</v>
      </c>
    </row>
    <row r="482" spans="2:13">
      <c r="B482" s="17">
        <v>39386</v>
      </c>
      <c r="C482" s="4">
        <v>128.32333141663247</v>
      </c>
      <c r="D482" s="4">
        <v>93.758114515589341</v>
      </c>
      <c r="E482" s="4">
        <v>134.74888871464378</v>
      </c>
      <c r="F482" s="4">
        <v>102.43867374978146</v>
      </c>
      <c r="G482" s="4">
        <v>132.05553391720798</v>
      </c>
      <c r="H482" s="4">
        <v>100.18454136041935</v>
      </c>
      <c r="I482" s="4">
        <v>171.41964091721778</v>
      </c>
      <c r="J482" s="4">
        <v>218.56918740751564</v>
      </c>
      <c r="K482" s="4">
        <v>175.99979376610122</v>
      </c>
      <c r="L482" s="4">
        <v>130.28744349695813</v>
      </c>
      <c r="M482" s="4">
        <v>278.73571269671572</v>
      </c>
    </row>
    <row r="483" spans="2:13">
      <c r="B483" s="17">
        <v>39387</v>
      </c>
      <c r="C483" s="4">
        <v>124.93258338309845</v>
      </c>
      <c r="D483" s="4">
        <v>89.068253517207793</v>
      </c>
      <c r="E483" s="4">
        <v>135.81777421125491</v>
      </c>
      <c r="F483" s="4">
        <v>102.39241351055198</v>
      </c>
      <c r="G483" s="4">
        <v>128.62247169738347</v>
      </c>
      <c r="H483" s="4">
        <v>94.481749130266621</v>
      </c>
      <c r="I483" s="4">
        <v>168.46183009350733</v>
      </c>
      <c r="J483" s="4">
        <v>219.54726503281074</v>
      </c>
      <c r="K483" s="4">
        <v>175.79393132608044</v>
      </c>
      <c r="L483" s="4">
        <v>127.66117527102239</v>
      </c>
      <c r="M483" s="4">
        <v>278.37209967375617</v>
      </c>
    </row>
    <row r="484" spans="2:13">
      <c r="B484" s="17">
        <v>39388</v>
      </c>
      <c r="C484" s="4">
        <v>125.03279845687901</v>
      </c>
      <c r="D484" s="4">
        <v>87.649284257423517</v>
      </c>
      <c r="E484" s="4">
        <v>132.97653696290061</v>
      </c>
      <c r="F484" s="4">
        <v>97.590600678530961</v>
      </c>
      <c r="G484" s="4">
        <v>128.88061021907623</v>
      </c>
      <c r="H484" s="4">
        <v>92.860146608797507</v>
      </c>
      <c r="I484" s="4">
        <v>167.79147562771587</v>
      </c>
      <c r="J484" s="4">
        <v>212.40485840259095</v>
      </c>
      <c r="K484" s="4">
        <v>171.29816605799743</v>
      </c>
      <c r="L484" s="4">
        <v>126.58577958739323</v>
      </c>
      <c r="M484" s="4">
        <v>279.37391624391023</v>
      </c>
    </row>
    <row r="485" spans="2:13">
      <c r="B485" s="17">
        <v>39391</v>
      </c>
      <c r="C485" s="4">
        <v>124.41328709169008</v>
      </c>
      <c r="D485" s="4">
        <v>86.766618339919901</v>
      </c>
      <c r="E485" s="4">
        <v>130.97546609570426</v>
      </c>
      <c r="F485" s="4">
        <v>95.040119489011772</v>
      </c>
      <c r="G485" s="4">
        <v>128.39049778530773</v>
      </c>
      <c r="H485" s="4">
        <v>91.296385467915172</v>
      </c>
      <c r="I485" s="4">
        <v>166.89496203411599</v>
      </c>
      <c r="J485" s="4">
        <v>201.76646910998355</v>
      </c>
      <c r="K485" s="4">
        <v>163.58902256925799</v>
      </c>
      <c r="L485" s="4">
        <v>125.24502400994859</v>
      </c>
      <c r="M485" s="4">
        <v>279.37391624391023</v>
      </c>
    </row>
    <row r="486" spans="2:13">
      <c r="B486" s="17">
        <v>39392</v>
      </c>
      <c r="C486" s="4">
        <v>125.91237207964723</v>
      </c>
      <c r="D486" s="4">
        <v>89.235848311670523</v>
      </c>
      <c r="E486" s="4">
        <v>130.82016895606708</v>
      </c>
      <c r="F486" s="4">
        <v>95.589074327868374</v>
      </c>
      <c r="G486" s="4">
        <v>129.50476887747701</v>
      </c>
      <c r="H486" s="4">
        <v>92.835620228336651</v>
      </c>
      <c r="I486" s="4">
        <v>167.31478861919709</v>
      </c>
      <c r="J486" s="4">
        <v>205.22292433020851</v>
      </c>
      <c r="K486" s="4">
        <v>166.62228044136504</v>
      </c>
      <c r="L486" s="4">
        <v>125.50670104183385</v>
      </c>
      <c r="M486" s="4">
        <v>284.48581381151757</v>
      </c>
    </row>
    <row r="487" spans="2:13">
      <c r="B487" s="17">
        <v>39393</v>
      </c>
      <c r="C487" s="4">
        <v>122.21435303476949</v>
      </c>
      <c r="D487" s="4">
        <v>83.166123505545997</v>
      </c>
      <c r="E487" s="4">
        <v>129.58882123665251</v>
      </c>
      <c r="F487" s="4">
        <v>93.553623801770854</v>
      </c>
      <c r="G487" s="4">
        <v>126.08327217349769</v>
      </c>
      <c r="H487" s="4">
        <v>87.90070809311203</v>
      </c>
      <c r="I487" s="4">
        <v>166.72544956875484</v>
      </c>
      <c r="J487" s="4">
        <v>207.11076054496198</v>
      </c>
      <c r="K487" s="4">
        <v>165.95829792325395</v>
      </c>
      <c r="L487" s="4">
        <v>123.76548268818554</v>
      </c>
      <c r="M487" s="4">
        <v>285.99418093779462</v>
      </c>
    </row>
    <row r="488" spans="2:13">
      <c r="B488" s="17">
        <v>39394</v>
      </c>
      <c r="C488" s="4">
        <v>122.14395401599802</v>
      </c>
      <c r="D488" s="4">
        <v>83.934266313500089</v>
      </c>
      <c r="E488" s="4">
        <v>126.97147271060565</v>
      </c>
      <c r="F488" s="4">
        <v>90.481943916932735</v>
      </c>
      <c r="G488" s="4">
        <v>125.76351410017057</v>
      </c>
      <c r="H488" s="4">
        <v>88.589081838046241</v>
      </c>
      <c r="I488" s="4">
        <v>167.14976513463367</v>
      </c>
      <c r="J488" s="4">
        <v>200.49698988285431</v>
      </c>
      <c r="K488" s="4">
        <v>160.95760877440546</v>
      </c>
      <c r="L488" s="4">
        <v>123.70287403537152</v>
      </c>
      <c r="M488" s="4">
        <v>286.89694430514254</v>
      </c>
    </row>
    <row r="489" spans="2:13">
      <c r="B489" s="17">
        <v>39395</v>
      </c>
      <c r="C489" s="4">
        <v>120.39888657421587</v>
      </c>
      <c r="D489" s="4">
        <v>84.314147847615573</v>
      </c>
      <c r="E489" s="4">
        <v>125.45674192663803</v>
      </c>
      <c r="F489" s="4">
        <v>87.135786612666351</v>
      </c>
      <c r="G489" s="4">
        <v>123.64427552050034</v>
      </c>
      <c r="H489" s="4">
        <v>89.27520733143821</v>
      </c>
      <c r="I489" s="4">
        <v>166.99863611444405</v>
      </c>
      <c r="J489" s="4">
        <v>200.65865502990059</v>
      </c>
      <c r="K489" s="4">
        <v>160.13493907770021</v>
      </c>
      <c r="L489" s="4">
        <v>122.21053961427187</v>
      </c>
      <c r="M489" s="4">
        <v>283.63195012656774</v>
      </c>
    </row>
    <row r="490" spans="2:13">
      <c r="B490" s="17">
        <v>39398</v>
      </c>
      <c r="C490" s="4">
        <v>119.19630568884915</v>
      </c>
      <c r="D490" s="4">
        <v>84.610231984499691</v>
      </c>
      <c r="E490" s="4">
        <v>122.3465322866156</v>
      </c>
      <c r="F490" s="4">
        <v>85.356309410305315</v>
      </c>
      <c r="G490" s="4">
        <v>123.1210781274697</v>
      </c>
      <c r="H490" s="4">
        <v>89.983610953748766</v>
      </c>
      <c r="I490" s="4">
        <v>166.87978500379992</v>
      </c>
      <c r="J490" s="4">
        <v>192.86693870602446</v>
      </c>
      <c r="K490" s="4">
        <v>153.44897871966674</v>
      </c>
      <c r="L490" s="4">
        <v>122.85058225077934</v>
      </c>
      <c r="M490" s="4">
        <v>281.24088104110604</v>
      </c>
    </row>
    <row r="491" spans="2:13">
      <c r="B491" s="17">
        <v>39399</v>
      </c>
      <c r="C491" s="4">
        <v>122.66407853115663</v>
      </c>
      <c r="D491" s="4">
        <v>89.048700791187159</v>
      </c>
      <c r="E491" s="4">
        <v>121.77928311819488</v>
      </c>
      <c r="F491" s="4">
        <v>85.710971244398067</v>
      </c>
      <c r="G491" s="4">
        <v>126.15029528581381</v>
      </c>
      <c r="H491" s="4">
        <v>94.864565051959545</v>
      </c>
      <c r="I491" s="4">
        <v>166.25389282400488</v>
      </c>
      <c r="J491" s="4">
        <v>193.82633316641724</v>
      </c>
      <c r="K491" s="4">
        <v>154.24690926352932</v>
      </c>
      <c r="L491" s="4">
        <v>123.32450843074932</v>
      </c>
      <c r="M491" s="4">
        <v>278.70812826049126</v>
      </c>
    </row>
    <row r="492" spans="2:13">
      <c r="B492" s="17">
        <v>39400</v>
      </c>
      <c r="C492" s="4">
        <v>121.79692826464222</v>
      </c>
      <c r="D492" s="4">
        <v>87.213537791820471</v>
      </c>
      <c r="E492" s="4">
        <v>124.78161397796129</v>
      </c>
      <c r="F492" s="4">
        <v>90.811933623436431</v>
      </c>
      <c r="G492" s="4">
        <v>125.42906213376142</v>
      </c>
      <c r="H492" s="4">
        <v>93.761286704229491</v>
      </c>
      <c r="I492" s="4">
        <v>166.37253017365862</v>
      </c>
      <c r="J492" s="4">
        <v>203.32588595960766</v>
      </c>
      <c r="K492" s="4">
        <v>161.21896715188404</v>
      </c>
      <c r="L492" s="4">
        <v>124.67689409849996</v>
      </c>
      <c r="M492" s="4">
        <v>281.37504170819807</v>
      </c>
    </row>
    <row r="493" spans="2:13">
      <c r="B493" s="17">
        <v>39401</v>
      </c>
      <c r="C493" s="4">
        <v>120.18768951790149</v>
      </c>
      <c r="D493" s="4">
        <v>83.37003050547564</v>
      </c>
      <c r="E493" s="4">
        <v>123.95030331757064</v>
      </c>
      <c r="F493" s="4">
        <v>91.271451999782698</v>
      </c>
      <c r="G493" s="4">
        <v>124.28236967750148</v>
      </c>
      <c r="H493" s="4">
        <v>90.331272396781173</v>
      </c>
      <c r="I493" s="4">
        <v>163.89119259747659</v>
      </c>
      <c r="J493" s="4">
        <v>200.43417819786561</v>
      </c>
      <c r="K493" s="4">
        <v>159.56775871020159</v>
      </c>
      <c r="L493" s="4">
        <v>123.27081618050322</v>
      </c>
      <c r="M493" s="4">
        <v>278.09500147350076</v>
      </c>
    </row>
    <row r="494" spans="2:13">
      <c r="B494" s="17">
        <v>39402</v>
      </c>
      <c r="C494" s="4">
        <v>120.81631134434316</v>
      </c>
      <c r="D494" s="4">
        <v>81.546040492406448</v>
      </c>
      <c r="E494" s="4">
        <v>122.00454045189359</v>
      </c>
      <c r="F494" s="4">
        <v>90.013173492740577</v>
      </c>
      <c r="G494" s="4">
        <v>124.91506027382084</v>
      </c>
      <c r="H494" s="4">
        <v>89.322829386833007</v>
      </c>
      <c r="I494" s="4">
        <v>162.72042365323563</v>
      </c>
      <c r="J494" s="4">
        <v>192.50930946740979</v>
      </c>
      <c r="K494" s="4">
        <v>153.86761273248416</v>
      </c>
      <c r="L494" s="4">
        <v>121.94498588561795</v>
      </c>
      <c r="M494" s="4">
        <v>274.51153244033384</v>
      </c>
    </row>
    <row r="495" spans="2:13">
      <c r="B495" s="17">
        <v>39405</v>
      </c>
      <c r="C495" s="4">
        <v>118.70682545244988</v>
      </c>
      <c r="D495" s="4">
        <v>79.074017274081456</v>
      </c>
      <c r="E495" s="4">
        <v>121.10246453191714</v>
      </c>
      <c r="F495" s="4">
        <v>90.124198066891367</v>
      </c>
      <c r="G495" s="4">
        <v>122.84511733545808</v>
      </c>
      <c r="H495" s="4">
        <v>86.373940909424803</v>
      </c>
      <c r="I495" s="4">
        <v>160.57661468084333</v>
      </c>
      <c r="J495" s="4">
        <v>191.43391207269829</v>
      </c>
      <c r="K495" s="4">
        <v>152.1384350988848</v>
      </c>
      <c r="L495" s="4">
        <v>118.6426217432261</v>
      </c>
      <c r="M495" s="4">
        <v>271.58131301048388</v>
      </c>
    </row>
    <row r="496" spans="2:13">
      <c r="B496" s="17">
        <v>39406</v>
      </c>
      <c r="C496" s="4">
        <v>119.23937332386228</v>
      </c>
      <c r="D496" s="4">
        <v>76.11596915181461</v>
      </c>
      <c r="E496" s="4">
        <v>122.46270324177189</v>
      </c>
      <c r="F496" s="4">
        <v>91.064822931224313</v>
      </c>
      <c r="G496" s="4">
        <v>123.3352297692266</v>
      </c>
      <c r="H496" s="4">
        <v>85.976204772951519</v>
      </c>
      <c r="I496" s="4">
        <v>163.10626224084837</v>
      </c>
      <c r="J496" s="4">
        <v>193.60227461419356</v>
      </c>
      <c r="K496" s="4">
        <v>152.97811760640374</v>
      </c>
      <c r="L496" s="4">
        <v>120.69145598546839</v>
      </c>
      <c r="M496" s="4">
        <v>273.36427066099589</v>
      </c>
    </row>
    <row r="497" spans="2:13">
      <c r="B497" s="17">
        <v>39407</v>
      </c>
      <c r="C497" s="4">
        <v>117.34025626453312</v>
      </c>
      <c r="D497" s="4">
        <v>75.448383220538147</v>
      </c>
      <c r="E497" s="4">
        <v>119.45288527262949</v>
      </c>
      <c r="F497" s="4">
        <v>89.800376392284932</v>
      </c>
      <c r="G497" s="4">
        <v>121.3340163307637</v>
      </c>
      <c r="H497" s="4">
        <v>84.813041179596254</v>
      </c>
      <c r="I497" s="4">
        <v>160.71449051963015</v>
      </c>
      <c r="J497" s="4">
        <v>185.56419148149399</v>
      </c>
      <c r="K497" s="4">
        <v>146.76506138476591</v>
      </c>
      <c r="L497" s="4">
        <v>117.67461056008912</v>
      </c>
      <c r="M497" s="4">
        <v>269.81089374007388</v>
      </c>
    </row>
    <row r="498" spans="2:13">
      <c r="B498" s="17">
        <v>39408</v>
      </c>
      <c r="C498" s="4">
        <v>117.34025626453312</v>
      </c>
      <c r="D498" s="4">
        <v>75.448383220538147</v>
      </c>
      <c r="E498" s="4">
        <v>119.86435426209844</v>
      </c>
      <c r="F498" s="4">
        <v>89.908316950487063</v>
      </c>
      <c r="G498" s="4">
        <v>121.3340163307637</v>
      </c>
      <c r="H498" s="4">
        <v>84.813041179596254</v>
      </c>
      <c r="I498" s="4">
        <v>161.64819852555391</v>
      </c>
      <c r="J498" s="4">
        <v>181.28888381745463</v>
      </c>
      <c r="K498" s="4">
        <v>142.92243203925338</v>
      </c>
      <c r="L498" s="4">
        <v>119.31135193582175</v>
      </c>
      <c r="M498" s="4">
        <v>267.8110221137963</v>
      </c>
    </row>
    <row r="499" spans="2:13">
      <c r="B499" s="17">
        <v>39409</v>
      </c>
      <c r="C499" s="4">
        <v>119.32219569888754</v>
      </c>
      <c r="D499" s="4">
        <v>78.428777315400012</v>
      </c>
      <c r="E499" s="4">
        <v>119.86435426209844</v>
      </c>
      <c r="F499" s="4">
        <v>89.908316950487063</v>
      </c>
      <c r="G499" s="4">
        <v>123.05784698756186</v>
      </c>
      <c r="H499" s="4">
        <v>87.50603775419637</v>
      </c>
      <c r="I499" s="4">
        <v>162.64988252641444</v>
      </c>
      <c r="J499" s="4">
        <v>185.02670192404386</v>
      </c>
      <c r="K499" s="4">
        <v>145.10902397931537</v>
      </c>
      <c r="L499" s="4">
        <v>121.38150801029171</v>
      </c>
      <c r="M499" s="4">
        <v>269.81214757808408</v>
      </c>
    </row>
    <row r="500" spans="2:13">
      <c r="B500" s="17">
        <v>39412</v>
      </c>
      <c r="C500" s="4">
        <v>116.54930258304195</v>
      </c>
      <c r="D500" s="4">
        <v>74.406502248294956</v>
      </c>
      <c r="E500" s="4">
        <v>121.84835774017968</v>
      </c>
      <c r="F500" s="4">
        <v>94.158090927702844</v>
      </c>
      <c r="G500" s="4">
        <v>120.80693216601459</v>
      </c>
      <c r="H500" s="4">
        <v>83.72263918160813</v>
      </c>
      <c r="I500" s="4">
        <v>161.76063680648704</v>
      </c>
      <c r="J500" s="4">
        <v>192.59428998239443</v>
      </c>
      <c r="K500" s="4">
        <v>149.9136200533047</v>
      </c>
      <c r="L500" s="4">
        <v>119.79923422415891</v>
      </c>
      <c r="M500" s="4">
        <v>272.96931168778127</v>
      </c>
    </row>
    <row r="501" spans="2:13">
      <c r="B501" s="17">
        <v>39413</v>
      </c>
      <c r="C501" s="4">
        <v>118.28940068232259</v>
      </c>
      <c r="D501" s="4">
        <v>76.196973302471591</v>
      </c>
      <c r="E501" s="4">
        <v>122.5539171656749</v>
      </c>
      <c r="F501" s="4">
        <v>96.868940946550936</v>
      </c>
      <c r="G501" s="4">
        <v>122.84511733545808</v>
      </c>
      <c r="H501" s="4">
        <v>85.892610692880851</v>
      </c>
      <c r="I501" s="4">
        <v>160.99088348017489</v>
      </c>
      <c r="J501" s="4">
        <v>189.69135837905066</v>
      </c>
      <c r="K501" s="4">
        <v>147.08819335260074</v>
      </c>
      <c r="L501" s="4">
        <v>119.02738389751664</v>
      </c>
      <c r="M501" s="4">
        <v>270.24973704364578</v>
      </c>
    </row>
    <row r="502" spans="2:13">
      <c r="B502" s="17">
        <v>39414</v>
      </c>
      <c r="C502" s="4">
        <v>121.66772535960281</v>
      </c>
      <c r="D502" s="4">
        <v>80.230421355874171</v>
      </c>
      <c r="E502" s="4">
        <v>121.99785840804194</v>
      </c>
      <c r="F502" s="4">
        <v>95.878971827039848</v>
      </c>
      <c r="G502" s="4">
        <v>125.98306930260922</v>
      </c>
      <c r="H502" s="4">
        <v>90.051058500016083</v>
      </c>
      <c r="I502" s="4">
        <v>165.10172108592585</v>
      </c>
      <c r="J502" s="4">
        <v>190.81395167913101</v>
      </c>
      <c r="K502" s="4">
        <v>147.11282106781798</v>
      </c>
      <c r="L502" s="4">
        <v>122.23690115229881</v>
      </c>
      <c r="M502" s="4">
        <v>271.84587283063723</v>
      </c>
    </row>
    <row r="503" spans="2:13">
      <c r="B503" s="17">
        <v>39415</v>
      </c>
      <c r="C503" s="4">
        <v>121.7257010221205</v>
      </c>
      <c r="D503" s="4">
        <v>79.666185547849693</v>
      </c>
      <c r="E503" s="4">
        <v>124.89577226930682</v>
      </c>
      <c r="F503" s="4">
        <v>99.647639316268936</v>
      </c>
      <c r="G503" s="4">
        <v>126.19428216574968</v>
      </c>
      <c r="H503" s="4">
        <v>89.428497209318451</v>
      </c>
      <c r="I503" s="4">
        <v>165.98947047892068</v>
      </c>
      <c r="J503" s="4">
        <v>198.56119091641139</v>
      </c>
      <c r="K503" s="4">
        <v>151.70070810624588</v>
      </c>
      <c r="L503" s="4">
        <v>123.06787110466331</v>
      </c>
      <c r="M503" s="4">
        <v>273.39937812528166</v>
      </c>
    </row>
    <row r="504" spans="2:13">
      <c r="B504" s="17">
        <v>39416</v>
      </c>
      <c r="C504" s="4">
        <v>122.67153254490893</v>
      </c>
      <c r="D504" s="4">
        <v>84.051582669623997</v>
      </c>
      <c r="E504" s="4">
        <v>126.2396681490183</v>
      </c>
      <c r="F504" s="4">
        <v>100.87816167977334</v>
      </c>
      <c r="G504" s="4">
        <v>126.76298322767954</v>
      </c>
      <c r="H504" s="4">
        <v>92.593422221285877</v>
      </c>
      <c r="I504" s="4">
        <v>168.24101499045804</v>
      </c>
      <c r="J504" s="4">
        <v>199.68406306969919</v>
      </c>
      <c r="K504" s="4">
        <v>152.20882653227338</v>
      </c>
      <c r="L504" s="4">
        <v>124.68329064816825</v>
      </c>
      <c r="M504" s="4">
        <v>278.36583048370517</v>
      </c>
    </row>
    <row r="505" spans="2:13">
      <c r="B505" s="17">
        <v>39419</v>
      </c>
      <c r="C505" s="4">
        <v>121.94932143468868</v>
      </c>
      <c r="D505" s="4">
        <v>82.808587944025533</v>
      </c>
      <c r="E505" s="4">
        <v>125.82344927295598</v>
      </c>
      <c r="F505" s="4">
        <v>101.75093819323638</v>
      </c>
      <c r="G505" s="4">
        <v>126.22120516984839</v>
      </c>
      <c r="H505" s="4">
        <v>91.964524948969199</v>
      </c>
      <c r="I505" s="4">
        <v>167.53004593649686</v>
      </c>
      <c r="J505" s="4">
        <v>199.78730846977487</v>
      </c>
      <c r="K505" s="4">
        <v>152.34998085780188</v>
      </c>
      <c r="L505" s="4">
        <v>123.79397640943527</v>
      </c>
      <c r="M505" s="4">
        <v>275.93840009594754</v>
      </c>
    </row>
    <row r="506" spans="2:13">
      <c r="B506" s="17">
        <v>39420</v>
      </c>
      <c r="C506" s="4">
        <v>121.15174196319545</v>
      </c>
      <c r="D506" s="4">
        <v>81.384032191092501</v>
      </c>
      <c r="E506" s="4">
        <v>124.62567278590468</v>
      </c>
      <c r="F506" s="4">
        <v>100.90591782331104</v>
      </c>
      <c r="G506" s="4">
        <v>125.59704651144766</v>
      </c>
      <c r="H506" s="4">
        <v>90.130156077002283</v>
      </c>
      <c r="I506" s="4">
        <v>166.92467481177701</v>
      </c>
      <c r="J506" s="4">
        <v>201.32915756732666</v>
      </c>
      <c r="K506" s="4">
        <v>153.27829342340266</v>
      </c>
      <c r="L506" s="4">
        <v>122.41077100237369</v>
      </c>
      <c r="M506" s="4">
        <v>276.3985586456929</v>
      </c>
    </row>
    <row r="507" spans="2:13">
      <c r="B507" s="17">
        <v>39421</v>
      </c>
      <c r="C507" s="4">
        <v>122.99205513625667</v>
      </c>
      <c r="D507" s="4">
        <v>83.138191039802194</v>
      </c>
      <c r="E507" s="4">
        <v>125.66171160912441</v>
      </c>
      <c r="F507" s="4">
        <v>102.21045656958265</v>
      </c>
      <c r="G507" s="4">
        <v>127.45729337563321</v>
      </c>
      <c r="H507" s="4">
        <v>91.839849181626604</v>
      </c>
      <c r="I507" s="4">
        <v>169.82819034393424</v>
      </c>
      <c r="J507" s="4">
        <v>204.57682144843838</v>
      </c>
      <c r="K507" s="4">
        <v>155.78679151741997</v>
      </c>
      <c r="L507" s="4">
        <v>125.8724673819579</v>
      </c>
      <c r="M507" s="4">
        <v>283.6532653727412</v>
      </c>
    </row>
    <row r="508" spans="2:13">
      <c r="B508" s="17">
        <v>39422</v>
      </c>
      <c r="C508" s="4">
        <v>124.84147877057063</v>
      </c>
      <c r="D508" s="4">
        <v>85.1688812993754</v>
      </c>
      <c r="E508" s="4">
        <v>127.79674537956404</v>
      </c>
      <c r="F508" s="4">
        <v>106.20117320711327</v>
      </c>
      <c r="G508" s="4">
        <v>129.11561770907858</v>
      </c>
      <c r="H508" s="4">
        <v>93.650917992155698</v>
      </c>
      <c r="I508" s="4">
        <v>169.7386244889704</v>
      </c>
      <c r="J508" s="4">
        <v>206.064991303547</v>
      </c>
      <c r="K508" s="4">
        <v>158.05376713128294</v>
      </c>
      <c r="L508" s="4">
        <v>125.71410431895771</v>
      </c>
      <c r="M508" s="4">
        <v>283.25956023753668</v>
      </c>
    </row>
    <row r="509" spans="2:13">
      <c r="B509" s="17">
        <v>39423</v>
      </c>
      <c r="C509" s="4">
        <v>124.61951480550297</v>
      </c>
      <c r="D509" s="4">
        <v>83.439861669835096</v>
      </c>
      <c r="E509" s="4">
        <v>128.45923379950929</v>
      </c>
      <c r="F509" s="4">
        <v>105.01382706688969</v>
      </c>
      <c r="G509" s="4">
        <v>129.16955851658619</v>
      </c>
      <c r="H509" s="4">
        <v>92.602824000462519</v>
      </c>
      <c r="I509" s="4">
        <v>170.88203202644434</v>
      </c>
      <c r="J509" s="4">
        <v>201.0703817907696</v>
      </c>
      <c r="K509" s="4">
        <v>156.44943678402603</v>
      </c>
      <c r="L509" s="4">
        <v>127.0575735841404</v>
      </c>
      <c r="M509" s="4">
        <v>286.60856156279527</v>
      </c>
    </row>
    <row r="510" spans="2:13">
      <c r="B510" s="17">
        <v>39426</v>
      </c>
      <c r="C510" s="4">
        <v>125.55540764328836</v>
      </c>
      <c r="D510" s="4">
        <v>85.587868285532181</v>
      </c>
      <c r="E510" s="4">
        <v>128.20177384483861</v>
      </c>
      <c r="F510" s="4">
        <v>105.23896023113988</v>
      </c>
      <c r="G510" s="4">
        <v>130.13129751863289</v>
      </c>
      <c r="H510" s="4">
        <v>94.961444254779863</v>
      </c>
      <c r="I510" s="4">
        <v>171.72189895759692</v>
      </c>
      <c r="J510" s="4">
        <v>198.69057880468986</v>
      </c>
      <c r="K510" s="4">
        <v>154.03402625310727</v>
      </c>
      <c r="L510" s="4">
        <v>127.25974332062657</v>
      </c>
      <c r="M510" s="4">
        <v>292.20067908831118</v>
      </c>
    </row>
    <row r="511" spans="2:13">
      <c r="B511" s="17">
        <v>39427</v>
      </c>
      <c r="C511" s="4">
        <v>122.38248245607078</v>
      </c>
      <c r="D511" s="4">
        <v>80.34494446542368</v>
      </c>
      <c r="E511" s="4">
        <v>129.17050919022702</v>
      </c>
      <c r="F511" s="4">
        <v>105.87118350060958</v>
      </c>
      <c r="G511" s="4">
        <v>127.3417330164913</v>
      </c>
      <c r="H511" s="4">
        <v>90.409756814255843</v>
      </c>
      <c r="I511" s="4">
        <v>171.21015514665797</v>
      </c>
      <c r="J511" s="4">
        <v>203.74995197490841</v>
      </c>
      <c r="K511" s="4">
        <v>156.56566622733621</v>
      </c>
      <c r="L511" s="4">
        <v>126.7071201962526</v>
      </c>
      <c r="M511" s="4">
        <v>293.72910762275154</v>
      </c>
    </row>
    <row r="512" spans="2:13">
      <c r="B512" s="17">
        <v>39428</v>
      </c>
      <c r="C512" s="4">
        <v>123.12291448879658</v>
      </c>
      <c r="D512" s="4">
        <v>78.442743548271906</v>
      </c>
      <c r="E512" s="4">
        <v>128.26513250160093</v>
      </c>
      <c r="F512" s="4">
        <v>104.88738241299578</v>
      </c>
      <c r="G512" s="4">
        <v>127.73164257937133</v>
      </c>
      <c r="H512" s="4">
        <v>88.39675413793249</v>
      </c>
      <c r="I512" s="4">
        <v>172.63594095240694</v>
      </c>
      <c r="J512" s="4">
        <v>198.82972655523082</v>
      </c>
      <c r="K512" s="4">
        <v>153.37357259313441</v>
      </c>
      <c r="L512" s="4">
        <v>127.15177731561911</v>
      </c>
      <c r="M512" s="4">
        <v>295.88696283831501</v>
      </c>
    </row>
    <row r="513" spans="2:13">
      <c r="B513" s="17">
        <v>39429</v>
      </c>
      <c r="C513" s="4">
        <v>123.27365121134255</v>
      </c>
      <c r="D513" s="4">
        <v>78.540507178375165</v>
      </c>
      <c r="E513" s="4">
        <v>125.07916619574202</v>
      </c>
      <c r="F513" s="4">
        <v>99.333069689508392</v>
      </c>
      <c r="G513" s="4">
        <v>128.14932834014195</v>
      </c>
      <c r="H513" s="4">
        <v>87.656261834519</v>
      </c>
      <c r="I513" s="4">
        <v>169.47633975378989</v>
      </c>
      <c r="J513" s="4">
        <v>193.41572181837819</v>
      </c>
      <c r="K513" s="4">
        <v>149.95570632983728</v>
      </c>
      <c r="L513" s="4">
        <v>123.3603678758595</v>
      </c>
      <c r="M513" s="4">
        <v>290.54937442887081</v>
      </c>
    </row>
    <row r="514" spans="2:13">
      <c r="B514" s="17">
        <v>39430</v>
      </c>
      <c r="C514" s="4">
        <v>121.5791054183258</v>
      </c>
      <c r="D514" s="4">
        <v>76.847799754301775</v>
      </c>
      <c r="E514" s="4">
        <v>124.90197127384393</v>
      </c>
      <c r="F514" s="4">
        <v>96.449514777536891</v>
      </c>
      <c r="G514" s="4">
        <v>126.46085782605087</v>
      </c>
      <c r="H514" s="4">
        <v>85.943502932337097</v>
      </c>
      <c r="I514" s="4">
        <v>169.90493053947603</v>
      </c>
      <c r="J514" s="4">
        <v>192.15523560719069</v>
      </c>
      <c r="K514" s="4">
        <v>148.20788146691808</v>
      </c>
      <c r="L514" s="4">
        <v>123.99537080656771</v>
      </c>
      <c r="M514" s="4">
        <v>284.56229793014012</v>
      </c>
    </row>
    <row r="515" spans="2:13">
      <c r="B515" s="17">
        <v>39433</v>
      </c>
      <c r="C515" s="4">
        <v>119.75287204901888</v>
      </c>
      <c r="D515" s="4">
        <v>76.370154590083061</v>
      </c>
      <c r="E515" s="4">
        <v>122.77080181792093</v>
      </c>
      <c r="F515" s="4">
        <v>93.458019307363244</v>
      </c>
      <c r="G515" s="4">
        <v>124.82414773533263</v>
      </c>
      <c r="H515" s="4">
        <v>85.344650476084936</v>
      </c>
      <c r="I515" s="4">
        <v>167.27738044588284</v>
      </c>
      <c r="J515" s="4">
        <v>185.41354103614384</v>
      </c>
      <c r="K515" s="4">
        <v>143.53351883116642</v>
      </c>
      <c r="L515" s="4">
        <v>121.68602254147076</v>
      </c>
      <c r="M515" s="4">
        <v>282.24771296330101</v>
      </c>
    </row>
    <row r="516" spans="2:13">
      <c r="B516" s="17">
        <v>39434</v>
      </c>
      <c r="C516" s="4">
        <v>120.50489921424821</v>
      </c>
      <c r="D516" s="4">
        <v>77.057293247380173</v>
      </c>
      <c r="E516" s="4">
        <v>122.43323784358256</v>
      </c>
      <c r="F516" s="4">
        <v>94.043982337603438</v>
      </c>
      <c r="G516" s="4">
        <v>125.44290283305159</v>
      </c>
      <c r="H516" s="4">
        <v>85.157023665559521</v>
      </c>
      <c r="I516" s="4">
        <v>167.81819575151178</v>
      </c>
      <c r="J516" s="4">
        <v>186.36366362738735</v>
      </c>
      <c r="K516" s="4">
        <v>144.24794544771635</v>
      </c>
      <c r="L516" s="4">
        <v>121.71451626272049</v>
      </c>
      <c r="M516" s="4">
        <v>284.50712905769109</v>
      </c>
    </row>
    <row r="517" spans="2:13">
      <c r="B517" s="17">
        <v>39435</v>
      </c>
      <c r="C517" s="4">
        <v>120.34091091169819</v>
      </c>
      <c r="D517" s="4">
        <v>76.677411713264689</v>
      </c>
      <c r="E517" s="4">
        <v>121.00545413623915</v>
      </c>
      <c r="F517" s="4">
        <v>93.183541887934922</v>
      </c>
      <c r="G517" s="4">
        <v>125.20400857133079</v>
      </c>
      <c r="H517" s="4">
        <v>84.946505566603989</v>
      </c>
      <c r="I517" s="4">
        <v>167.53132850243904</v>
      </c>
      <c r="J517" s="4">
        <v>188.42989618163693</v>
      </c>
      <c r="K517" s="4">
        <v>144.52594517725723</v>
      </c>
      <c r="L517" s="4">
        <v>121.8162795528981</v>
      </c>
      <c r="M517" s="4">
        <v>283.98804012146599</v>
      </c>
    </row>
    <row r="518" spans="2:13">
      <c r="B518" s="17">
        <v>39436</v>
      </c>
      <c r="C518" s="4">
        <v>120.93060622187801</v>
      </c>
      <c r="D518" s="4">
        <v>75.870163453269299</v>
      </c>
      <c r="E518" s="4">
        <v>121.014229350454</v>
      </c>
      <c r="F518" s="4">
        <v>94.47574457041199</v>
      </c>
      <c r="G518" s="4">
        <v>125.56775352459377</v>
      </c>
      <c r="H518" s="4">
        <v>84.384647067546936</v>
      </c>
      <c r="I518" s="4">
        <v>168.2125847787392</v>
      </c>
      <c r="J518" s="4">
        <v>188.34505509325604</v>
      </c>
      <c r="K518" s="4">
        <v>144.84372813907208</v>
      </c>
      <c r="L518" s="4">
        <v>122.99905973701944</v>
      </c>
      <c r="M518" s="4">
        <v>286.28632519417249</v>
      </c>
    </row>
    <row r="519" spans="2:13">
      <c r="B519" s="17">
        <v>39437</v>
      </c>
      <c r="C519" s="4">
        <v>122.94650282999278</v>
      </c>
      <c r="D519" s="4">
        <v>77.317065178797378</v>
      </c>
      <c r="E519" s="4">
        <v>122.82884704222283</v>
      </c>
      <c r="F519" s="4">
        <v>93.55053978582221</v>
      </c>
      <c r="G519" s="4">
        <v>127.51123418314081</v>
      </c>
      <c r="H519" s="4">
        <v>85.870536950466075</v>
      </c>
      <c r="I519" s="4">
        <v>171.0658664781601</v>
      </c>
      <c r="J519" s="4">
        <v>192.59638138145064</v>
      </c>
      <c r="K519" s="4">
        <v>147.32236094947751</v>
      </c>
      <c r="L519" s="4">
        <v>124.71488572683292</v>
      </c>
      <c r="M519" s="4">
        <v>287.8924916852456</v>
      </c>
    </row>
    <row r="520" spans="2:13">
      <c r="B520" s="17">
        <v>39440</v>
      </c>
      <c r="C520" s="4">
        <v>123.9395431065456</v>
      </c>
      <c r="D520" s="4">
        <v>78.568439644118939</v>
      </c>
      <c r="E520" s="4">
        <v>122.82884704222283</v>
      </c>
      <c r="F520" s="4">
        <v>93.55053978582221</v>
      </c>
      <c r="G520" s="4">
        <v>128.44671377626028</v>
      </c>
      <c r="H520" s="4">
        <v>87.016940850506472</v>
      </c>
      <c r="I520" s="4">
        <v>171.0658664781601</v>
      </c>
      <c r="J520" s="4">
        <v>196.09515257591323</v>
      </c>
      <c r="K520" s="4">
        <v>149.27630827354349</v>
      </c>
      <c r="L520" s="4">
        <v>125.59179453590615</v>
      </c>
      <c r="M520" s="4">
        <v>288.79400121458326</v>
      </c>
    </row>
    <row r="521" spans="2:13">
      <c r="B521" s="17">
        <v>39441</v>
      </c>
      <c r="C521" s="4">
        <v>123.9395431065456</v>
      </c>
      <c r="D521" s="4">
        <v>78.568439644118939</v>
      </c>
      <c r="E521" s="4">
        <v>125.20854022549679</v>
      </c>
      <c r="F521" s="4">
        <v>96.027004592574215</v>
      </c>
      <c r="G521" s="4">
        <v>128.44671377626028</v>
      </c>
      <c r="H521" s="4">
        <v>87.016940850506472</v>
      </c>
      <c r="I521" s="4">
        <v>171.0658664781601</v>
      </c>
      <c r="J521" s="4">
        <v>196.09515257591323</v>
      </c>
      <c r="K521" s="4">
        <v>149.27630827354349</v>
      </c>
      <c r="L521" s="4">
        <v>125.59179453590615</v>
      </c>
      <c r="M521" s="4">
        <v>287.50881725412273</v>
      </c>
    </row>
    <row r="522" spans="2:13">
      <c r="B522" s="17">
        <v>39442</v>
      </c>
      <c r="C522" s="4">
        <v>124.03975818032617</v>
      </c>
      <c r="D522" s="4">
        <v>78.230456808619138</v>
      </c>
      <c r="E522" s="4">
        <v>126.02125387227613</v>
      </c>
      <c r="F522" s="4">
        <v>96.748664324554241</v>
      </c>
      <c r="G522" s="4">
        <v>128.46908641346906</v>
      </c>
      <c r="H522" s="4">
        <v>86.652724100663008</v>
      </c>
      <c r="I522" s="4">
        <v>171.0658664781601</v>
      </c>
      <c r="J522" s="4">
        <v>196.09515257591323</v>
      </c>
      <c r="K522" s="4">
        <v>149.27630827354349</v>
      </c>
      <c r="L522" s="4">
        <v>125.59179453590615</v>
      </c>
      <c r="M522" s="4">
        <v>286.26124843396838</v>
      </c>
    </row>
    <row r="523" spans="2:13">
      <c r="B523" s="17">
        <v>39443</v>
      </c>
      <c r="C523" s="4">
        <v>122.27646981603843</v>
      </c>
      <c r="D523" s="4">
        <v>76.800314562537338</v>
      </c>
      <c r="E523" s="4">
        <v>125.30595315393691</v>
      </c>
      <c r="F523" s="4">
        <v>95.823459539964446</v>
      </c>
      <c r="G523" s="4">
        <v>126.64818126301927</v>
      </c>
      <c r="H523" s="4">
        <v>84.457408662914091</v>
      </c>
      <c r="I523" s="4">
        <v>171.83390971654936</v>
      </c>
      <c r="J523" s="4">
        <v>194.10225841523535</v>
      </c>
      <c r="K523" s="4">
        <v>147.40222458102653</v>
      </c>
      <c r="L523" s="4">
        <v>125.9505828218466</v>
      </c>
      <c r="M523" s="4">
        <v>287.31196468652047</v>
      </c>
    </row>
    <row r="524" spans="2:13">
      <c r="B524" s="17">
        <v>39444</v>
      </c>
      <c r="C524" s="4">
        <v>122.45205325109198</v>
      </c>
      <c r="D524" s="4">
        <v>76.183007069599697</v>
      </c>
      <c r="E524" s="4">
        <v>123.23765931546163</v>
      </c>
      <c r="F524" s="4">
        <v>93.24213819095894</v>
      </c>
      <c r="G524" s="4">
        <v>126.70752563120864</v>
      </c>
      <c r="H524" s="4">
        <v>83.862848323242588</v>
      </c>
      <c r="I524" s="4">
        <v>172.44783128088383</v>
      </c>
      <c r="J524" s="4">
        <v>190.80949002781102</v>
      </c>
      <c r="K524" s="4">
        <v>145.77972990082662</v>
      </c>
      <c r="L524" s="4">
        <v>125.54469267016681</v>
      </c>
      <c r="M524" s="4">
        <v>287.19285007555101</v>
      </c>
    </row>
    <row r="525" spans="2:13">
      <c r="B525" s="17">
        <v>39447</v>
      </c>
      <c r="C525" s="4">
        <v>121.61223436833588</v>
      </c>
      <c r="D525" s="4">
        <v>76.741656384475405</v>
      </c>
      <c r="E525" s="4">
        <v>123.23765931546163</v>
      </c>
      <c r="F525" s="4">
        <v>93.24213819095894</v>
      </c>
      <c r="G525" s="4">
        <v>125.74957860157019</v>
      </c>
      <c r="H525" s="4">
        <v>84.203969398152083</v>
      </c>
      <c r="I525" s="4">
        <v>172.44783128088383</v>
      </c>
      <c r="J525" s="4">
        <v>193.89116653716027</v>
      </c>
      <c r="K525" s="4">
        <v>146.82378901336077</v>
      </c>
      <c r="L525" s="4">
        <v>125.15741066297663</v>
      </c>
      <c r="M525" s="4">
        <v>287.19285007555101</v>
      </c>
    </row>
    <row r="526" spans="2:13">
      <c r="B526" s="17">
        <v>39448</v>
      </c>
      <c r="C526" s="4">
        <v>121.61223436833588</v>
      </c>
      <c r="D526" s="4">
        <v>76.741656384475405</v>
      </c>
      <c r="E526" s="4">
        <v>123.23765931546163</v>
      </c>
      <c r="F526" s="4">
        <v>93.24213819095894</v>
      </c>
      <c r="G526" s="4">
        <v>125.74957860157019</v>
      </c>
      <c r="H526" s="4">
        <v>84.203969398152083</v>
      </c>
      <c r="I526" s="4">
        <v>172.44783128088383</v>
      </c>
      <c r="J526" s="4">
        <v>193.89116653716027</v>
      </c>
      <c r="K526" s="4">
        <v>146.82378901336077</v>
      </c>
      <c r="L526" s="4">
        <v>125.15741066297663</v>
      </c>
      <c r="M526" s="4">
        <v>287.19285007555101</v>
      </c>
    </row>
    <row r="527" spans="2:13">
      <c r="B527" s="17">
        <v>39449</v>
      </c>
      <c r="C527" s="4">
        <v>119.8572282415507</v>
      </c>
      <c r="D527" s="4">
        <v>74.507059124972585</v>
      </c>
      <c r="E527" s="4">
        <v>123.23765931546163</v>
      </c>
      <c r="F527" s="4">
        <v>93.24213819095894</v>
      </c>
      <c r="G527" s="4">
        <v>123.65584103634558</v>
      </c>
      <c r="H527" s="4">
        <v>82.222851016427825</v>
      </c>
      <c r="I527" s="4">
        <v>169.92096261375357</v>
      </c>
      <c r="J527" s="4">
        <v>192.13348505700594</v>
      </c>
      <c r="K527" s="4">
        <v>145.37725434369469</v>
      </c>
      <c r="L527" s="4">
        <v>124.37761310795861</v>
      </c>
      <c r="M527" s="4">
        <v>287.19285007555101</v>
      </c>
    </row>
    <row r="528" spans="2:13">
      <c r="B528" s="17">
        <v>39450</v>
      </c>
      <c r="C528" s="4">
        <v>119.8572282415507</v>
      </c>
      <c r="D528" s="4">
        <v>73.197026481589063</v>
      </c>
      <c r="E528" s="4">
        <v>123.23765931546163</v>
      </c>
      <c r="F528" s="4">
        <v>93.24213819095894</v>
      </c>
      <c r="G528" s="4">
        <v>123.77680495616927</v>
      </c>
      <c r="H528" s="4">
        <v>81.433919111604169</v>
      </c>
      <c r="I528" s="4">
        <v>169.05095538295922</v>
      </c>
      <c r="J528" s="4">
        <v>187.44010672162696</v>
      </c>
      <c r="K528" s="4">
        <v>141.3810639503572</v>
      </c>
      <c r="L528" s="4">
        <v>125.59412055396734</v>
      </c>
      <c r="M528" s="4">
        <v>287.19285007555101</v>
      </c>
    </row>
    <row r="529" spans="2:13">
      <c r="B529" s="17">
        <v>39451</v>
      </c>
      <c r="C529" s="4">
        <v>116.91454925690333</v>
      </c>
      <c r="D529" s="4">
        <v>70.236185112747833</v>
      </c>
      <c r="E529" s="4">
        <v>118.27547694334292</v>
      </c>
      <c r="F529" s="4">
        <v>88.807323256825228</v>
      </c>
      <c r="G529" s="4">
        <v>121.34482345212724</v>
      </c>
      <c r="H529" s="4">
        <v>79.195886894552629</v>
      </c>
      <c r="I529" s="4">
        <v>166.91933078701783</v>
      </c>
      <c r="J529" s="4">
        <v>191.84884564545354</v>
      </c>
      <c r="K529" s="4">
        <v>143.11700213323189</v>
      </c>
      <c r="L529" s="4">
        <v>123.05643484919575</v>
      </c>
      <c r="M529" s="4">
        <v>287.19285007555101</v>
      </c>
    </row>
    <row r="530" spans="2:13">
      <c r="B530" s="17">
        <v>39454</v>
      </c>
      <c r="C530" s="4">
        <v>117.29139106326825</v>
      </c>
      <c r="D530" s="4">
        <v>70.576961194822005</v>
      </c>
      <c r="E530" s="4">
        <v>116.73892888366679</v>
      </c>
      <c r="F530" s="4">
        <v>87.93146272741356</v>
      </c>
      <c r="G530" s="4">
        <v>121.60372036830169</v>
      </c>
      <c r="H530" s="4">
        <v>79.651464411612707</v>
      </c>
      <c r="I530" s="4">
        <v>167.10060010684919</v>
      </c>
      <c r="J530" s="4">
        <v>189.47719911569311</v>
      </c>
      <c r="K530" s="4">
        <v>140.22701590153622</v>
      </c>
      <c r="L530" s="4">
        <v>122.80735708180868</v>
      </c>
      <c r="M530" s="4">
        <v>287.19285007555101</v>
      </c>
    </row>
    <row r="531" spans="2:13">
      <c r="B531" s="17">
        <v>39455</v>
      </c>
      <c r="C531" s="4">
        <v>115.13883753636182</v>
      </c>
      <c r="D531" s="4">
        <v>67.236238291865305</v>
      </c>
      <c r="E531" s="4">
        <v>116.96531330909954</v>
      </c>
      <c r="F531" s="4">
        <v>90.759505352309688</v>
      </c>
      <c r="G531" s="4">
        <v>119.34351521435414</v>
      </c>
      <c r="H531" s="4">
        <v>76.466100749261258</v>
      </c>
      <c r="I531" s="4">
        <v>167.80216367723423</v>
      </c>
      <c r="J531" s="4">
        <v>189.0129782385128</v>
      </c>
      <c r="K531" s="4">
        <v>140.91220871435172</v>
      </c>
      <c r="L531" s="4">
        <v>123.21092121542725</v>
      </c>
      <c r="M531" s="4">
        <v>287.19285007555101</v>
      </c>
    </row>
    <row r="532" spans="2:13">
      <c r="B532" s="17">
        <v>39456</v>
      </c>
      <c r="C532" s="4">
        <v>116.70749331934019</v>
      </c>
      <c r="D532" s="4">
        <v>68.593756127013265</v>
      </c>
      <c r="E532" s="4">
        <v>117.53280399717755</v>
      </c>
      <c r="F532" s="4">
        <v>92.252169071447881</v>
      </c>
      <c r="G532" s="4">
        <v>120.72986032681656</v>
      </c>
      <c r="H532" s="4">
        <v>77.620066949943734</v>
      </c>
      <c r="I532" s="4">
        <v>166.36397973404397</v>
      </c>
      <c r="J532" s="4">
        <v>192.5192087562759</v>
      </c>
      <c r="K532" s="4">
        <v>143.40384258105584</v>
      </c>
      <c r="L532" s="4">
        <v>121.5867791041928</v>
      </c>
      <c r="M532" s="4">
        <v>287.95142207172523</v>
      </c>
    </row>
    <row r="533" spans="2:13">
      <c r="B533" s="17">
        <v>39457</v>
      </c>
      <c r="C533" s="4">
        <v>117.63510391962303</v>
      </c>
      <c r="D533" s="4">
        <v>71.043433372743223</v>
      </c>
      <c r="E533" s="4">
        <v>115.83371320814557</v>
      </c>
      <c r="F533" s="4">
        <v>90.710161097131561</v>
      </c>
      <c r="G533" s="4">
        <v>121.84640660243078</v>
      </c>
      <c r="H533" s="4">
        <v>79.487750822036602</v>
      </c>
      <c r="I533" s="4">
        <v>164.87577571910774</v>
      </c>
      <c r="J533" s="4">
        <v>189.8353163474209</v>
      </c>
      <c r="K533" s="4">
        <v>141.84405013809072</v>
      </c>
      <c r="L533" s="4">
        <v>120.61741107718677</v>
      </c>
      <c r="M533" s="4">
        <v>289.24412906024696</v>
      </c>
    </row>
    <row r="534" spans="2:13">
      <c r="B534" s="17">
        <v>39458</v>
      </c>
      <c r="C534" s="4">
        <v>116.03580385788534</v>
      </c>
      <c r="D534" s="4">
        <v>72.051795386093858</v>
      </c>
      <c r="E534" s="4">
        <v>113.60110549616095</v>
      </c>
      <c r="F534" s="4">
        <v>89.788040328490411</v>
      </c>
      <c r="G534" s="4">
        <v>119.50685442584023</v>
      </c>
      <c r="H534" s="4">
        <v>79.498174533732453</v>
      </c>
      <c r="I534" s="4">
        <v>164.97966356042619</v>
      </c>
      <c r="J534" s="4">
        <v>187.29879785872794</v>
      </c>
      <c r="K534" s="4">
        <v>139.42615083353763</v>
      </c>
      <c r="L534" s="4">
        <v>120.21714213582158</v>
      </c>
      <c r="M534" s="4">
        <v>290.12557718142136</v>
      </c>
    </row>
    <row r="535" spans="2:13">
      <c r="B535" s="17">
        <v>39461</v>
      </c>
      <c r="C535" s="4">
        <v>117.29718862952001</v>
      </c>
      <c r="D535" s="4">
        <v>72.08252109841203</v>
      </c>
      <c r="E535" s="4">
        <v>113.60110549616095</v>
      </c>
      <c r="F535" s="4">
        <v>89.788040328490411</v>
      </c>
      <c r="G535" s="4">
        <v>121.13598057174195</v>
      </c>
      <c r="H535" s="4">
        <v>79.986453891406995</v>
      </c>
      <c r="I535" s="4">
        <v>165.28042527387282</v>
      </c>
      <c r="J535" s="4">
        <v>184.51807367356969</v>
      </c>
      <c r="K535" s="4">
        <v>137.57116012084219</v>
      </c>
      <c r="L535" s="4">
        <v>120.48172669028332</v>
      </c>
      <c r="M535" s="4">
        <v>293.37176378984304</v>
      </c>
    </row>
    <row r="536" spans="2:13">
      <c r="B536" s="17">
        <v>39462</v>
      </c>
      <c r="C536" s="4">
        <v>114.37355879112845</v>
      </c>
      <c r="D536" s="4">
        <v>69.638430345830827</v>
      </c>
      <c r="E536" s="4">
        <v>112.48882696779012</v>
      </c>
      <c r="F536" s="4">
        <v>88.563685996883251</v>
      </c>
      <c r="G536" s="4">
        <v>118.50966048177625</v>
      </c>
      <c r="H536" s="4">
        <v>76.574221209792782</v>
      </c>
      <c r="I536" s="4">
        <v>161.73968822943107</v>
      </c>
      <c r="J536" s="4">
        <v>180.12369568992915</v>
      </c>
      <c r="K536" s="4">
        <v>134.21339588352012</v>
      </c>
      <c r="L536" s="4">
        <v>116.7967325768237</v>
      </c>
      <c r="M536" s="4">
        <v>292.25334028473986</v>
      </c>
    </row>
    <row r="537" spans="2:13">
      <c r="B537" s="17">
        <v>39463</v>
      </c>
      <c r="C537" s="4">
        <v>113.73168538468271</v>
      </c>
      <c r="D537" s="4">
        <v>71.264099852119116</v>
      </c>
      <c r="E537" s="4">
        <v>108.72015423544399</v>
      </c>
      <c r="F537" s="4">
        <v>84.354004226999706</v>
      </c>
      <c r="G537" s="4">
        <v>118.17833689260391</v>
      </c>
      <c r="H537" s="4">
        <v>78.145953424324873</v>
      </c>
      <c r="I537" s="4">
        <v>159.71302027975997</v>
      </c>
      <c r="J537" s="4">
        <v>170.45494871309009</v>
      </c>
      <c r="K537" s="4">
        <v>126.55462220146923</v>
      </c>
      <c r="L537" s="4">
        <v>115.19371846297852</v>
      </c>
      <c r="M537" s="4">
        <v>279.03663381916505</v>
      </c>
    </row>
    <row r="538" spans="2:13">
      <c r="B538" s="17">
        <v>39464</v>
      </c>
      <c r="C538" s="4">
        <v>110.42293150242368</v>
      </c>
      <c r="D538" s="4">
        <v>67.577014373939477</v>
      </c>
      <c r="E538" s="4">
        <v>110.96580400892222</v>
      </c>
      <c r="F538" s="4">
        <v>86.250674035408778</v>
      </c>
      <c r="G538" s="4">
        <v>115.26847206581002</v>
      </c>
      <c r="H538" s="4">
        <v>74.654214392716781</v>
      </c>
      <c r="I538" s="4">
        <v>158.47235149166895</v>
      </c>
      <c r="J538" s="4">
        <v>175.08481823046165</v>
      </c>
      <c r="K538" s="4">
        <v>131.2622303954704</v>
      </c>
      <c r="L538" s="4">
        <v>114.40926887183807</v>
      </c>
      <c r="M538" s="4">
        <v>272.6821827834442</v>
      </c>
    </row>
    <row r="539" spans="2:13">
      <c r="B539" s="17">
        <v>39465</v>
      </c>
      <c r="C539" s="4">
        <v>109.75538315972014</v>
      </c>
      <c r="D539" s="4">
        <v>66.029555771733783</v>
      </c>
      <c r="E539" s="4">
        <v>111.59246701303618</v>
      </c>
      <c r="F539" s="4">
        <v>86.617671933296066</v>
      </c>
      <c r="G539" s="4">
        <v>114.70052939836184</v>
      </c>
      <c r="H539" s="4">
        <v>73.380886473791563</v>
      </c>
      <c r="I539" s="4">
        <v>156.34842229138079</v>
      </c>
      <c r="J539" s="4">
        <v>175.6905571104466</v>
      </c>
      <c r="K539" s="4">
        <v>132.65549788018706</v>
      </c>
      <c r="L539" s="4">
        <v>114.39550659830928</v>
      </c>
      <c r="M539" s="4">
        <v>270.71616478344214</v>
      </c>
    </row>
    <row r="540" spans="2:13">
      <c r="B540" s="17">
        <v>39468</v>
      </c>
      <c r="C540" s="4">
        <v>109.75538315972014</v>
      </c>
      <c r="D540" s="4">
        <v>66.029555771733783</v>
      </c>
      <c r="E540" s="4">
        <v>107.28254872870413</v>
      </c>
      <c r="F540" s="4">
        <v>82.824332316477921</v>
      </c>
      <c r="G540" s="4">
        <v>114.70052939836184</v>
      </c>
      <c r="H540" s="4">
        <v>73.380886473791563</v>
      </c>
      <c r="I540" s="4">
        <v>145.14777391812208</v>
      </c>
      <c r="J540" s="4">
        <v>166.04913774794221</v>
      </c>
      <c r="K540" s="4">
        <v>124.75757905399077</v>
      </c>
      <c r="L540" s="4">
        <v>108.12553107950026</v>
      </c>
      <c r="M540" s="4">
        <v>250.74628679490115</v>
      </c>
    </row>
    <row r="541" spans="2:13">
      <c r="B541" s="17">
        <v>39469</v>
      </c>
      <c r="C541" s="4">
        <v>108.5387224705991</v>
      </c>
      <c r="D541" s="4">
        <v>68.526718209228179</v>
      </c>
      <c r="E541" s="4">
        <v>101.22129090281311</v>
      </c>
      <c r="F541" s="4">
        <v>77.630849458980578</v>
      </c>
      <c r="G541" s="4">
        <v>113.48605543530414</v>
      </c>
      <c r="H541" s="4">
        <v>75.745638323224114</v>
      </c>
      <c r="I541" s="4">
        <v>144.70486114608133</v>
      </c>
      <c r="J541" s="4">
        <v>151.67962282572552</v>
      </c>
      <c r="K541" s="4">
        <v>112.17827702164149</v>
      </c>
      <c r="L541" s="4">
        <v>111.26332944406208</v>
      </c>
      <c r="M541" s="4">
        <v>246.71770526811133</v>
      </c>
    </row>
    <row r="542" spans="2:13">
      <c r="B542" s="17">
        <v>39470</v>
      </c>
      <c r="C542" s="4">
        <v>110.86603120880881</v>
      </c>
      <c r="D542" s="4">
        <v>74.629961974245234</v>
      </c>
      <c r="E542" s="4">
        <v>103.28233915156973</v>
      </c>
      <c r="F542" s="4">
        <v>79.956197484249572</v>
      </c>
      <c r="G542" s="4">
        <v>116.32036521186329</v>
      </c>
      <c r="H542" s="4">
        <v>82.540876416403364</v>
      </c>
      <c r="I542" s="4">
        <v>137.64519067821533</v>
      </c>
      <c r="J542" s="4">
        <v>167.94052934109123</v>
      </c>
      <c r="K542" s="4">
        <v>125.18973416535883</v>
      </c>
      <c r="L542" s="4">
        <v>108.72874509670541</v>
      </c>
      <c r="M542" s="4">
        <v>237.08572167371366</v>
      </c>
    </row>
    <row r="543" spans="2:13">
      <c r="B543" s="17">
        <v>39471</v>
      </c>
      <c r="C543" s="4">
        <v>111.98164860039901</v>
      </c>
      <c r="D543" s="4">
        <v>76.339428877764888</v>
      </c>
      <c r="E543" s="4">
        <v>105.40545795224976</v>
      </c>
      <c r="F543" s="4">
        <v>83.401043298872224</v>
      </c>
      <c r="G543" s="4">
        <v>117.34836893174447</v>
      </c>
      <c r="H543" s="4">
        <v>83.467973597823075</v>
      </c>
      <c r="I543" s="4">
        <v>145.80786785637588</v>
      </c>
      <c r="J543" s="4">
        <v>164.10002354084133</v>
      </c>
      <c r="K543" s="4">
        <v>123.76154955801144</v>
      </c>
      <c r="L543" s="4">
        <v>113.89366820160491</v>
      </c>
      <c r="M543" s="4">
        <v>249.29183470306296</v>
      </c>
    </row>
    <row r="544" spans="2:13">
      <c r="B544" s="17">
        <v>39472</v>
      </c>
      <c r="C544" s="4">
        <v>110.204280432357</v>
      </c>
      <c r="D544" s="4">
        <v>74.738898590646002</v>
      </c>
      <c r="E544" s="4">
        <v>109.72366841148207</v>
      </c>
      <c r="F544" s="4">
        <v>89.683183786236896</v>
      </c>
      <c r="G544" s="4">
        <v>115.72312955756124</v>
      </c>
      <c r="H544" s="4">
        <v>81.997617089195799</v>
      </c>
      <c r="I544" s="4">
        <v>145.71530934754691</v>
      </c>
      <c r="J544" s="4">
        <v>175.13633636054669</v>
      </c>
      <c r="K544" s="4">
        <v>132.04270237801762</v>
      </c>
      <c r="L544" s="4">
        <v>113.76089133727795</v>
      </c>
      <c r="M544" s="4">
        <v>254.91655201684424</v>
      </c>
    </row>
    <row r="545" spans="2:13">
      <c r="B545" s="17">
        <v>39475</v>
      </c>
      <c r="C545" s="4">
        <v>112.13901111294702</v>
      </c>
      <c r="D545" s="4">
        <v>77.194162329524715</v>
      </c>
      <c r="E545" s="4">
        <v>105.36625126121642</v>
      </c>
      <c r="F545" s="4">
        <v>86.034792919004502</v>
      </c>
      <c r="G545" s="4">
        <v>117.39842296753361</v>
      </c>
      <c r="H545" s="4">
        <v>85.145782407848287</v>
      </c>
      <c r="I545" s="4">
        <v>145.76041291651438</v>
      </c>
      <c r="J545" s="4">
        <v>167.68565750943918</v>
      </c>
      <c r="K545" s="4">
        <v>126.09850800063644</v>
      </c>
      <c r="L545" s="4">
        <v>112.20808044658706</v>
      </c>
      <c r="M545" s="4">
        <v>248.09441940331683</v>
      </c>
    </row>
    <row r="546" spans="2:13">
      <c r="B546" s="17">
        <v>39476</v>
      </c>
      <c r="C546" s="4">
        <v>112.8289214969074</v>
      </c>
      <c r="D546" s="4">
        <v>78.495815233185112</v>
      </c>
      <c r="E546" s="4">
        <v>108.51365492846141</v>
      </c>
      <c r="F546" s="4">
        <v>88.918347830976003</v>
      </c>
      <c r="G546" s="4">
        <v>118.31238311723612</v>
      </c>
      <c r="H546" s="4">
        <v>86.918222169151591</v>
      </c>
      <c r="I546" s="4">
        <v>147.34459561612542</v>
      </c>
      <c r="J546" s="4">
        <v>169.34615864678085</v>
      </c>
      <c r="K546" s="4">
        <v>126.58430175570537</v>
      </c>
      <c r="L546" s="4">
        <v>114.07645445424772</v>
      </c>
      <c r="M546" s="4">
        <v>251.98507874898408</v>
      </c>
    </row>
    <row r="547" spans="2:13">
      <c r="B547" s="17">
        <v>39477</v>
      </c>
      <c r="C547" s="4">
        <v>112.29140428299347</v>
      </c>
      <c r="D547" s="4">
        <v>77.613149315681497</v>
      </c>
      <c r="E547" s="4">
        <v>107.43623573729273</v>
      </c>
      <c r="F547" s="4">
        <v>88.693214666725822</v>
      </c>
      <c r="G547" s="4">
        <v>117.95717010189173</v>
      </c>
      <c r="H547" s="4">
        <v>86.701368088576999</v>
      </c>
      <c r="I547" s="4">
        <v>146.96816251208887</v>
      </c>
      <c r="J547" s="4">
        <v>164.89768314088599</v>
      </c>
      <c r="K547" s="4">
        <v>122.69007678962464</v>
      </c>
      <c r="L547" s="4">
        <v>113.14740407363588</v>
      </c>
      <c r="M547" s="4">
        <v>248.45176323622536</v>
      </c>
    </row>
    <row r="548" spans="2:13">
      <c r="B548" s="17">
        <v>39478</v>
      </c>
      <c r="C548" s="4">
        <v>114.17478509106782</v>
      </c>
      <c r="D548" s="4">
        <v>81.029289876146422</v>
      </c>
      <c r="E548" s="4">
        <v>109.42828987061695</v>
      </c>
      <c r="F548" s="4">
        <v>89.834300567719907</v>
      </c>
      <c r="G548" s="4">
        <v>119.92454018661087</v>
      </c>
      <c r="H548" s="4">
        <v>89.44464374312183</v>
      </c>
      <c r="I548" s="4">
        <v>146.46368657482233</v>
      </c>
      <c r="J548" s="4">
        <v>163.5177083302861</v>
      </c>
      <c r="K548" s="4">
        <v>120.08176772910866</v>
      </c>
      <c r="L548" s="4">
        <v>113.97062063246301</v>
      </c>
      <c r="M548" s="4">
        <v>239.10314703213407</v>
      </c>
    </row>
    <row r="549" spans="2:13">
      <c r="B549" s="17">
        <v>39479</v>
      </c>
      <c r="C549" s="4">
        <v>115.57199855774391</v>
      </c>
      <c r="D549" s="4">
        <v>82.032065396348315</v>
      </c>
      <c r="E549" s="4">
        <v>108.66098191940803</v>
      </c>
      <c r="F549" s="4">
        <v>87.616893100653044</v>
      </c>
      <c r="G549" s="4">
        <v>120.80456218325941</v>
      </c>
      <c r="H549" s="4">
        <v>91.02516457731906</v>
      </c>
      <c r="I549" s="4">
        <v>148.96298007419523</v>
      </c>
      <c r="J549" s="4">
        <v>168.173441482653</v>
      </c>
      <c r="K549" s="4">
        <v>124.86660219752395</v>
      </c>
      <c r="L549" s="4">
        <v>116.86651311865978</v>
      </c>
      <c r="M549" s="4">
        <v>246.87694269540739</v>
      </c>
    </row>
    <row r="550" spans="2:13">
      <c r="B550" s="17">
        <v>39482</v>
      </c>
      <c r="C550" s="4">
        <v>114.36279188237515</v>
      </c>
      <c r="D550" s="4">
        <v>78.160625644259682</v>
      </c>
      <c r="E550" s="4">
        <v>111.57966647119983</v>
      </c>
      <c r="F550" s="4">
        <v>90.614556602723951</v>
      </c>
      <c r="G550" s="4">
        <v>119.78044523509669</v>
      </c>
      <c r="H550" s="4">
        <v>87.543440484399142</v>
      </c>
      <c r="I550" s="4">
        <v>149.64316754554358</v>
      </c>
      <c r="J550" s="4">
        <v>174.50689495792452</v>
      </c>
      <c r="K550" s="4">
        <v>130.16791291387307</v>
      </c>
      <c r="L550" s="4">
        <v>116.80894417164502</v>
      </c>
      <c r="M550" s="4">
        <v>252.36749934209675</v>
      </c>
    </row>
    <row r="551" spans="2:13">
      <c r="B551" s="17">
        <v>39483</v>
      </c>
      <c r="C551" s="4">
        <v>110.70369935375932</v>
      </c>
      <c r="D551" s="4">
        <v>75.294754658947326</v>
      </c>
      <c r="E551" s="4">
        <v>110.66028164245094</v>
      </c>
      <c r="F551" s="4">
        <v>89.319269904298253</v>
      </c>
      <c r="G551" s="4">
        <v>116.27258635951911</v>
      </c>
      <c r="H551" s="4">
        <v>83.87225010241923</v>
      </c>
      <c r="I551" s="4">
        <v>144.61465400814637</v>
      </c>
      <c r="J551" s="4">
        <v>172.94963922065853</v>
      </c>
      <c r="K551" s="4">
        <v>128.02478164772378</v>
      </c>
      <c r="L551" s="4">
        <v>113.74286469730363</v>
      </c>
      <c r="M551" s="4">
        <v>246.59608298112138</v>
      </c>
    </row>
    <row r="552" spans="2:13">
      <c r="B552" s="17">
        <v>39484</v>
      </c>
      <c r="C552" s="4">
        <v>109.85973935225195</v>
      </c>
      <c r="D552" s="4">
        <v>74.562924056460162</v>
      </c>
      <c r="E552" s="4">
        <v>105.45746518511943</v>
      </c>
      <c r="F552" s="4">
        <v>85.818911802600212</v>
      </c>
      <c r="G552" s="4">
        <v>115.65610644524513</v>
      </c>
      <c r="H552" s="4">
        <v>83.558721205528187</v>
      </c>
      <c r="I552" s="4">
        <v>146.37305191490668</v>
      </c>
      <c r="J552" s="4">
        <v>163.6133549804575</v>
      </c>
      <c r="K552" s="4">
        <v>121.19202079114064</v>
      </c>
      <c r="L552" s="4">
        <v>113.88513946871383</v>
      </c>
      <c r="M552" s="4">
        <v>244.14608350918013</v>
      </c>
    </row>
    <row r="553" spans="2:13">
      <c r="B553" s="17">
        <v>39485</v>
      </c>
      <c r="C553" s="4">
        <v>110.72606139501613</v>
      </c>
      <c r="D553" s="4">
        <v>76.183007069599697</v>
      </c>
      <c r="E553" s="4">
        <v>106.32621139238994</v>
      </c>
      <c r="F553" s="4">
        <v>85.402569649534811</v>
      </c>
      <c r="G553" s="4">
        <v>116.10071521011443</v>
      </c>
      <c r="H553" s="4">
        <v>85.104905107080228</v>
      </c>
      <c r="I553" s="4">
        <v>143.94066560551869</v>
      </c>
      <c r="J553" s="4">
        <v>163.6133549804575</v>
      </c>
      <c r="K553" s="4">
        <v>121.19202079114064</v>
      </c>
      <c r="L553" s="4">
        <v>110.95338753740687</v>
      </c>
      <c r="M553" s="4">
        <v>236.65063988417239</v>
      </c>
    </row>
    <row r="554" spans="2:13">
      <c r="B554" s="17">
        <v>39486</v>
      </c>
      <c r="C554" s="4">
        <v>110.26059964737418</v>
      </c>
      <c r="D554" s="4">
        <v>74.269633166150413</v>
      </c>
      <c r="E554" s="4">
        <v>104.79731145519465</v>
      </c>
      <c r="F554" s="4">
        <v>83.598420319584704</v>
      </c>
      <c r="G554" s="4">
        <v>115.48575208480372</v>
      </c>
      <c r="H554" s="4">
        <v>83.053886541042587</v>
      </c>
      <c r="I554" s="4">
        <v>144.65804748919092</v>
      </c>
      <c r="J554" s="4">
        <v>163.6133549804575</v>
      </c>
      <c r="K554" s="4">
        <v>121.19202079114064</v>
      </c>
      <c r="L554" s="4">
        <v>112.11426438478523</v>
      </c>
      <c r="M554" s="4">
        <v>234.58431484335392</v>
      </c>
    </row>
    <row r="555" spans="2:13">
      <c r="B555" s="17">
        <v>39489</v>
      </c>
      <c r="C555" s="4">
        <v>110.90992706757221</v>
      </c>
      <c r="D555" s="4">
        <v>73.294790111692294</v>
      </c>
      <c r="E555" s="4">
        <v>104.79731145519465</v>
      </c>
      <c r="F555" s="4">
        <v>83.598420319584704</v>
      </c>
      <c r="G555" s="4">
        <v>116.03445049227996</v>
      </c>
      <c r="H555" s="4">
        <v>82.337103072074569</v>
      </c>
      <c r="I555" s="4">
        <v>144.15057889805925</v>
      </c>
      <c r="J555" s="4">
        <v>157.66437036502222</v>
      </c>
      <c r="K555" s="4">
        <v>116.19214885154518</v>
      </c>
      <c r="L555" s="4">
        <v>110.63491689786061</v>
      </c>
      <c r="M555" s="4">
        <v>240.43723067499258</v>
      </c>
    </row>
    <row r="556" spans="2:13">
      <c r="B556" s="17">
        <v>39490</v>
      </c>
      <c r="C556" s="4">
        <v>111.71578877656793</v>
      </c>
      <c r="D556" s="4">
        <v>74.526611850993234</v>
      </c>
      <c r="E556" s="4">
        <v>104.83531054794153</v>
      </c>
      <c r="F556" s="4">
        <v>83.404127314820855</v>
      </c>
      <c r="G556" s="4">
        <v>117.29907329043701</v>
      </c>
      <c r="H556" s="4">
        <v>83.398686573021209</v>
      </c>
      <c r="I556" s="4">
        <v>148.94523791199475</v>
      </c>
      <c r="J556" s="4">
        <v>159.79453001709044</v>
      </c>
      <c r="K556" s="4">
        <v>117.24831751937468</v>
      </c>
      <c r="L556" s="4">
        <v>114.55580800969383</v>
      </c>
      <c r="M556" s="4">
        <v>248.36524841352116</v>
      </c>
    </row>
    <row r="557" spans="2:13">
      <c r="B557" s="17">
        <v>39491</v>
      </c>
      <c r="C557" s="4">
        <v>113.23557935828141</v>
      </c>
      <c r="D557" s="4">
        <v>75.048948960402015</v>
      </c>
      <c r="E557" s="4">
        <v>105.20837791190148</v>
      </c>
      <c r="F557" s="4">
        <v>82.617703247919536</v>
      </c>
      <c r="G557" s="4">
        <v>118.99436935486295</v>
      </c>
      <c r="H557" s="4">
        <v>84.126098140188915</v>
      </c>
      <c r="I557" s="4">
        <v>149.06986056937882</v>
      </c>
      <c r="J557" s="4">
        <v>161.52258334394821</v>
      </c>
      <c r="K557" s="4">
        <v>118.76906964756866</v>
      </c>
      <c r="L557" s="4">
        <v>113.97604800793917</v>
      </c>
      <c r="M557" s="4">
        <v>251.32932146964669</v>
      </c>
    </row>
    <row r="558" spans="2:13">
      <c r="B558" s="17">
        <v>39492</v>
      </c>
      <c r="C558" s="4">
        <v>111.71578877656793</v>
      </c>
      <c r="D558" s="4">
        <v>73.230545440481606</v>
      </c>
      <c r="E558" s="4">
        <v>109.70185113577358</v>
      </c>
      <c r="F558" s="4">
        <v>85.340889330562163</v>
      </c>
      <c r="G558" s="4">
        <v>117.33291664418077</v>
      </c>
      <c r="H558" s="4">
        <v>82.034202273383201</v>
      </c>
      <c r="I558" s="4">
        <v>148.82638680135062</v>
      </c>
      <c r="J558" s="4">
        <v>167.46306293655485</v>
      </c>
      <c r="K558" s="4">
        <v>123.63644225054303</v>
      </c>
      <c r="L558" s="4">
        <v>113.96131656021822</v>
      </c>
      <c r="M558" s="4">
        <v>253.919750798731</v>
      </c>
    </row>
    <row r="559" spans="2:13">
      <c r="B559" s="17">
        <v>39493</v>
      </c>
      <c r="C559" s="4">
        <v>111.8093780603465</v>
      </c>
      <c r="D559" s="4">
        <v>73.43165919383685</v>
      </c>
      <c r="E559" s="4">
        <v>109.67053408687835</v>
      </c>
      <c r="F559" s="4">
        <v>84.218307525259874</v>
      </c>
      <c r="G559" s="4">
        <v>117.06017902871618</v>
      </c>
      <c r="H559" s="4">
        <v>82.448084943659865</v>
      </c>
      <c r="I559" s="4">
        <v>146.05070034143299</v>
      </c>
      <c r="J559" s="4">
        <v>168.34667903781039</v>
      </c>
      <c r="K559" s="4">
        <v>123.54454335544894</v>
      </c>
      <c r="L559" s="4">
        <v>112.18404492662128</v>
      </c>
      <c r="M559" s="4">
        <v>249.41972618010388</v>
      </c>
    </row>
    <row r="560" spans="2:13">
      <c r="B560" s="17">
        <v>39496</v>
      </c>
      <c r="C560" s="4">
        <v>111.8093780603465</v>
      </c>
      <c r="D560" s="4">
        <v>73.43165919383685</v>
      </c>
      <c r="E560" s="4">
        <v>109.77390450019828</v>
      </c>
      <c r="F560" s="4">
        <v>82.685551598789459</v>
      </c>
      <c r="G560" s="4">
        <v>117.06017902871618</v>
      </c>
      <c r="H560" s="4">
        <v>82.448084943659865</v>
      </c>
      <c r="I560" s="4">
        <v>148.93903884327412</v>
      </c>
      <c r="J560" s="4">
        <v>165.63357675547007</v>
      </c>
      <c r="K560" s="4">
        <v>121.18440588673714</v>
      </c>
      <c r="L560" s="4">
        <v>115.26621269255266</v>
      </c>
      <c r="M560" s="4">
        <v>254.04889611378218</v>
      </c>
    </row>
    <row r="561" spans="2:13">
      <c r="B561" s="17">
        <v>39497</v>
      </c>
      <c r="C561" s="4">
        <v>111.70916298656593</v>
      </c>
      <c r="D561" s="4">
        <v>72.71658807079595</v>
      </c>
      <c r="E561" s="4">
        <v>110.76019027401638</v>
      </c>
      <c r="F561" s="4">
        <v>84.813522603345973</v>
      </c>
      <c r="G561" s="4">
        <v>116.95599458679904</v>
      </c>
      <c r="H561" s="4">
        <v>81.808150800135806</v>
      </c>
      <c r="I561" s="4">
        <v>149.68164452380967</v>
      </c>
      <c r="J561" s="4">
        <v>168.17058323727613</v>
      </c>
      <c r="K561" s="4">
        <v>124.18764989173184</v>
      </c>
      <c r="L561" s="4">
        <v>115.65989124941115</v>
      </c>
      <c r="M561" s="4">
        <v>256.63556392883578</v>
      </c>
    </row>
    <row r="562" spans="2:13">
      <c r="B562" s="17">
        <v>39498</v>
      </c>
      <c r="C562" s="4">
        <v>112.64091470560007</v>
      </c>
      <c r="D562" s="4">
        <v>74.118797851133976</v>
      </c>
      <c r="E562" s="4">
        <v>107.15720002657088</v>
      </c>
      <c r="F562" s="4">
        <v>81.297744421904767</v>
      </c>
      <c r="G562" s="4">
        <v>117.80956757589995</v>
      </c>
      <c r="H562" s="4">
        <v>82.891603656993368</v>
      </c>
      <c r="I562" s="4">
        <v>147.48824300165217</v>
      </c>
      <c r="J562" s="4">
        <v>164.45772249275788</v>
      </c>
      <c r="K562" s="4">
        <v>121.44498420083778</v>
      </c>
      <c r="L562" s="4">
        <v>114.23791887466284</v>
      </c>
      <c r="M562" s="4">
        <v>253.39063115842433</v>
      </c>
    </row>
    <row r="563" spans="2:13">
      <c r="B563" s="17">
        <v>39499</v>
      </c>
      <c r="C563" s="4">
        <v>111.19152314265807</v>
      </c>
      <c r="D563" s="4">
        <v>72.850663906366123</v>
      </c>
      <c r="E563" s="4">
        <v>110.19962314944733</v>
      </c>
      <c r="F563" s="4">
        <v>83.311606836361875</v>
      </c>
      <c r="G563" s="4">
        <v>116.4543166371853</v>
      </c>
      <c r="H563" s="4">
        <v>81.651181965186453</v>
      </c>
      <c r="I563" s="4">
        <v>147.59875743367201</v>
      </c>
      <c r="J563" s="4">
        <v>164.68373301743404</v>
      </c>
      <c r="K563" s="4">
        <v>121.77283369481533</v>
      </c>
      <c r="L563" s="4">
        <v>114.98709052520839</v>
      </c>
      <c r="M563" s="4">
        <v>258.9664487898076</v>
      </c>
    </row>
    <row r="564" spans="2:13">
      <c r="B564" s="17">
        <v>39500</v>
      </c>
      <c r="C564" s="4">
        <v>112.06778387042529</v>
      </c>
      <c r="D564" s="4">
        <v>74.258460179852904</v>
      </c>
      <c r="E564" s="4">
        <v>108.68754908170988</v>
      </c>
      <c r="F564" s="4">
        <v>82.522098753511912</v>
      </c>
      <c r="G564" s="4">
        <v>117.3712155655043</v>
      </c>
      <c r="H564" s="4">
        <v>82.940656417915037</v>
      </c>
      <c r="I564" s="4">
        <v>145.49192911261321</v>
      </c>
      <c r="J564" s="4">
        <v>162.46712887104181</v>
      </c>
      <c r="K564" s="4">
        <v>120.52892977403292</v>
      </c>
      <c r="L564" s="4">
        <v>114.13925694190017</v>
      </c>
      <c r="M564" s="4">
        <v>260.76319865843186</v>
      </c>
    </row>
    <row r="565" spans="2:13">
      <c r="B565" s="17">
        <v>39503</v>
      </c>
      <c r="C565" s="4">
        <v>113.61573405964734</v>
      </c>
      <c r="D565" s="4">
        <v>74.68582690573281</v>
      </c>
      <c r="E565" s="4">
        <v>112.02140592438241</v>
      </c>
      <c r="F565" s="4">
        <v>85.744895419833014</v>
      </c>
      <c r="G565" s="4">
        <v>119.16481851461455</v>
      </c>
      <c r="H565" s="4">
        <v>83.326129364157893</v>
      </c>
      <c r="I565" s="4">
        <v>147.12228418614359</v>
      </c>
      <c r="J565" s="4">
        <v>162.21685811731342</v>
      </c>
      <c r="K565" s="4">
        <v>120.37696599883891</v>
      </c>
      <c r="L565" s="4">
        <v>116.29140515302754</v>
      </c>
      <c r="M565" s="4">
        <v>260.76319865843186</v>
      </c>
    </row>
    <row r="566" spans="2:13">
      <c r="B566" s="17">
        <v>39504</v>
      </c>
      <c r="C566" s="4">
        <v>114.40171839863702</v>
      </c>
      <c r="D566" s="4">
        <v>74.406502248294956</v>
      </c>
      <c r="E566" s="4">
        <v>111.29805455080022</v>
      </c>
      <c r="F566" s="4">
        <v>84.798102523602807</v>
      </c>
      <c r="G566" s="4">
        <v>120.25216660268512</v>
      </c>
      <c r="H566" s="4">
        <v>83.28831786094743</v>
      </c>
      <c r="I566" s="4">
        <v>149.33278658753045</v>
      </c>
      <c r="J566" s="4">
        <v>165.32335256212986</v>
      </c>
      <c r="K566" s="4">
        <v>122.95336675261046</v>
      </c>
      <c r="L566" s="4">
        <v>117.99443804350443</v>
      </c>
      <c r="M566" s="4">
        <v>262.84456975537285</v>
      </c>
    </row>
    <row r="567" spans="2:13">
      <c r="B567" s="17">
        <v>39505</v>
      </c>
      <c r="C567" s="4">
        <v>114.29653398235496</v>
      </c>
      <c r="D567" s="4">
        <v>74.440021207187499</v>
      </c>
      <c r="E567" s="4">
        <v>112.96115891089606</v>
      </c>
      <c r="F567" s="4">
        <v>86.744116587189993</v>
      </c>
      <c r="G567" s="4">
        <v>120.34089875703857</v>
      </c>
      <c r="H567" s="4">
        <v>83.84506669740847</v>
      </c>
      <c r="I567" s="4">
        <v>149.58673464408665</v>
      </c>
      <c r="J567" s="4">
        <v>170.68493289597308</v>
      </c>
      <c r="K567" s="4">
        <v>128.30772177865816</v>
      </c>
      <c r="L567" s="4">
        <v>117.78432107864248</v>
      </c>
      <c r="M567" s="4">
        <v>262.8596158114953</v>
      </c>
    </row>
    <row r="568" spans="2:13">
      <c r="B568" s="17">
        <v>39506</v>
      </c>
      <c r="C568" s="4">
        <v>113.27450587454328</v>
      </c>
      <c r="D568" s="4">
        <v>71.98755071488317</v>
      </c>
      <c r="E568" s="4">
        <v>112.10948009274068</v>
      </c>
      <c r="F568" s="4">
        <v>86.044044966850379</v>
      </c>
      <c r="G568" s="4">
        <v>119.27819848962176</v>
      </c>
      <c r="H568" s="4">
        <v>80.898835244550199</v>
      </c>
      <c r="I568" s="4">
        <v>146.69390716144778</v>
      </c>
      <c r="J568" s="4">
        <v>171.43679085668637</v>
      </c>
      <c r="K568" s="4">
        <v>128.65273266694993</v>
      </c>
      <c r="L568" s="4">
        <v>115.63527422493007</v>
      </c>
      <c r="M568" s="4">
        <v>260.9876356622587</v>
      </c>
    </row>
    <row r="569" spans="2:13">
      <c r="B569" s="17">
        <v>39507</v>
      </c>
      <c r="C569" s="4">
        <v>110.20593687985752</v>
      </c>
      <c r="D569" s="4">
        <v>69.350725948669847</v>
      </c>
      <c r="E569" s="4">
        <v>109.51322428343045</v>
      </c>
      <c r="F569" s="4">
        <v>83.178994150570674</v>
      </c>
      <c r="G569" s="4">
        <v>116.28453107260516</v>
      </c>
      <c r="H569" s="4">
        <v>77.506019280800828</v>
      </c>
      <c r="I569" s="4">
        <v>144.2486951926378</v>
      </c>
      <c r="J569" s="4">
        <v>169.62410558135329</v>
      </c>
      <c r="K569" s="4">
        <v>127.57520512091547</v>
      </c>
      <c r="L569" s="4">
        <v>114.05784630975811</v>
      </c>
      <c r="M569" s="4">
        <v>258.78464227832785</v>
      </c>
    </row>
    <row r="570" spans="2:13">
      <c r="B570" s="17">
        <v>39510</v>
      </c>
      <c r="C570" s="4">
        <v>110.26474076612544</v>
      </c>
      <c r="D570" s="4">
        <v>68.163596154558974</v>
      </c>
      <c r="E570" s="4">
        <v>104.59556203480544</v>
      </c>
      <c r="F570" s="4">
        <v>79.746484399742556</v>
      </c>
      <c r="G570" s="4">
        <v>116.21352638926037</v>
      </c>
      <c r="H570" s="4">
        <v>76.290532742462432</v>
      </c>
      <c r="I570" s="4">
        <v>143.0050337506816</v>
      </c>
      <c r="J570" s="4">
        <v>164.41861333040643</v>
      </c>
      <c r="K570" s="4">
        <v>124.22223270148633</v>
      </c>
      <c r="L570" s="4">
        <v>112.78512676060362</v>
      </c>
      <c r="M570" s="4">
        <v>254.81624497602783</v>
      </c>
    </row>
    <row r="571" spans="2:13">
      <c r="B571" s="17">
        <v>39511</v>
      </c>
      <c r="C571" s="4">
        <v>109.88458606475953</v>
      </c>
      <c r="D571" s="4">
        <v>67.52952918217504</v>
      </c>
      <c r="E571" s="4">
        <v>104.59636710032976</v>
      </c>
      <c r="F571" s="4">
        <v>78.694834961258834</v>
      </c>
      <c r="G571" s="4">
        <v>115.78598150022825</v>
      </c>
      <c r="H571" s="4">
        <v>75.265125652695517</v>
      </c>
      <c r="I571" s="4">
        <v>139.90742323927103</v>
      </c>
      <c r="J571" s="4">
        <v>161.17624766023718</v>
      </c>
      <c r="K571" s="4">
        <v>122.53781584742953</v>
      </c>
      <c r="L571" s="4">
        <v>111.79889510265389</v>
      </c>
      <c r="M571" s="4">
        <v>253.13484820434243</v>
      </c>
    </row>
    <row r="572" spans="2:13">
      <c r="B572" s="17">
        <v>39512</v>
      </c>
      <c r="C572" s="4">
        <v>110.46020157118505</v>
      </c>
      <c r="D572" s="4">
        <v>66.730660661902803</v>
      </c>
      <c r="E572" s="4">
        <v>104.43358285131659</v>
      </c>
      <c r="F572" s="4">
        <v>77.356372039552284</v>
      </c>
      <c r="G572" s="4">
        <v>116.17645985896957</v>
      </c>
      <c r="H572" s="4">
        <v>74.362554851736647</v>
      </c>
      <c r="I572" s="4">
        <v>142.87164689269252</v>
      </c>
      <c r="J572" s="4">
        <v>161.13769620430074</v>
      </c>
      <c r="K572" s="4">
        <v>122.24131747206938</v>
      </c>
      <c r="L572" s="4">
        <v>113.460447337706</v>
      </c>
      <c r="M572" s="4">
        <v>256.08136752832507</v>
      </c>
    </row>
    <row r="573" spans="2:13">
      <c r="B573" s="17">
        <v>39513</v>
      </c>
      <c r="C573" s="4">
        <v>108.02853664044349</v>
      </c>
      <c r="D573" s="4">
        <v>63.861996430016056</v>
      </c>
      <c r="E573" s="4">
        <v>106.39279031124941</v>
      </c>
      <c r="F573" s="4">
        <v>79.225285704423641</v>
      </c>
      <c r="G573" s="4">
        <v>114.14206666193432</v>
      </c>
      <c r="H573" s="4">
        <v>71.768481344995251</v>
      </c>
      <c r="I573" s="4">
        <v>140.8964953416999</v>
      </c>
      <c r="J573" s="4">
        <v>162.7298783058057</v>
      </c>
      <c r="K573" s="4">
        <v>123.49837103265105</v>
      </c>
      <c r="L573" s="4">
        <v>111.77272739946538</v>
      </c>
      <c r="M573" s="4">
        <v>257.09446864057099</v>
      </c>
    </row>
    <row r="574" spans="2:13">
      <c r="B574" s="17">
        <v>39514</v>
      </c>
      <c r="C574" s="4">
        <v>107.11997518641643</v>
      </c>
      <c r="D574" s="4">
        <v>64.177633292920817</v>
      </c>
      <c r="E574" s="4">
        <v>102.90991584002924</v>
      </c>
      <c r="F574" s="4">
        <v>76.280050473479491</v>
      </c>
      <c r="G574" s="4">
        <v>112.75136078120241</v>
      </c>
      <c r="H574" s="4">
        <v>71.999233707830967</v>
      </c>
      <c r="I574" s="4">
        <v>139.24369536418098</v>
      </c>
      <c r="J574" s="4">
        <v>156.86420108611011</v>
      </c>
      <c r="K574" s="4">
        <v>119.72219565776234</v>
      </c>
      <c r="L574" s="4">
        <v>110.48411339355933</v>
      </c>
      <c r="M574" s="4">
        <v>252.35370712398449</v>
      </c>
    </row>
    <row r="575" spans="2:13">
      <c r="B575" s="17">
        <v>39517</v>
      </c>
      <c r="C575" s="4">
        <v>105.4635276859113</v>
      </c>
      <c r="D575" s="4">
        <v>62.532411060611878</v>
      </c>
      <c r="E575" s="4">
        <v>100.89185809027018</v>
      </c>
      <c r="F575" s="4">
        <v>76.061085341126571</v>
      </c>
      <c r="G575" s="4">
        <v>111.29581217228912</v>
      </c>
      <c r="H575" s="4">
        <v>70.074321614662793</v>
      </c>
      <c r="I575" s="4">
        <v>137.834796676671</v>
      </c>
      <c r="J575" s="4">
        <v>158.28440047189142</v>
      </c>
      <c r="K575" s="4">
        <v>121.10669671594619</v>
      </c>
      <c r="L575" s="4">
        <v>109.11118123293473</v>
      </c>
      <c r="M575" s="4">
        <v>252.35370712398449</v>
      </c>
    </row>
    <row r="576" spans="2:13">
      <c r="B576" s="17">
        <v>39518</v>
      </c>
      <c r="C576" s="4">
        <v>109.37936957710545</v>
      </c>
      <c r="D576" s="4">
        <v>68.870287537876735</v>
      </c>
      <c r="E576" s="4">
        <v>101.90744824917275</v>
      </c>
      <c r="F576" s="4">
        <v>76.903021695103277</v>
      </c>
      <c r="G576" s="4">
        <v>115.24572023136042</v>
      </c>
      <c r="H576" s="4">
        <v>75.972098569479201</v>
      </c>
      <c r="I576" s="4">
        <v>139.46985449198942</v>
      </c>
      <c r="J576" s="4">
        <v>160.30817762529955</v>
      </c>
      <c r="K576" s="4">
        <v>122.90281121654616</v>
      </c>
      <c r="L576" s="4">
        <v>110.29958262737063</v>
      </c>
      <c r="M576" s="4">
        <v>258.08876218266386</v>
      </c>
    </row>
    <row r="577" spans="2:13">
      <c r="B577" s="17">
        <v>39519</v>
      </c>
      <c r="C577" s="4">
        <v>108.39543976180539</v>
      </c>
      <c r="D577" s="4">
        <v>66.546306387993809</v>
      </c>
      <c r="E577" s="4">
        <v>103.54052366521225</v>
      </c>
      <c r="F577" s="4">
        <v>80.082642138143527</v>
      </c>
      <c r="G577" s="4">
        <v>114.80423984372794</v>
      </c>
      <c r="H577" s="4">
        <v>74.243806293005406</v>
      </c>
      <c r="I577" s="4">
        <v>141.06878669993583</v>
      </c>
      <c r="J577" s="4">
        <v>163.28779386070497</v>
      </c>
      <c r="K577" s="4">
        <v>125.52482710498849</v>
      </c>
      <c r="L577" s="4">
        <v>111.96694990757574</v>
      </c>
      <c r="M577" s="4">
        <v>260.75692946838086</v>
      </c>
    </row>
    <row r="578" spans="2:13">
      <c r="B578" s="17">
        <v>39520</v>
      </c>
      <c r="C578" s="4">
        <v>108.95117789822488</v>
      </c>
      <c r="D578" s="4">
        <v>67.026744798786922</v>
      </c>
      <c r="E578" s="4">
        <v>100.09733892433998</v>
      </c>
      <c r="F578" s="4">
        <v>76.239958266147255</v>
      </c>
      <c r="G578" s="4">
        <v>115.14039819772081</v>
      </c>
      <c r="H578" s="4">
        <v>74.285705526292674</v>
      </c>
      <c r="I578" s="4">
        <v>138.95661435411787</v>
      </c>
      <c r="J578" s="4">
        <v>155.47209616098411</v>
      </c>
      <c r="K578" s="4">
        <v>120.37154270106862</v>
      </c>
      <c r="L578" s="4">
        <v>110.33873726473419</v>
      </c>
      <c r="M578" s="4">
        <v>258.20913063164357</v>
      </c>
    </row>
    <row r="579" spans="2:13">
      <c r="B579" s="17">
        <v>39521</v>
      </c>
      <c r="C579" s="4">
        <v>106.68681416503436</v>
      </c>
      <c r="D579" s="4">
        <v>64.551928333887545</v>
      </c>
      <c r="E579" s="4">
        <v>98.552901222525733</v>
      </c>
      <c r="F579" s="4">
        <v>74.620849893115121</v>
      </c>
      <c r="G579" s="4">
        <v>113.29550882178872</v>
      </c>
      <c r="H579" s="4">
        <v>71.302480116239309</v>
      </c>
      <c r="I579" s="4">
        <v>137.91645337499125</v>
      </c>
      <c r="J579" s="4">
        <v>155.02223622398986</v>
      </c>
      <c r="K579" s="4">
        <v>120.07641872308864</v>
      </c>
      <c r="L579" s="4">
        <v>109.16196596060431</v>
      </c>
      <c r="M579" s="4">
        <v>258.84357266480748</v>
      </c>
    </row>
    <row r="580" spans="2:13">
      <c r="B580" s="17">
        <v>39524</v>
      </c>
      <c r="C580" s="4">
        <v>105.73104395724289</v>
      </c>
      <c r="D580" s="4">
        <v>63.672055662958314</v>
      </c>
      <c r="E580" s="4">
        <v>94.897179183238649</v>
      </c>
      <c r="F580" s="4">
        <v>71.734210965194976</v>
      </c>
      <c r="G580" s="4">
        <v>113.49610416218606</v>
      </c>
      <c r="H580" s="4">
        <v>71.569408890254763</v>
      </c>
      <c r="I580" s="4">
        <v>132.15345707469248</v>
      </c>
      <c r="J580" s="4">
        <v>146.98777818298777</v>
      </c>
      <c r="K580" s="4">
        <v>113.69212001705962</v>
      </c>
      <c r="L580" s="4">
        <v>104.95032259112082</v>
      </c>
      <c r="M580" s="4">
        <v>249.61908642372651</v>
      </c>
    </row>
    <row r="581" spans="2:13">
      <c r="B581" s="17">
        <v>39525</v>
      </c>
      <c r="C581" s="4">
        <v>110.21504734111029</v>
      </c>
      <c r="D581" s="4">
        <v>69.275308291161622</v>
      </c>
      <c r="E581" s="4">
        <v>96.319327431911958</v>
      </c>
      <c r="F581" s="4">
        <v>73.242294764076348</v>
      </c>
      <c r="G581" s="4">
        <v>117.48156196258486</v>
      </c>
      <c r="H581" s="4">
        <v>76.774724370060142</v>
      </c>
      <c r="I581" s="4">
        <v>136.66573782035297</v>
      </c>
      <c r="J581" s="4">
        <v>149.07917723921392</v>
      </c>
      <c r="K581" s="4">
        <v>115.53767567746971</v>
      </c>
      <c r="L581" s="4">
        <v>108.65935222454621</v>
      </c>
      <c r="M581" s="4">
        <v>253.11980214821995</v>
      </c>
    </row>
    <row r="582" spans="2:13">
      <c r="B582" s="17">
        <v>39526</v>
      </c>
      <c r="C582" s="4">
        <v>107.538228180294</v>
      </c>
      <c r="D582" s="4">
        <v>69.185924400781502</v>
      </c>
      <c r="E582" s="4">
        <v>98.704575567303579</v>
      </c>
      <c r="F582" s="4">
        <v>76.098093532510163</v>
      </c>
      <c r="G582" s="4">
        <v>114.70394217352928</v>
      </c>
      <c r="H582" s="4">
        <v>75.798778814222601</v>
      </c>
      <c r="I582" s="4">
        <v>135.97806871434182</v>
      </c>
      <c r="J582" s="4">
        <v>152.44165892851242</v>
      </c>
      <c r="K582" s="4">
        <v>117.87255395108693</v>
      </c>
      <c r="L582" s="4">
        <v>107.49362950620703</v>
      </c>
      <c r="M582" s="4">
        <v>252.82891172985234</v>
      </c>
    </row>
    <row r="583" spans="2:13">
      <c r="B583" s="17">
        <v>39527</v>
      </c>
      <c r="C583" s="4">
        <v>110.11317581982922</v>
      </c>
      <c r="D583" s="4">
        <v>74.166283042898399</v>
      </c>
      <c r="E583" s="4">
        <v>98.704575567303579</v>
      </c>
      <c r="F583" s="4">
        <v>76.098093532510163</v>
      </c>
      <c r="G583" s="4">
        <v>117.18446092439714</v>
      </c>
      <c r="H583" s="4">
        <v>81.54142641262419</v>
      </c>
      <c r="I583" s="4">
        <v>135.09673215105798</v>
      </c>
      <c r="J583" s="4">
        <v>147.15237128871277</v>
      </c>
      <c r="K583" s="4">
        <v>114.86191791693953</v>
      </c>
      <c r="L583" s="4">
        <v>106.51689575534051</v>
      </c>
      <c r="M583" s="4">
        <v>244.0959299887719</v>
      </c>
    </row>
    <row r="584" spans="2:13">
      <c r="B584" s="17">
        <v>39528</v>
      </c>
      <c r="C584" s="4">
        <v>110.11317581982922</v>
      </c>
      <c r="D584" s="4">
        <v>74.166283042898399</v>
      </c>
      <c r="E584" s="4">
        <v>100.49286761642784</v>
      </c>
      <c r="F584" s="4">
        <v>79.185193497091419</v>
      </c>
      <c r="G584" s="4">
        <v>117.18446092439714</v>
      </c>
      <c r="H584" s="4">
        <v>81.54142641262419</v>
      </c>
      <c r="I584" s="4">
        <v>135.09673215105798</v>
      </c>
      <c r="J584" s="4">
        <v>147.15237128871277</v>
      </c>
      <c r="K584" s="4">
        <v>114.86191791693953</v>
      </c>
      <c r="L584" s="4">
        <v>106.51689575534051</v>
      </c>
      <c r="M584" s="4">
        <v>246.33528467499869</v>
      </c>
    </row>
    <row r="585" spans="2:13">
      <c r="B585" s="17">
        <v>39531</v>
      </c>
      <c r="C585" s="4">
        <v>111.80026759909371</v>
      </c>
      <c r="D585" s="4">
        <v>73.423279454113725</v>
      </c>
      <c r="E585" s="4">
        <v>100.47290199142525</v>
      </c>
      <c r="F585" s="4">
        <v>80.455808067928061</v>
      </c>
      <c r="G585" s="4">
        <v>118.96024160318856</v>
      </c>
      <c r="H585" s="4">
        <v>82.265363409226623</v>
      </c>
      <c r="I585" s="4">
        <v>135.09673215105798</v>
      </c>
      <c r="J585" s="4">
        <v>147.15237128871277</v>
      </c>
      <c r="K585" s="4">
        <v>114.86191791693953</v>
      </c>
      <c r="L585" s="4">
        <v>106.51689575534051</v>
      </c>
      <c r="M585" s="4">
        <v>250.88671665204419</v>
      </c>
    </row>
    <row r="586" spans="2:13">
      <c r="B586" s="17">
        <v>39532</v>
      </c>
      <c r="C586" s="4">
        <v>112.05784518542225</v>
      </c>
      <c r="D586" s="4">
        <v>73.169094015845275</v>
      </c>
      <c r="E586" s="4">
        <v>102.60737221599786</v>
      </c>
      <c r="F586" s="4">
        <v>80.65935312053783</v>
      </c>
      <c r="G586" s="4">
        <v>118.80818350961707</v>
      </c>
      <c r="H586" s="4">
        <v>81.592727425088114</v>
      </c>
      <c r="I586" s="4">
        <v>139.47284714585459</v>
      </c>
      <c r="J586" s="4">
        <v>156.60758642191118</v>
      </c>
      <c r="K586" s="4">
        <v>122.64895630584569</v>
      </c>
      <c r="L586" s="4">
        <v>110.2739964286974</v>
      </c>
      <c r="M586" s="4">
        <v>250.00777620689024</v>
      </c>
    </row>
    <row r="587" spans="2:13">
      <c r="B587" s="17">
        <v>39533</v>
      </c>
      <c r="C587" s="4">
        <v>111.07557181762273</v>
      </c>
      <c r="D587" s="4">
        <v>69.959653701884363</v>
      </c>
      <c r="E587" s="4">
        <v>102.29669743017106</v>
      </c>
      <c r="F587" s="4">
        <v>79.82050078250974</v>
      </c>
      <c r="G587" s="4">
        <v>117.76785587940901</v>
      </c>
      <c r="H587" s="4">
        <v>78.354427658242003</v>
      </c>
      <c r="I587" s="4">
        <v>138.715064435003</v>
      </c>
      <c r="J587" s="4">
        <v>157.67064456219092</v>
      </c>
      <c r="K587" s="4">
        <v>123.65746681587176</v>
      </c>
      <c r="L587" s="4">
        <v>109.71807811207009</v>
      </c>
      <c r="M587" s="4">
        <v>250.1645059581659</v>
      </c>
    </row>
    <row r="588" spans="2:13">
      <c r="B588" s="17">
        <v>39534</v>
      </c>
      <c r="C588" s="4">
        <v>109.80259191348452</v>
      </c>
      <c r="D588" s="4">
        <v>68.255773291513464</v>
      </c>
      <c r="E588" s="4">
        <v>101.47512806262444</v>
      </c>
      <c r="F588" s="4">
        <v>78.617734562543006</v>
      </c>
      <c r="G588" s="4">
        <v>116.62647218452065</v>
      </c>
      <c r="H588" s="4">
        <v>76.519241240259745</v>
      </c>
      <c r="I588" s="4">
        <v>140.61326202946341</v>
      </c>
      <c r="J588" s="4">
        <v>157.99976106033904</v>
      </c>
      <c r="K588" s="4">
        <v>123.56363633527042</v>
      </c>
      <c r="L588" s="4">
        <v>110.8244873698486</v>
      </c>
      <c r="M588" s="4">
        <v>254.54541596582351</v>
      </c>
    </row>
    <row r="589" spans="2:13">
      <c r="B589" s="17">
        <v>39535</v>
      </c>
      <c r="C589" s="4">
        <v>108.92881585696806</v>
      </c>
      <c r="D589" s="4">
        <v>66.099386936093239</v>
      </c>
      <c r="E589" s="4">
        <v>103.21318402303248</v>
      </c>
      <c r="F589" s="4">
        <v>79.049496795351587</v>
      </c>
      <c r="G589" s="4">
        <v>115.810629320882</v>
      </c>
      <c r="H589" s="4">
        <v>74.787883166228355</v>
      </c>
      <c r="I589" s="4">
        <v>140.22507207095663</v>
      </c>
      <c r="J589" s="4">
        <v>162.33404617776398</v>
      </c>
      <c r="K589" s="4">
        <v>127.00572170915822</v>
      </c>
      <c r="L589" s="4">
        <v>110.34784750214057</v>
      </c>
      <c r="M589" s="4">
        <v>256.96156181148922</v>
      </c>
    </row>
    <row r="590" spans="2:13">
      <c r="B590" s="17">
        <v>39538</v>
      </c>
      <c r="C590" s="4">
        <v>109.54915544590725</v>
      </c>
      <c r="D590" s="4">
        <v>66.213910045642763</v>
      </c>
      <c r="E590" s="4">
        <v>100.83880427221892</v>
      </c>
      <c r="F590" s="4">
        <v>76.474343478243327</v>
      </c>
      <c r="G590" s="4">
        <v>116.25135131403283</v>
      </c>
      <c r="H590" s="4">
        <v>75.216890437789189</v>
      </c>
      <c r="I590" s="4">
        <v>139.69216592197128</v>
      </c>
      <c r="J590" s="4">
        <v>159.28931771840809</v>
      </c>
      <c r="K590" s="4">
        <v>124.41100803894314</v>
      </c>
      <c r="L590" s="4">
        <v>110.5267570580147</v>
      </c>
      <c r="M590" s="4">
        <v>257.52955043011224</v>
      </c>
    </row>
    <row r="591" spans="2:13">
      <c r="B591" s="17">
        <v>39539</v>
      </c>
      <c r="C591" s="4">
        <v>113.48156181210642</v>
      </c>
      <c r="D591" s="4">
        <v>71.599289441044547</v>
      </c>
      <c r="E591" s="4">
        <v>101.89247403042079</v>
      </c>
      <c r="F591" s="4">
        <v>78.059527675840513</v>
      </c>
      <c r="G591" s="4">
        <v>119.96245991069354</v>
      </c>
      <c r="H591" s="4">
        <v>81.078695367929683</v>
      </c>
      <c r="I591" s="4">
        <v>143.65443963941706</v>
      </c>
      <c r="J591" s="4">
        <v>161.29887335823389</v>
      </c>
      <c r="K591" s="4">
        <v>126.54158399929543</v>
      </c>
      <c r="L591" s="4">
        <v>113.44338987192386</v>
      </c>
      <c r="M591" s="4">
        <v>258.75329632807274</v>
      </c>
    </row>
    <row r="592" spans="2:13">
      <c r="B592" s="17">
        <v>39540</v>
      </c>
      <c r="C592" s="4">
        <v>113.26208251828949</v>
      </c>
      <c r="D592" s="4">
        <v>70.75572897558223</v>
      </c>
      <c r="E592" s="4">
        <v>106.18299023561724</v>
      </c>
      <c r="F592" s="4">
        <v>83.996258376958338</v>
      </c>
      <c r="G592" s="4">
        <v>119.50239885826053</v>
      </c>
      <c r="H592" s="4">
        <v>80.363955764000082</v>
      </c>
      <c r="I592" s="4">
        <v>144.87522865540393</v>
      </c>
      <c r="J592" s="4">
        <v>166.42259190608232</v>
      </c>
      <c r="K592" s="4">
        <v>131.18719572768947</v>
      </c>
      <c r="L592" s="4">
        <v>114.6715274082386</v>
      </c>
      <c r="M592" s="4">
        <v>259.49932994414485</v>
      </c>
    </row>
    <row r="593" spans="2:13">
      <c r="B593" s="17">
        <v>39541</v>
      </c>
      <c r="C593" s="4">
        <v>113.40950634583444</v>
      </c>
      <c r="D593" s="4">
        <v>70.811593907069806</v>
      </c>
      <c r="E593" s="4">
        <v>107.79746863804544</v>
      </c>
      <c r="F593" s="4">
        <v>85.353225394356684</v>
      </c>
      <c r="G593" s="4">
        <v>119.69389346487802</v>
      </c>
      <c r="H593" s="4">
        <v>80.537479905760506</v>
      </c>
      <c r="I593" s="4">
        <v>144.11167439781244</v>
      </c>
      <c r="J593" s="4">
        <v>169.15674760558866</v>
      </c>
      <c r="K593" s="4">
        <v>133.54506729801776</v>
      </c>
      <c r="L593" s="4">
        <v>114.19430603601531</v>
      </c>
      <c r="M593" s="4">
        <v>257.39288208699986</v>
      </c>
    </row>
    <row r="594" spans="2:13">
      <c r="B594" s="17">
        <v>39542</v>
      </c>
      <c r="C594" s="4">
        <v>113.49978273461198</v>
      </c>
      <c r="D594" s="4">
        <v>69.320000236351675</v>
      </c>
      <c r="E594" s="4">
        <v>107.01913128915366</v>
      </c>
      <c r="F594" s="4">
        <v>85.448829888764294</v>
      </c>
      <c r="G594" s="4">
        <v>119.53643181062472</v>
      </c>
      <c r="H594" s="4">
        <v>78.965543304724577</v>
      </c>
      <c r="I594" s="4">
        <v>144.57489446393808</v>
      </c>
      <c r="J594" s="4">
        <v>169.15674760558866</v>
      </c>
      <c r="K594" s="4">
        <v>133.54506729801776</v>
      </c>
      <c r="L594" s="4">
        <v>115.27571059963589</v>
      </c>
      <c r="M594" s="4">
        <v>258.1715154913374</v>
      </c>
    </row>
    <row r="595" spans="2:13">
      <c r="B595" s="17">
        <v>39545</v>
      </c>
      <c r="C595" s="4">
        <v>113.67702261716603</v>
      </c>
      <c r="D595" s="4">
        <v>69.900995523822402</v>
      </c>
      <c r="E595" s="4">
        <v>108.28316466885475</v>
      </c>
      <c r="F595" s="4">
        <v>85.636954861630883</v>
      </c>
      <c r="G595" s="4">
        <v>119.56496640299694</v>
      </c>
      <c r="H595" s="4">
        <v>79.654325822666465</v>
      </c>
      <c r="I595" s="4">
        <v>145.80701281241443</v>
      </c>
      <c r="J595" s="4">
        <v>171.34665155736303</v>
      </c>
      <c r="K595" s="4">
        <v>134.64562528663848</v>
      </c>
      <c r="L595" s="4">
        <v>116.58700328163864</v>
      </c>
      <c r="M595" s="4">
        <v>263.80250199516973</v>
      </c>
    </row>
    <row r="596" spans="2:13">
      <c r="B596" s="17">
        <v>39546</v>
      </c>
      <c r="C596" s="4">
        <v>113.09726599198923</v>
      </c>
      <c r="D596" s="4">
        <v>68.239013812067199</v>
      </c>
      <c r="E596" s="4">
        <v>106.67464375130633</v>
      </c>
      <c r="F596" s="4">
        <v>82.960029018217767</v>
      </c>
      <c r="G596" s="4">
        <v>119.22378368556312</v>
      </c>
      <c r="H596" s="4">
        <v>77.831811367922313</v>
      </c>
      <c r="I596" s="4">
        <v>144.75851515466346</v>
      </c>
      <c r="J596" s="4">
        <v>169.48481840420862</v>
      </c>
      <c r="K596" s="4">
        <v>133.50543264924437</v>
      </c>
      <c r="L596" s="4">
        <v>116.11113875328437</v>
      </c>
      <c r="M596" s="4">
        <v>262.02330585868833</v>
      </c>
    </row>
    <row r="597" spans="2:13">
      <c r="B597" s="17">
        <v>39547</v>
      </c>
      <c r="C597" s="4">
        <v>112.18207874796013</v>
      </c>
      <c r="D597" s="4">
        <v>66.88149597691924</v>
      </c>
      <c r="E597" s="4">
        <v>105.55930597394318</v>
      </c>
      <c r="F597" s="4">
        <v>80.751873598996795</v>
      </c>
      <c r="G597" s="4">
        <v>118.75756067796669</v>
      </c>
      <c r="H597" s="4">
        <v>76.595068633184496</v>
      </c>
      <c r="I597" s="4">
        <v>143.67645702142488</v>
      </c>
      <c r="J597" s="4">
        <v>167.20435687329967</v>
      </c>
      <c r="K597" s="4">
        <v>132.11907429730357</v>
      </c>
      <c r="L597" s="4">
        <v>115.98824746571749</v>
      </c>
      <c r="M597" s="4">
        <v>265.22686197476304</v>
      </c>
    </row>
    <row r="598" spans="2:13">
      <c r="B598" s="17">
        <v>39548</v>
      </c>
      <c r="C598" s="4">
        <v>112.68398234061318</v>
      </c>
      <c r="D598" s="4">
        <v>66.426196785295531</v>
      </c>
      <c r="E598" s="4">
        <v>104.21814731701431</v>
      </c>
      <c r="F598" s="4">
        <v>79.934609372609145</v>
      </c>
      <c r="G598" s="4">
        <v>119.27630250341761</v>
      </c>
      <c r="H598" s="4">
        <v>76.386798785771219</v>
      </c>
      <c r="I598" s="4">
        <v>143.31220829383923</v>
      </c>
      <c r="J598" s="4">
        <v>168.61626037615792</v>
      </c>
      <c r="K598" s="4">
        <v>133.97703668001014</v>
      </c>
      <c r="L598" s="4">
        <v>115.62422563913937</v>
      </c>
      <c r="M598" s="4">
        <v>267.38095567629586</v>
      </c>
    </row>
    <row r="599" spans="2:13">
      <c r="B599" s="17">
        <v>39549</v>
      </c>
      <c r="C599" s="4">
        <v>110.38814610491308</v>
      </c>
      <c r="D599" s="4">
        <v>65.395488799349863</v>
      </c>
      <c r="E599" s="4">
        <v>107.26475678061713</v>
      </c>
      <c r="F599" s="4">
        <v>82.081084472857455</v>
      </c>
      <c r="G599" s="4">
        <v>116.84413140075517</v>
      </c>
      <c r="H599" s="4">
        <v>75.008620590375912</v>
      </c>
      <c r="I599" s="4">
        <v>141.15856631589003</v>
      </c>
      <c r="J599" s="4">
        <v>171.96730908394909</v>
      </c>
      <c r="K599" s="4">
        <v>136.51376563913314</v>
      </c>
      <c r="L599" s="4">
        <v>114.27455365912678</v>
      </c>
      <c r="M599" s="4">
        <v>264.82312613547691</v>
      </c>
    </row>
    <row r="600" spans="2:13">
      <c r="B600" s="17">
        <v>39552</v>
      </c>
      <c r="C600" s="4">
        <v>110.01461719354917</v>
      </c>
      <c r="D600" s="4">
        <v>62.423474444211116</v>
      </c>
      <c r="E600" s="4">
        <v>103.99441960781175</v>
      </c>
      <c r="F600" s="4">
        <v>80.196750728242932</v>
      </c>
      <c r="G600" s="4">
        <v>116.62268021211237</v>
      </c>
      <c r="H600" s="4">
        <v>72.131676162319508</v>
      </c>
      <c r="I600" s="4">
        <v>140.109427375168</v>
      </c>
      <c r="J600" s="4">
        <v>165.99573735870658</v>
      </c>
      <c r="K600" s="4">
        <v>131.6642973479758</v>
      </c>
      <c r="L600" s="4">
        <v>113.03691821572876</v>
      </c>
      <c r="M600" s="4">
        <v>262.18881247603542</v>
      </c>
    </row>
    <row r="601" spans="2:13">
      <c r="B601" s="17">
        <v>39553</v>
      </c>
      <c r="C601" s="4">
        <v>110.52066190495349</v>
      </c>
      <c r="D601" s="4">
        <v>63.708367868425242</v>
      </c>
      <c r="E601" s="4">
        <v>104.58268098641668</v>
      </c>
      <c r="F601" s="4">
        <v>81.726422638764703</v>
      </c>
      <c r="G601" s="4">
        <v>117.1953628450709</v>
      </c>
      <c r="H601" s="4">
        <v>73.231479939484274</v>
      </c>
      <c r="I601" s="4">
        <v>140.76268096173007</v>
      </c>
      <c r="J601" s="4">
        <v>166.62406334849879</v>
      </c>
      <c r="K601" s="4">
        <v>131.71778740817609</v>
      </c>
      <c r="L601" s="4">
        <v>114.49552537494098</v>
      </c>
      <c r="M601" s="4">
        <v>265.01245567501792</v>
      </c>
    </row>
    <row r="602" spans="2:13">
      <c r="B602" s="17">
        <v>39554</v>
      </c>
      <c r="C602" s="4">
        <v>113.02852342071827</v>
      </c>
      <c r="D602" s="4">
        <v>65.887100196440471</v>
      </c>
      <c r="E602" s="4">
        <v>105.83496040946298</v>
      </c>
      <c r="F602" s="4">
        <v>84.252231700694836</v>
      </c>
      <c r="G602" s="4">
        <v>119.62980913117831</v>
      </c>
      <c r="H602" s="4">
        <v>76.09840942885252</v>
      </c>
      <c r="I602" s="4">
        <v>143.28057166726489</v>
      </c>
      <c r="J602" s="4">
        <v>166.46386218079186</v>
      </c>
      <c r="K602" s="4">
        <v>131.28611519318483</v>
      </c>
      <c r="L602" s="4">
        <v>117.19700151818893</v>
      </c>
      <c r="M602" s="4">
        <v>270.92430189313632</v>
      </c>
    </row>
    <row r="603" spans="2:13">
      <c r="B603" s="17">
        <v>39555</v>
      </c>
      <c r="C603" s="4">
        <v>113.09892243948974</v>
      </c>
      <c r="D603" s="4">
        <v>67.325622182245411</v>
      </c>
      <c r="E603" s="4">
        <v>107.86509414208653</v>
      </c>
      <c r="F603" s="4">
        <v>87.030930070412822</v>
      </c>
      <c r="G603" s="4">
        <v>119.64137464702351</v>
      </c>
      <c r="H603" s="4">
        <v>77.275062531461273</v>
      </c>
      <c r="I603" s="4">
        <v>142.83103230452275</v>
      </c>
      <c r="J603" s="4">
        <v>169.11722016342597</v>
      </c>
      <c r="K603" s="4">
        <v>132.92785143670679</v>
      </c>
      <c r="L603" s="4">
        <v>115.92001760258893</v>
      </c>
      <c r="M603" s="4">
        <v>269.66795620691045</v>
      </c>
    </row>
    <row r="604" spans="2:13">
      <c r="B604" s="17">
        <v>39556</v>
      </c>
      <c r="C604" s="4">
        <v>115.15043266886534</v>
      </c>
      <c r="D604" s="4">
        <v>68.691519757116509</v>
      </c>
      <c r="E604" s="4">
        <v>108.49425284932582</v>
      </c>
      <c r="F604" s="4">
        <v>87.191298899741739</v>
      </c>
      <c r="G604" s="4">
        <v>121.8110464597237</v>
      </c>
      <c r="H604" s="4">
        <v>79.03360401050341</v>
      </c>
      <c r="I604" s="4">
        <v>146.278355796174</v>
      </c>
      <c r="J604" s="4">
        <v>168.69071418255959</v>
      </c>
      <c r="K604" s="4">
        <v>131.60382386324937</v>
      </c>
      <c r="L604" s="4">
        <v>117.39703907145231</v>
      </c>
      <c r="M604" s="4">
        <v>272.82512031660764</v>
      </c>
    </row>
    <row r="605" spans="2:13">
      <c r="B605" s="17">
        <v>39559</v>
      </c>
      <c r="C605" s="4">
        <v>114.97153633881081</v>
      </c>
      <c r="D605" s="4">
        <v>66.34239938806418</v>
      </c>
      <c r="E605" s="4">
        <v>110.26620206830682</v>
      </c>
      <c r="F605" s="4">
        <v>88.668542539136752</v>
      </c>
      <c r="G605" s="4">
        <v>121.58030493868064</v>
      </c>
      <c r="H605" s="4">
        <v>77.172460506533426</v>
      </c>
      <c r="I605" s="4">
        <v>145.06996491762845</v>
      </c>
      <c r="J605" s="4">
        <v>172.34292435444729</v>
      </c>
      <c r="K605" s="4">
        <v>134.46115887069777</v>
      </c>
      <c r="L605" s="4">
        <v>117.32764619929313</v>
      </c>
      <c r="M605" s="4">
        <v>272.36496176686222</v>
      </c>
    </row>
    <row r="606" spans="2:13">
      <c r="B606" s="17">
        <v>39560</v>
      </c>
      <c r="C606" s="4">
        <v>113.9586186922519</v>
      </c>
      <c r="D606" s="4">
        <v>66.409437305849266</v>
      </c>
      <c r="E606" s="4">
        <v>109.06882811401766</v>
      </c>
      <c r="F606" s="4">
        <v>86.38328672119998</v>
      </c>
      <c r="G606" s="4">
        <v>120.58690296702488</v>
      </c>
      <c r="H606" s="4">
        <v>77.1759350770987</v>
      </c>
      <c r="I606" s="4">
        <v>143.82480714873969</v>
      </c>
      <c r="J606" s="4">
        <v>173.8590492436075</v>
      </c>
      <c r="K606" s="4">
        <v>135.67352594348711</v>
      </c>
      <c r="L606" s="4">
        <v>116.97409145399038</v>
      </c>
      <c r="M606" s="4">
        <v>271.6101512847186</v>
      </c>
    </row>
    <row r="607" spans="2:13">
      <c r="B607" s="17">
        <v>39561</v>
      </c>
      <c r="C607" s="4">
        <v>114.28907996860269</v>
      </c>
      <c r="D607" s="4">
        <v>65.484872689729968</v>
      </c>
      <c r="E607" s="4">
        <v>109.32113564933282</v>
      </c>
      <c r="F607" s="4">
        <v>86.386370737148624</v>
      </c>
      <c r="G607" s="4">
        <v>120.99444520160338</v>
      </c>
      <c r="H607" s="4">
        <v>76.32037317202311</v>
      </c>
      <c r="I607" s="4">
        <v>145.25123423745978</v>
      </c>
      <c r="J607" s="4">
        <v>176.29964222892156</v>
      </c>
      <c r="K607" s="4">
        <v>137.38498499464515</v>
      </c>
      <c r="L607" s="4">
        <v>117.92155614425342</v>
      </c>
      <c r="M607" s="4">
        <v>270.70864175538094</v>
      </c>
    </row>
    <row r="608" spans="2:13">
      <c r="B608" s="17">
        <v>39562</v>
      </c>
      <c r="C608" s="4">
        <v>115.02537088257721</v>
      </c>
      <c r="D608" s="4">
        <v>68.41498834625304</v>
      </c>
      <c r="E608" s="4">
        <v>109.01287606007892</v>
      </c>
      <c r="F608" s="4">
        <v>85.707887228449437</v>
      </c>
      <c r="G608" s="4">
        <v>121.80715968800521</v>
      </c>
      <c r="H608" s="4">
        <v>79.273962539019621</v>
      </c>
      <c r="I608" s="4">
        <v>145.81321188113506</v>
      </c>
      <c r="J608" s="4">
        <v>179.02919685050415</v>
      </c>
      <c r="K608" s="4">
        <v>139.9644688560532</v>
      </c>
      <c r="L608" s="4">
        <v>117.28345185613027</v>
      </c>
      <c r="M608" s="4">
        <v>263.61317245562873</v>
      </c>
    </row>
    <row r="609" spans="2:13">
      <c r="B609" s="17">
        <v>39563</v>
      </c>
      <c r="C609" s="4">
        <v>115.77242870530502</v>
      </c>
      <c r="D609" s="4">
        <v>70.663551838627754</v>
      </c>
      <c r="E609" s="4">
        <v>111.61001744146589</v>
      </c>
      <c r="F609" s="4">
        <v>89.751032137106804</v>
      </c>
      <c r="G609" s="4">
        <v>122.21394352810206</v>
      </c>
      <c r="H609" s="4">
        <v>80.962808220252228</v>
      </c>
      <c r="I609" s="4">
        <v>147.42197709463835</v>
      </c>
      <c r="J609" s="4">
        <v>177.88589869976718</v>
      </c>
      <c r="K609" s="4">
        <v>140.04808422099129</v>
      </c>
      <c r="L609" s="4">
        <v>118.07197197887783</v>
      </c>
      <c r="M609" s="4">
        <v>266.96091994287707</v>
      </c>
    </row>
    <row r="610" spans="2:13">
      <c r="B610" s="17">
        <v>39566</v>
      </c>
      <c r="C610" s="4">
        <v>115.65067981401789</v>
      </c>
      <c r="D610" s="4">
        <v>70.373054194892376</v>
      </c>
      <c r="E610" s="4">
        <v>111.85878268847414</v>
      </c>
      <c r="F610" s="4">
        <v>96.258305788721671</v>
      </c>
      <c r="G610" s="4">
        <v>122.02330211527644</v>
      </c>
      <c r="H610" s="4">
        <v>80.880440459204578</v>
      </c>
      <c r="I610" s="4">
        <v>148.03653994194394</v>
      </c>
      <c r="J610" s="4">
        <v>178.92818227608845</v>
      </c>
      <c r="K610" s="4">
        <v>140.93717074244518</v>
      </c>
      <c r="L610" s="4">
        <v>118.05239466019603</v>
      </c>
      <c r="M610" s="4">
        <v>269.6779869109921</v>
      </c>
    </row>
    <row r="611" spans="2:13">
      <c r="B611" s="17">
        <v>39567</v>
      </c>
      <c r="C611" s="4">
        <v>115.20095431763076</v>
      </c>
      <c r="D611" s="4">
        <v>69.585358660917635</v>
      </c>
      <c r="E611" s="4">
        <v>111.85878268847414</v>
      </c>
      <c r="F611" s="4">
        <v>96.258305788721671</v>
      </c>
      <c r="G611" s="4">
        <v>121.64590606134367</v>
      </c>
      <c r="H611" s="4">
        <v>80.218228186761934</v>
      </c>
      <c r="I611" s="4">
        <v>147.18170974146565</v>
      </c>
      <c r="J611" s="4">
        <v>180.65609617634249</v>
      </c>
      <c r="K611" s="4">
        <v>142.42408297838747</v>
      </c>
      <c r="L611" s="4">
        <v>118.03301117635267</v>
      </c>
      <c r="M611" s="4">
        <v>266.63742973624409</v>
      </c>
    </row>
    <row r="612" spans="2:13">
      <c r="B612" s="17">
        <v>39568</v>
      </c>
      <c r="C612" s="4">
        <v>114.75785461124562</v>
      </c>
      <c r="D612" s="4">
        <v>69.007156620021277</v>
      </c>
      <c r="E612" s="4">
        <v>111.50149460879044</v>
      </c>
      <c r="F612" s="4">
        <v>96.723992196965185</v>
      </c>
      <c r="G612" s="4">
        <v>121.53394807598956</v>
      </c>
      <c r="H612" s="4">
        <v>79.448508613299268</v>
      </c>
      <c r="I612" s="4">
        <v>148.5386645083164</v>
      </c>
      <c r="J612" s="4">
        <v>179.5490489425801</v>
      </c>
      <c r="K612" s="4">
        <v>142.56505157454026</v>
      </c>
      <c r="L612" s="4">
        <v>117.99308119963538</v>
      </c>
      <c r="M612" s="4">
        <v>266.1271176660905</v>
      </c>
    </row>
    <row r="613" spans="2:13">
      <c r="B613" s="17">
        <v>39569</v>
      </c>
      <c r="C613" s="4">
        <v>116.72488601809548</v>
      </c>
      <c r="D613" s="4">
        <v>72.049002139519487</v>
      </c>
      <c r="E613" s="4">
        <v>110.83224363844111</v>
      </c>
      <c r="F613" s="4">
        <v>93.788009013866926</v>
      </c>
      <c r="G613" s="4">
        <v>123.33390257888371</v>
      </c>
      <c r="H613" s="4">
        <v>82.631624024108476</v>
      </c>
      <c r="I613" s="4">
        <v>148.5386645083164</v>
      </c>
      <c r="J613" s="4">
        <v>179.5490489425801</v>
      </c>
      <c r="K613" s="4">
        <v>142.56505157454026</v>
      </c>
      <c r="L613" s="4">
        <v>117.99211202544322</v>
      </c>
      <c r="M613" s="4">
        <v>266.1271176660905</v>
      </c>
    </row>
    <row r="614" spans="2:13">
      <c r="B614" s="17">
        <v>39570</v>
      </c>
      <c r="C614" s="4">
        <v>117.10255604821067</v>
      </c>
      <c r="D614" s="4">
        <v>71.842301893015474</v>
      </c>
      <c r="E614" s="4">
        <v>113.1057486790601</v>
      </c>
      <c r="F614" s="4">
        <v>96.75483235645153</v>
      </c>
      <c r="G614" s="4">
        <v>123.79083525407988</v>
      </c>
      <c r="H614" s="4">
        <v>82.550073809076181</v>
      </c>
      <c r="I614" s="4">
        <v>150.55678201837281</v>
      </c>
      <c r="J614" s="4">
        <v>182.93481487470461</v>
      </c>
      <c r="K614" s="4">
        <v>145.37223965055094</v>
      </c>
      <c r="L614" s="4">
        <v>120.47862533286838</v>
      </c>
      <c r="M614" s="4">
        <v>266.1271176660905</v>
      </c>
    </row>
    <row r="615" spans="2:13">
      <c r="B615" s="17">
        <v>39573</v>
      </c>
      <c r="C615" s="4">
        <v>116.57166462429875</v>
      </c>
      <c r="D615" s="4">
        <v>70.803214167346667</v>
      </c>
      <c r="E615" s="4">
        <v>113.1057486790601</v>
      </c>
      <c r="F615" s="4">
        <v>96.75483235645153</v>
      </c>
      <c r="G615" s="4">
        <v>122.9503445697875</v>
      </c>
      <c r="H615" s="4">
        <v>81.402034817005074</v>
      </c>
      <c r="I615" s="4">
        <v>150.74596049484776</v>
      </c>
      <c r="J615" s="4">
        <v>182.53696106090854</v>
      </c>
      <c r="K615" s="4">
        <v>145.0497391625934</v>
      </c>
      <c r="L615" s="4">
        <v>120.47862533286838</v>
      </c>
      <c r="M615" s="4">
        <v>268.49060231532758</v>
      </c>
    </row>
    <row r="616" spans="2:13">
      <c r="B616" s="17">
        <v>39574</v>
      </c>
      <c r="C616" s="4">
        <v>117.46366160332077</v>
      </c>
      <c r="D616" s="4">
        <v>71.750124756060984</v>
      </c>
      <c r="E616" s="4">
        <v>113.1057486790601</v>
      </c>
      <c r="F616" s="4">
        <v>96.75483235645153</v>
      </c>
      <c r="G616" s="4">
        <v>123.43657023183754</v>
      </c>
      <c r="H616" s="4">
        <v>81.830224542550567</v>
      </c>
      <c r="I616" s="4">
        <v>149.99822455054343</v>
      </c>
      <c r="J616" s="4">
        <v>183.08197965496106</v>
      </c>
      <c r="K616" s="4">
        <v>144.79636714826975</v>
      </c>
      <c r="L616" s="4">
        <v>120.47319795739224</v>
      </c>
      <c r="M616" s="4">
        <v>269.99144641354349</v>
      </c>
    </row>
    <row r="617" spans="2:13">
      <c r="B617" s="17">
        <v>39575</v>
      </c>
      <c r="C617" s="4">
        <v>115.33595478892191</v>
      </c>
      <c r="D617" s="4">
        <v>68.931738962513066</v>
      </c>
      <c r="E617" s="4">
        <v>113.53420455109173</v>
      </c>
      <c r="F617" s="4">
        <v>98.404780888969967</v>
      </c>
      <c r="G617" s="4">
        <v>121.47915407469011</v>
      </c>
      <c r="H617" s="4">
        <v>78.799990236613908</v>
      </c>
      <c r="I617" s="4">
        <v>151.2626208085652</v>
      </c>
      <c r="J617" s="4">
        <v>178.5372300791779</v>
      </c>
      <c r="K617" s="4">
        <v>141.5441714880929</v>
      </c>
      <c r="L617" s="4">
        <v>121.35902316903342</v>
      </c>
      <c r="M617" s="4">
        <v>276.02867643268229</v>
      </c>
    </row>
    <row r="618" spans="2:13">
      <c r="B618" s="17">
        <v>39576</v>
      </c>
      <c r="C618" s="4">
        <v>115.75917712530099</v>
      </c>
      <c r="D618" s="4">
        <v>67.535115675323809</v>
      </c>
      <c r="E618" s="4">
        <v>112.25237922330366</v>
      </c>
      <c r="F618" s="4">
        <v>95.259084621364693</v>
      </c>
      <c r="G618" s="4">
        <v>121.97618685810372</v>
      </c>
      <c r="H618" s="4">
        <v>77.712245263175703</v>
      </c>
      <c r="I618" s="4">
        <v>151.1696347777555</v>
      </c>
      <c r="J618" s="4">
        <v>177.41888929051191</v>
      </c>
      <c r="K618" s="4">
        <v>140.60248640744209</v>
      </c>
      <c r="L618" s="4">
        <v>121.55014431972889</v>
      </c>
      <c r="M618" s="4">
        <v>286.37534769289704</v>
      </c>
    </row>
    <row r="619" spans="2:13">
      <c r="B619" s="17">
        <v>39577</v>
      </c>
      <c r="C619" s="4">
        <v>114.98064680006357</v>
      </c>
      <c r="D619" s="4">
        <v>67.292103223352868</v>
      </c>
      <c r="E619" s="4">
        <v>109.93443456574342</v>
      </c>
      <c r="F619" s="4">
        <v>92.856636197379856</v>
      </c>
      <c r="G619" s="4">
        <v>120.830063197705</v>
      </c>
      <c r="H619" s="4">
        <v>77.139554279415123</v>
      </c>
      <c r="I619" s="4">
        <v>149.70045549096196</v>
      </c>
      <c r="J619" s="4">
        <v>174.72363361345137</v>
      </c>
      <c r="K619" s="4">
        <v>138.28332083900867</v>
      </c>
      <c r="L619" s="4">
        <v>120.26850836800645</v>
      </c>
      <c r="M619" s="4">
        <v>286.37534769289704</v>
      </c>
    </row>
    <row r="620" spans="2:13">
      <c r="B620" s="17">
        <v>39580</v>
      </c>
      <c r="C620" s="4">
        <v>116.24782913794999</v>
      </c>
      <c r="D620" s="4">
        <v>68.568616907843847</v>
      </c>
      <c r="E620" s="4">
        <v>110.64305324023096</v>
      </c>
      <c r="F620" s="4">
        <v>91.943767476584611</v>
      </c>
      <c r="G620" s="4">
        <v>122.06653060073067</v>
      </c>
      <c r="H620" s="4">
        <v>78.477672720057726</v>
      </c>
      <c r="I620" s="4">
        <v>150.40116401738553</v>
      </c>
      <c r="J620" s="4">
        <v>174.72363361345137</v>
      </c>
      <c r="K620" s="4">
        <v>138.28332083900867</v>
      </c>
      <c r="L620" s="4">
        <v>120.57786877014634</v>
      </c>
      <c r="M620" s="4">
        <v>291.03335590081002</v>
      </c>
    </row>
    <row r="621" spans="2:13">
      <c r="B621" s="17">
        <v>39581</v>
      </c>
      <c r="C621" s="4">
        <v>116.20310505543637</v>
      </c>
      <c r="D621" s="4">
        <v>67.482043990410617</v>
      </c>
      <c r="E621" s="4">
        <v>112.33666958369773</v>
      </c>
      <c r="F621" s="4">
        <v>92.859720213328515</v>
      </c>
      <c r="G621" s="4">
        <v>121.64837084340903</v>
      </c>
      <c r="H621" s="4">
        <v>76.823572744477985</v>
      </c>
      <c r="I621" s="4">
        <v>150.91932065803553</v>
      </c>
      <c r="J621" s="4">
        <v>178.13679687321246</v>
      </c>
      <c r="K621" s="4">
        <v>141.69531805403383</v>
      </c>
      <c r="L621" s="4">
        <v>120.40729411232485</v>
      </c>
      <c r="M621" s="4">
        <v>293.34417935361853</v>
      </c>
    </row>
    <row r="622" spans="2:13">
      <c r="B622" s="17">
        <v>39582</v>
      </c>
      <c r="C622" s="4">
        <v>116.66856680307831</v>
      </c>
      <c r="D622" s="4">
        <v>68.163596154558974</v>
      </c>
      <c r="E622" s="4">
        <v>113.6635785808465</v>
      </c>
      <c r="F622" s="4">
        <v>92.909064468506614</v>
      </c>
      <c r="G622" s="4">
        <v>122.2757526783568</v>
      </c>
      <c r="H622" s="4">
        <v>77.219265015912853</v>
      </c>
      <c r="I622" s="4">
        <v>151.41203974083183</v>
      </c>
      <c r="J622" s="4">
        <v>178.00231991389711</v>
      </c>
      <c r="K622" s="4">
        <v>141.7691269079352</v>
      </c>
      <c r="L622" s="4">
        <v>120.48754173543632</v>
      </c>
      <c r="M622" s="4">
        <v>301.67969444546389</v>
      </c>
    </row>
    <row r="623" spans="2:13">
      <c r="B623" s="17">
        <v>39583</v>
      </c>
      <c r="C623" s="4">
        <v>117.90344841470488</v>
      </c>
      <c r="D623" s="4">
        <v>68.97084441455435</v>
      </c>
      <c r="E623" s="4">
        <v>114.73584535265968</v>
      </c>
      <c r="F623" s="4">
        <v>95.012363345474071</v>
      </c>
      <c r="G623" s="4">
        <v>123.16952057498534</v>
      </c>
      <c r="H623" s="4">
        <v>78.162917504143621</v>
      </c>
      <c r="I623" s="4">
        <v>151.36522608394145</v>
      </c>
      <c r="J623" s="4">
        <v>177.86449671609182</v>
      </c>
      <c r="K623" s="4">
        <v>141.53559079093577</v>
      </c>
      <c r="L623" s="4">
        <v>121.18205196154361</v>
      </c>
      <c r="M623" s="4">
        <v>302.41945887148501</v>
      </c>
    </row>
    <row r="624" spans="2:13">
      <c r="B624" s="17">
        <v>39584</v>
      </c>
      <c r="C624" s="4">
        <v>118.05087224224984</v>
      </c>
      <c r="D624" s="4">
        <v>67.512769702728775</v>
      </c>
      <c r="E624" s="4">
        <v>114.47613121452098</v>
      </c>
      <c r="F624" s="4">
        <v>95.527394008895726</v>
      </c>
      <c r="G624" s="4">
        <v>123.11396817920422</v>
      </c>
      <c r="H624" s="4">
        <v>76.695831179577795</v>
      </c>
      <c r="I624" s="4">
        <v>152.97912156121353</v>
      </c>
      <c r="J624" s="4">
        <v>178.59753208529909</v>
      </c>
      <c r="K624" s="4">
        <v>141.28403892449393</v>
      </c>
      <c r="L624" s="4">
        <v>122.19832801945057</v>
      </c>
      <c r="M624" s="4">
        <v>310.81014283577935</v>
      </c>
    </row>
    <row r="625" spans="2:13">
      <c r="B625" s="17">
        <v>39587</v>
      </c>
      <c r="C625" s="4">
        <v>118.15688488228217</v>
      </c>
      <c r="D625" s="4">
        <v>67.0798164837001</v>
      </c>
      <c r="E625" s="4">
        <v>114.87971056185185</v>
      </c>
      <c r="F625" s="4">
        <v>95.320764940337327</v>
      </c>
      <c r="G625" s="4">
        <v>123.50605812621902</v>
      </c>
      <c r="H625" s="4">
        <v>76.244137006090668</v>
      </c>
      <c r="I625" s="4">
        <v>154.4624090733713</v>
      </c>
      <c r="J625" s="4">
        <v>179.45758509052115</v>
      </c>
      <c r="K625" s="4">
        <v>141.70360158418987</v>
      </c>
      <c r="L625" s="4">
        <v>123.59859089229428</v>
      </c>
      <c r="M625" s="4">
        <v>311.9448662350153</v>
      </c>
    </row>
    <row r="626" spans="2:13">
      <c r="B626" s="17">
        <v>39588</v>
      </c>
      <c r="C626" s="4">
        <v>117.06114486069804</v>
      </c>
      <c r="D626" s="4">
        <v>65.697159429382737</v>
      </c>
      <c r="E626" s="4">
        <v>113.99800279964012</v>
      </c>
      <c r="F626" s="4">
        <v>93.794177045764187</v>
      </c>
      <c r="G626" s="4">
        <v>121.61500148621629</v>
      </c>
      <c r="H626" s="4">
        <v>74.275281814596823</v>
      </c>
      <c r="I626" s="4">
        <v>152.16576099286647</v>
      </c>
      <c r="J626" s="4">
        <v>175.4646162990723</v>
      </c>
      <c r="K626" s="4">
        <v>139.32518834490963</v>
      </c>
      <c r="L626" s="4">
        <v>120.01497239933541</v>
      </c>
      <c r="M626" s="4">
        <v>307.58150995950058</v>
      </c>
    </row>
    <row r="627" spans="2:13">
      <c r="B627" s="17">
        <v>39589</v>
      </c>
      <c r="C627" s="4">
        <v>115.18190517137495</v>
      </c>
      <c r="D627" s="4">
        <v>64.437405224338022</v>
      </c>
      <c r="E627" s="4">
        <v>112.11584011038262</v>
      </c>
      <c r="F627" s="4">
        <v>90.330827135449738</v>
      </c>
      <c r="G627" s="4">
        <v>119.45841197832465</v>
      </c>
      <c r="H627" s="4">
        <v>72.481790243397967</v>
      </c>
      <c r="I627" s="4">
        <v>150.5054793806847</v>
      </c>
      <c r="J627" s="4">
        <v>177.49208825747982</v>
      </c>
      <c r="K627" s="4">
        <v>140.36750160131223</v>
      </c>
      <c r="L627" s="4">
        <v>120.1403835398019</v>
      </c>
      <c r="M627" s="4">
        <v>309.42339799649227</v>
      </c>
    </row>
    <row r="628" spans="2:13">
      <c r="B628" s="17">
        <v>39590</v>
      </c>
      <c r="C628" s="4">
        <v>115.48337861646687</v>
      </c>
      <c r="D628" s="4">
        <v>65.051919470701307</v>
      </c>
      <c r="E628" s="4">
        <v>112.53576228785673</v>
      </c>
      <c r="F628" s="4">
        <v>91.490417132135633</v>
      </c>
      <c r="G628" s="4">
        <v>119.69000669315955</v>
      </c>
      <c r="H628" s="4">
        <v>73.376389970707066</v>
      </c>
      <c r="I628" s="4">
        <v>151.13607430226784</v>
      </c>
      <c r="J628" s="4">
        <v>174.58385844319361</v>
      </c>
      <c r="K628" s="4">
        <v>137.83768177496512</v>
      </c>
      <c r="L628" s="4">
        <v>119.82016838670972</v>
      </c>
      <c r="M628" s="4">
        <v>305.06756474903881</v>
      </c>
    </row>
    <row r="629" spans="2:13">
      <c r="B629" s="17">
        <v>39591</v>
      </c>
      <c r="C629" s="4">
        <v>113.95779046850166</v>
      </c>
      <c r="D629" s="4">
        <v>63.859203183441679</v>
      </c>
      <c r="E629" s="4">
        <v>112.80739139575506</v>
      </c>
      <c r="F629" s="4">
        <v>90.941462293279002</v>
      </c>
      <c r="G629" s="4">
        <v>118.30603156345229</v>
      </c>
      <c r="H629" s="4">
        <v>71.955290609505312</v>
      </c>
      <c r="I629" s="4">
        <v>148.4367005159113</v>
      </c>
      <c r="J629" s="4">
        <v>172.2899422450229</v>
      </c>
      <c r="K629" s="4">
        <v>136.37417144036047</v>
      </c>
      <c r="L629" s="4">
        <v>117.99269352995852</v>
      </c>
      <c r="M629" s="4">
        <v>305.3346322452125</v>
      </c>
    </row>
    <row r="630" spans="2:13">
      <c r="B630" s="17">
        <v>39594</v>
      </c>
      <c r="C630" s="4">
        <v>113.95779046850166</v>
      </c>
      <c r="D630" s="4">
        <v>63.859203183441679</v>
      </c>
      <c r="E630" s="4">
        <v>110.21499990096144</v>
      </c>
      <c r="F630" s="4">
        <v>88.375561024016662</v>
      </c>
      <c r="G630" s="4">
        <v>118.30603156345229</v>
      </c>
      <c r="H630" s="4">
        <v>71.955290609505312</v>
      </c>
      <c r="I630" s="4">
        <v>148.64597252548072</v>
      </c>
      <c r="J630" s="4">
        <v>168.19944454425206</v>
      </c>
      <c r="K630" s="4">
        <v>133.97020183898456</v>
      </c>
      <c r="L630" s="4">
        <v>117.99269352995852</v>
      </c>
      <c r="M630" s="4">
        <v>305.50515421460045</v>
      </c>
    </row>
    <row r="631" spans="2:13">
      <c r="B631" s="17">
        <v>39595</v>
      </c>
      <c r="C631" s="4">
        <v>114.73797724123955</v>
      </c>
      <c r="D631" s="4">
        <v>63.808924745102857</v>
      </c>
      <c r="E631" s="4">
        <v>111.85024899391655</v>
      </c>
      <c r="F631" s="4">
        <v>91.379392557984843</v>
      </c>
      <c r="G631" s="4">
        <v>118.95749242319258</v>
      </c>
      <c r="H631" s="4">
        <v>72.676366195053973</v>
      </c>
      <c r="I631" s="4">
        <v>148.74900532283769</v>
      </c>
      <c r="J631" s="4">
        <v>169.27811846415165</v>
      </c>
      <c r="K631" s="4">
        <v>134.65216296066293</v>
      </c>
      <c r="L631" s="4">
        <v>117.43541836946214</v>
      </c>
      <c r="M631" s="4">
        <v>299.74251471969654</v>
      </c>
    </row>
    <row r="632" spans="2:13">
      <c r="B632" s="17">
        <v>39596</v>
      </c>
      <c r="C632" s="4">
        <v>115.19267208012822</v>
      </c>
      <c r="D632" s="4">
        <v>62.800562731752215</v>
      </c>
      <c r="E632" s="4">
        <v>110.3699750143889</v>
      </c>
      <c r="F632" s="4">
        <v>89.954577189716574</v>
      </c>
      <c r="G632" s="4">
        <v>119.39053567221667</v>
      </c>
      <c r="H632" s="4">
        <v>71.775226099621975</v>
      </c>
      <c r="I632" s="4">
        <v>150.35606044841808</v>
      </c>
      <c r="J632" s="4">
        <v>169.05134109315483</v>
      </c>
      <c r="K632" s="4">
        <v>134.92607664393853</v>
      </c>
      <c r="L632" s="4">
        <v>117.64979970076963</v>
      </c>
      <c r="M632" s="4">
        <v>300.52867115209534</v>
      </c>
    </row>
    <row r="633" spans="2:13">
      <c r="B633" s="17">
        <v>39597</v>
      </c>
      <c r="C633" s="4">
        <v>115.80721410281562</v>
      </c>
      <c r="D633" s="4">
        <v>63.828477471123513</v>
      </c>
      <c r="E633" s="4">
        <v>113.71123845988498</v>
      </c>
      <c r="F633" s="4">
        <v>92.119556385656665</v>
      </c>
      <c r="G633" s="4">
        <v>119.88529327218529</v>
      </c>
      <c r="H633" s="4">
        <v>73.037108374332135</v>
      </c>
      <c r="I633" s="4">
        <v>150.80901998700605</v>
      </c>
      <c r="J633" s="4">
        <v>169.98884557675916</v>
      </c>
      <c r="K633" s="4">
        <v>135.65045835502573</v>
      </c>
      <c r="L633" s="4">
        <v>117.62149981435834</v>
      </c>
      <c r="M633" s="4">
        <v>305.81485220312123</v>
      </c>
    </row>
    <row r="634" spans="2:13">
      <c r="B634" s="17">
        <v>39598</v>
      </c>
      <c r="C634" s="4">
        <v>115.9827975378692</v>
      </c>
      <c r="D634" s="4">
        <v>63.032402197425633</v>
      </c>
      <c r="E634" s="4">
        <v>115.4346422277508</v>
      </c>
      <c r="F634" s="4">
        <v>95.943736161961141</v>
      </c>
      <c r="G634" s="4">
        <v>119.8102122185016</v>
      </c>
      <c r="H634" s="4">
        <v>72.155589383268818</v>
      </c>
      <c r="I634" s="4">
        <v>151.70168588277937</v>
      </c>
      <c r="J634" s="4">
        <v>171.02848004760915</v>
      </c>
      <c r="K634" s="4">
        <v>136.56900155546492</v>
      </c>
      <c r="L634" s="4">
        <v>117.33791944573009</v>
      </c>
      <c r="M634" s="4">
        <v>308.42910445439941</v>
      </c>
    </row>
    <row r="635" spans="2:13">
      <c r="B635" s="17">
        <v>39601</v>
      </c>
      <c r="C635" s="4">
        <v>114.76448040124765</v>
      </c>
      <c r="D635" s="4">
        <v>62.130183553901375</v>
      </c>
      <c r="E635" s="4">
        <v>116.25258880043808</v>
      </c>
      <c r="F635" s="4">
        <v>99.51502663047772</v>
      </c>
      <c r="G635" s="4">
        <v>118.53535109484224</v>
      </c>
      <c r="H635" s="4">
        <v>70.982410851225367</v>
      </c>
      <c r="I635" s="4">
        <v>149.82016164556759</v>
      </c>
      <c r="J635" s="4">
        <v>173.10760956270545</v>
      </c>
      <c r="K635" s="4">
        <v>137.78961501253514</v>
      </c>
      <c r="L635" s="4">
        <v>116.44841137215866</v>
      </c>
      <c r="M635" s="4">
        <v>307.53637179113321</v>
      </c>
    </row>
    <row r="636" spans="2:13">
      <c r="B636" s="17">
        <v>39602</v>
      </c>
      <c r="C636" s="4">
        <v>114.10024495354509</v>
      </c>
      <c r="D636" s="4">
        <v>61.001711937852441</v>
      </c>
      <c r="E636" s="4">
        <v>114.39312895896583</v>
      </c>
      <c r="F636" s="4">
        <v>98.188899772565691</v>
      </c>
      <c r="G636" s="4">
        <v>117.57816245968546</v>
      </c>
      <c r="H636" s="4">
        <v>70.172427136506158</v>
      </c>
      <c r="I636" s="4">
        <v>150.04161803158794</v>
      </c>
      <c r="J636" s="4">
        <v>169.93147152931667</v>
      </c>
      <c r="K636" s="4">
        <v>135.73292219783451</v>
      </c>
      <c r="L636" s="4">
        <v>117.41933007787217</v>
      </c>
      <c r="M636" s="4">
        <v>304.61618306536479</v>
      </c>
    </row>
    <row r="637" spans="2:13">
      <c r="B637" s="17">
        <v>39603</v>
      </c>
      <c r="C637" s="4">
        <v>114.06297488478374</v>
      </c>
      <c r="D637" s="4">
        <v>60.269881335365284</v>
      </c>
      <c r="E637" s="4">
        <v>116.21579730597762</v>
      </c>
      <c r="F637" s="4">
        <v>100.09173761287202</v>
      </c>
      <c r="G637" s="4">
        <v>117.4608957129598</v>
      </c>
      <c r="H637" s="4">
        <v>69.099602377848299</v>
      </c>
      <c r="I637" s="4">
        <v>148.89372151331628</v>
      </c>
      <c r="J637" s="4">
        <v>168.17114094369114</v>
      </c>
      <c r="K637" s="4">
        <v>134.66100367894603</v>
      </c>
      <c r="L637" s="4">
        <v>115.72211223254828</v>
      </c>
      <c r="M637" s="4">
        <v>295.08952186382442</v>
      </c>
    </row>
    <row r="638" spans="2:13">
      <c r="B638" s="17">
        <v>39604</v>
      </c>
      <c r="C638" s="4">
        <v>116.28675565421187</v>
      </c>
      <c r="D638" s="4">
        <v>61.292209581587819</v>
      </c>
      <c r="E638" s="4">
        <v>115.4554129182777</v>
      </c>
      <c r="F638" s="4">
        <v>98.18273174066843</v>
      </c>
      <c r="G638" s="4">
        <v>119.48931655345203</v>
      </c>
      <c r="H638" s="4">
        <v>69.769785723940728</v>
      </c>
      <c r="I638" s="4">
        <v>148.38924557604977</v>
      </c>
      <c r="J638" s="4">
        <v>169.09163538163813</v>
      </c>
      <c r="K638" s="4">
        <v>135.56732588646446</v>
      </c>
      <c r="L638" s="4">
        <v>116.21057602540074</v>
      </c>
      <c r="M638" s="4">
        <v>294.87511556407935</v>
      </c>
    </row>
    <row r="639" spans="2:13">
      <c r="B639" s="17">
        <v>39605</v>
      </c>
      <c r="C639" s="4">
        <v>112.69474924936648</v>
      </c>
      <c r="D639" s="4">
        <v>57.758752664998994</v>
      </c>
      <c r="E639" s="4">
        <v>116.64948610391723</v>
      </c>
      <c r="F639" s="4">
        <v>98.432537032507668</v>
      </c>
      <c r="G639" s="4">
        <v>115.74806177614559</v>
      </c>
      <c r="H639" s="4">
        <v>66.209781600049951</v>
      </c>
      <c r="I639" s="4">
        <v>145.43891638700217</v>
      </c>
      <c r="J639" s="4">
        <v>170.11565407286832</v>
      </c>
      <c r="K639" s="4">
        <v>136.35767867179871</v>
      </c>
      <c r="L639" s="4">
        <v>114.49513770526411</v>
      </c>
      <c r="M639" s="4">
        <v>298.15139428474595</v>
      </c>
    </row>
    <row r="640" spans="2:13">
      <c r="B640" s="17">
        <v>39608</v>
      </c>
      <c r="C640" s="4">
        <v>112.78419741439376</v>
      </c>
      <c r="D640" s="4">
        <v>55.566054104111863</v>
      </c>
      <c r="E640" s="4">
        <v>114.16940124976324</v>
      </c>
      <c r="F640" s="4">
        <v>95.50888991320393</v>
      </c>
      <c r="G640" s="4">
        <v>116.41658651172307</v>
      </c>
      <c r="H640" s="4">
        <v>63.928215057680418</v>
      </c>
      <c r="I640" s="4">
        <v>145.69158187761616</v>
      </c>
      <c r="J640" s="4">
        <v>170.11565407286832</v>
      </c>
      <c r="K640" s="4">
        <v>136.35767867179871</v>
      </c>
      <c r="L640" s="4">
        <v>113.92758929833077</v>
      </c>
      <c r="M640" s="4">
        <v>295.62867220821272</v>
      </c>
    </row>
    <row r="641" spans="2:13">
      <c r="B641" s="17">
        <v>39609</v>
      </c>
      <c r="C641" s="4">
        <v>112.50922712930991</v>
      </c>
      <c r="D641" s="4">
        <v>56.518551185974928</v>
      </c>
      <c r="E641" s="4">
        <v>112.87960577328462</v>
      </c>
      <c r="F641" s="4">
        <v>94.747137973891682</v>
      </c>
      <c r="G641" s="4">
        <v>116.50607706055818</v>
      </c>
      <c r="H641" s="4">
        <v>64.982440644488818</v>
      </c>
      <c r="I641" s="4">
        <v>144.73970418751117</v>
      </c>
      <c r="J641" s="4">
        <v>162.95846822265122</v>
      </c>
      <c r="K641" s="4">
        <v>130.76885888187314</v>
      </c>
      <c r="L641" s="4">
        <v>112.95376307004076</v>
      </c>
      <c r="M641" s="4">
        <v>293.30907188933281</v>
      </c>
    </row>
    <row r="642" spans="2:13">
      <c r="B642" s="17">
        <v>39610</v>
      </c>
      <c r="C642" s="4">
        <v>110.60845362248027</v>
      </c>
      <c r="D642" s="4">
        <v>54.591211049653751</v>
      </c>
      <c r="E642" s="4">
        <v>114.18630762577354</v>
      </c>
      <c r="F642" s="4">
        <v>93.985386034579406</v>
      </c>
      <c r="G642" s="4">
        <v>114.55330606961087</v>
      </c>
      <c r="H642" s="4">
        <v>62.760146188232959</v>
      </c>
      <c r="I642" s="4">
        <v>142.15661637991434</v>
      </c>
      <c r="J642" s="4">
        <v>162.62440208007004</v>
      </c>
      <c r="K642" s="4">
        <v>130.89326041771389</v>
      </c>
      <c r="L642" s="4">
        <v>110.93807458517063</v>
      </c>
      <c r="M642" s="4">
        <v>295.49325770311054</v>
      </c>
    </row>
    <row r="643" spans="2:13">
      <c r="B643" s="17">
        <v>39611</v>
      </c>
      <c r="C643" s="4">
        <v>110.97121562509086</v>
      </c>
      <c r="D643" s="4">
        <v>55.585606830132505</v>
      </c>
      <c r="E643" s="4">
        <v>111.81233040772211</v>
      </c>
      <c r="F643" s="4">
        <v>92.350857581804107</v>
      </c>
      <c r="G643" s="4">
        <v>115.10134088191566</v>
      </c>
      <c r="H643" s="4">
        <v>63.881410548300991</v>
      </c>
      <c r="I643" s="4">
        <v>143.53024450401375</v>
      </c>
      <c r="J643" s="4">
        <v>160.50693024894292</v>
      </c>
      <c r="K643" s="4">
        <v>128.87200476789593</v>
      </c>
      <c r="L643" s="4">
        <v>112.24025702976701</v>
      </c>
      <c r="M643" s="4">
        <v>295.49325770311054</v>
      </c>
    </row>
    <row r="644" spans="2:13">
      <c r="B644" s="17">
        <v>39612</v>
      </c>
      <c r="C644" s="4">
        <v>112.64091470560007</v>
      </c>
      <c r="D644" s="4">
        <v>54.962712844046102</v>
      </c>
      <c r="E644" s="4">
        <v>112.49768268855742</v>
      </c>
      <c r="F644" s="4">
        <v>93.195877951729457</v>
      </c>
      <c r="G644" s="4">
        <v>116.67282904721172</v>
      </c>
      <c r="H644" s="4">
        <v>64.333309108291942</v>
      </c>
      <c r="I644" s="4">
        <v>144.61615033507894</v>
      </c>
      <c r="J644" s="4">
        <v>157.49838299325975</v>
      </c>
      <c r="K644" s="4">
        <v>126.86055562911469</v>
      </c>
      <c r="L644" s="4">
        <v>112.47809237652493</v>
      </c>
      <c r="M644" s="4">
        <v>295.49325770311054</v>
      </c>
    </row>
    <row r="645" spans="2:13">
      <c r="B645" s="17">
        <v>39615</v>
      </c>
      <c r="C645" s="4">
        <v>112.65002516685286</v>
      </c>
      <c r="D645" s="4">
        <v>55.940349145078585</v>
      </c>
      <c r="E645" s="4">
        <v>115.56208410024726</v>
      </c>
      <c r="F645" s="4">
        <v>95.400949355001785</v>
      </c>
      <c r="G645" s="4">
        <v>116.31003208705077</v>
      </c>
      <c r="H645" s="4">
        <v>65.322948559886783</v>
      </c>
      <c r="I645" s="4">
        <v>143.85858138521772</v>
      </c>
      <c r="J645" s="4">
        <v>160.5475731039356</v>
      </c>
      <c r="K645" s="4">
        <v>129.11646177218626</v>
      </c>
      <c r="L645" s="4">
        <v>112.3187601393326</v>
      </c>
      <c r="M645" s="4">
        <v>296.69819603091793</v>
      </c>
    </row>
    <row r="646" spans="2:13">
      <c r="B646" s="17">
        <v>39616</v>
      </c>
      <c r="C646" s="4">
        <v>111.88723109287024</v>
      </c>
      <c r="D646" s="4">
        <v>53.594022022600619</v>
      </c>
      <c r="E646" s="4">
        <v>115.51378016878935</v>
      </c>
      <c r="F646" s="4">
        <v>95.826543555913105</v>
      </c>
      <c r="G646" s="4">
        <v>115.27880519062255</v>
      </c>
      <c r="H646" s="4">
        <v>63.2104096561932</v>
      </c>
      <c r="I646" s="4">
        <v>145.27538922937126</v>
      </c>
      <c r="J646" s="4">
        <v>160.7448617482396</v>
      </c>
      <c r="K646" s="4">
        <v>128.92170594883206</v>
      </c>
      <c r="L646" s="4">
        <v>113.62443161102075</v>
      </c>
      <c r="M646" s="4">
        <v>300.81454621842215</v>
      </c>
    </row>
    <row r="647" spans="2:13">
      <c r="B647" s="17">
        <v>39617</v>
      </c>
      <c r="C647" s="4">
        <v>110.80060153253885</v>
      </c>
      <c r="D647" s="4">
        <v>52.334267817555912</v>
      </c>
      <c r="E647" s="4">
        <v>116.35467110891912</v>
      </c>
      <c r="F647" s="4">
        <v>96.045508688266011</v>
      </c>
      <c r="G647" s="4">
        <v>114.03465904347017</v>
      </c>
      <c r="H647" s="4">
        <v>61.964469528782587</v>
      </c>
      <c r="I647" s="4">
        <v>143.83784656915208</v>
      </c>
      <c r="J647" s="4">
        <v>162.61185368573268</v>
      </c>
      <c r="K647" s="4">
        <v>129.84073204564802</v>
      </c>
      <c r="L647" s="4">
        <v>111.58780896359978</v>
      </c>
      <c r="M647" s="4">
        <v>301.26467406408585</v>
      </c>
    </row>
    <row r="648" spans="2:13">
      <c r="B648" s="17">
        <v>39618</v>
      </c>
      <c r="C648" s="4">
        <v>111.21636985516565</v>
      </c>
      <c r="D648" s="4">
        <v>52.744875063989561</v>
      </c>
      <c r="E648" s="4">
        <v>113.75712719477001</v>
      </c>
      <c r="F648" s="4">
        <v>92.53589853872208</v>
      </c>
      <c r="G648" s="4">
        <v>114.35726109610347</v>
      </c>
      <c r="H648" s="4">
        <v>61.986747657701166</v>
      </c>
      <c r="I648" s="4">
        <v>143.6723955626079</v>
      </c>
      <c r="J648" s="4">
        <v>158.92966679403906</v>
      </c>
      <c r="K648" s="4">
        <v>127.15757404672678</v>
      </c>
      <c r="L648" s="4">
        <v>110.64790383203564</v>
      </c>
      <c r="M648" s="4">
        <v>301.02644484214687</v>
      </c>
    </row>
    <row r="649" spans="2:13">
      <c r="B649" s="17">
        <v>39619</v>
      </c>
      <c r="C649" s="4">
        <v>109.15409271703676</v>
      </c>
      <c r="D649" s="4">
        <v>51.865002393060323</v>
      </c>
      <c r="E649" s="4">
        <v>112.24287945011694</v>
      </c>
      <c r="F649" s="4">
        <v>90.975386468713964</v>
      </c>
      <c r="G649" s="4">
        <v>112.26788429914838</v>
      </c>
      <c r="H649" s="4">
        <v>60.712806579264431</v>
      </c>
      <c r="I649" s="4">
        <v>140.62138494709734</v>
      </c>
      <c r="J649" s="4">
        <v>158.56708791099129</v>
      </c>
      <c r="K649" s="4">
        <v>126.88432898920372</v>
      </c>
      <c r="L649" s="4">
        <v>108.95010448219648</v>
      </c>
      <c r="M649" s="4">
        <v>299.00901948372638</v>
      </c>
    </row>
    <row r="650" spans="2:13">
      <c r="B650" s="17">
        <v>39622</v>
      </c>
      <c r="C650" s="4">
        <v>109.15989028328852</v>
      </c>
      <c r="D650" s="4">
        <v>50.270058599090184</v>
      </c>
      <c r="E650" s="4">
        <v>111.56171351000796</v>
      </c>
      <c r="F650" s="4">
        <v>89.46730266983262</v>
      </c>
      <c r="G650" s="4">
        <v>112.26475592191154</v>
      </c>
      <c r="H650" s="4">
        <v>58.822231418741431</v>
      </c>
      <c r="I650" s="4">
        <v>140.85694955848197</v>
      </c>
      <c r="J650" s="4">
        <v>158.35348635404873</v>
      </c>
      <c r="K650" s="4">
        <v>126.82010377108823</v>
      </c>
      <c r="L650" s="4">
        <v>109.85066114155859</v>
      </c>
      <c r="M650" s="4">
        <v>293.69776167249643</v>
      </c>
    </row>
    <row r="651" spans="2:13">
      <c r="B651" s="17">
        <v>39623</v>
      </c>
      <c r="C651" s="4">
        <v>108.8526192719448</v>
      </c>
      <c r="D651" s="4">
        <v>51.862209146485938</v>
      </c>
      <c r="E651" s="4">
        <v>111.49803282703597</v>
      </c>
      <c r="F651" s="4">
        <v>89.655427642699195</v>
      </c>
      <c r="G651" s="4">
        <v>111.93362193135962</v>
      </c>
      <c r="H651" s="4">
        <v>60.330808203586869</v>
      </c>
      <c r="I651" s="4">
        <v>139.71546586992133</v>
      </c>
      <c r="J651" s="4">
        <v>156.54833011531809</v>
      </c>
      <c r="K651" s="4">
        <v>125.33408303614931</v>
      </c>
      <c r="L651" s="4">
        <v>109.2208917514881</v>
      </c>
      <c r="M651" s="4">
        <v>289.49615050029826</v>
      </c>
    </row>
    <row r="652" spans="2:13">
      <c r="B652" s="17">
        <v>39624</v>
      </c>
      <c r="C652" s="4">
        <v>109.48869511213879</v>
      </c>
      <c r="D652" s="4">
        <v>52.038183680671793</v>
      </c>
      <c r="E652" s="4">
        <v>111.33991795806375</v>
      </c>
      <c r="F652" s="4">
        <v>88.347804880478975</v>
      </c>
      <c r="G652" s="4">
        <v>111.97533362785057</v>
      </c>
      <c r="H652" s="4">
        <v>60.511894645989393</v>
      </c>
      <c r="I652" s="4">
        <v>141.463603249144</v>
      </c>
      <c r="J652" s="4">
        <v>157.79717420509257</v>
      </c>
      <c r="K652" s="4">
        <v>126.86293296512359</v>
      </c>
      <c r="L652" s="4">
        <v>109.82914547449248</v>
      </c>
      <c r="M652" s="4">
        <v>289.72811053218624</v>
      </c>
    </row>
    <row r="653" spans="2:13">
      <c r="B653" s="17">
        <v>39625</v>
      </c>
      <c r="C653" s="4">
        <v>106.27353051365833</v>
      </c>
      <c r="D653" s="4">
        <v>49.736548503383887</v>
      </c>
      <c r="E653" s="4">
        <v>111.27873297821705</v>
      </c>
      <c r="F653" s="4">
        <v>88.424905279194789</v>
      </c>
      <c r="G653" s="4">
        <v>108.57763155073314</v>
      </c>
      <c r="H653" s="4">
        <v>57.768005831933046</v>
      </c>
      <c r="I653" s="4">
        <v>138.08104933757397</v>
      </c>
      <c r="J653" s="4">
        <v>156.54589014975249</v>
      </c>
      <c r="K653" s="4">
        <v>126.57976995893839</v>
      </c>
      <c r="L653" s="4">
        <v>106.96252204889917</v>
      </c>
      <c r="M653" s="4">
        <v>289.4811044441758</v>
      </c>
    </row>
    <row r="654" spans="2:13">
      <c r="B654" s="17">
        <v>39626</v>
      </c>
      <c r="C654" s="4">
        <v>105.87846778478784</v>
      </c>
      <c r="D654" s="4">
        <v>49.071755818681808</v>
      </c>
      <c r="E654" s="4">
        <v>109.04097284687693</v>
      </c>
      <c r="F654" s="4">
        <v>86.185909700487485</v>
      </c>
      <c r="G654" s="4">
        <v>107.56413212531359</v>
      </c>
      <c r="H654" s="4">
        <v>56.751796134838948</v>
      </c>
      <c r="I654" s="4">
        <v>137.27538416488011</v>
      </c>
      <c r="J654" s="4">
        <v>153.66449995668785</v>
      </c>
      <c r="K654" s="4">
        <v>124.3861574484751</v>
      </c>
      <c r="L654" s="4">
        <v>107.18969647954326</v>
      </c>
      <c r="M654" s="4">
        <v>290.7161348842281</v>
      </c>
    </row>
    <row r="655" spans="2:13">
      <c r="B655" s="17">
        <v>39629</v>
      </c>
      <c r="C655" s="4">
        <v>106.01264003232875</v>
      </c>
      <c r="D655" s="4">
        <v>47.859486805401524</v>
      </c>
      <c r="E655" s="4">
        <v>108.53394257967372</v>
      </c>
      <c r="F655" s="4">
        <v>85.889844169418765</v>
      </c>
      <c r="G655" s="4">
        <v>107.59731188388592</v>
      </c>
      <c r="H655" s="4">
        <v>55.405297847538904</v>
      </c>
      <c r="I655" s="4">
        <v>137.19864396933829</v>
      </c>
      <c r="J655" s="4">
        <v>154.08040951566934</v>
      </c>
      <c r="K655" s="4">
        <v>124.4568831947399</v>
      </c>
      <c r="L655" s="4">
        <v>109.04954175431286</v>
      </c>
      <c r="M655" s="4">
        <v>288.80152424264452</v>
      </c>
    </row>
    <row r="656" spans="2:13">
      <c r="B656" s="17">
        <v>39630</v>
      </c>
      <c r="C656" s="4">
        <v>106.41929789370278</v>
      </c>
      <c r="D656" s="4">
        <v>48.879021805049689</v>
      </c>
      <c r="E656" s="4">
        <v>108.38758166735627</v>
      </c>
      <c r="F656" s="4">
        <v>85.263788931846335</v>
      </c>
      <c r="G656" s="4">
        <v>107.90303965930246</v>
      </c>
      <c r="H656" s="4">
        <v>56.112475150826427</v>
      </c>
      <c r="I656" s="4">
        <v>135.01015894995928</v>
      </c>
      <c r="J656" s="4">
        <v>154.08040951566934</v>
      </c>
      <c r="K656" s="4">
        <v>124.4568831947399</v>
      </c>
      <c r="L656" s="4">
        <v>106.22013461769882</v>
      </c>
      <c r="M656" s="4">
        <v>281.20326590079986</v>
      </c>
    </row>
    <row r="657" spans="2:13">
      <c r="B657" s="17">
        <v>39631</v>
      </c>
      <c r="C657" s="4">
        <v>104.48208254186201</v>
      </c>
      <c r="D657" s="4">
        <v>47.87065979169904</v>
      </c>
      <c r="E657" s="4">
        <v>106.96398430073924</v>
      </c>
      <c r="F657" s="4">
        <v>83.524403936817521</v>
      </c>
      <c r="G657" s="4">
        <v>106.32226116160615</v>
      </c>
      <c r="H657" s="4">
        <v>55.034540729572548</v>
      </c>
      <c r="I657" s="4">
        <v>134.78528238809301</v>
      </c>
      <c r="J657" s="4">
        <v>151.30888748635849</v>
      </c>
      <c r="K657" s="4">
        <v>121.48669901861896</v>
      </c>
      <c r="L657" s="4">
        <v>105.18098604885671</v>
      </c>
      <c r="M657" s="4">
        <v>282.79814784978112</v>
      </c>
    </row>
    <row r="658" spans="2:13">
      <c r="B658" s="17">
        <v>39632</v>
      </c>
      <c r="C658" s="4">
        <v>104.59637741939687</v>
      </c>
      <c r="D658" s="4">
        <v>47.080171011149922</v>
      </c>
      <c r="E658" s="4">
        <v>106.79516206029382</v>
      </c>
      <c r="F658" s="4">
        <v>84.711750077041089</v>
      </c>
      <c r="G658" s="4">
        <v>107.01458052404548</v>
      </c>
      <c r="H658" s="4">
        <v>54.689331924586234</v>
      </c>
      <c r="I658" s="4">
        <v>135.81817549354716</v>
      </c>
      <c r="J658" s="4">
        <v>148.09043347873205</v>
      </c>
      <c r="K658" s="4">
        <v>117.94866584924692</v>
      </c>
      <c r="L658" s="4">
        <v>106.15500611198514</v>
      </c>
      <c r="M658" s="4">
        <v>277.31511423115307</v>
      </c>
    </row>
    <row r="659" spans="2:13">
      <c r="B659" s="17">
        <v>39633</v>
      </c>
      <c r="C659" s="4">
        <v>104.59637741939687</v>
      </c>
      <c r="D659" s="4">
        <v>47.080171011149922</v>
      </c>
      <c r="E659" s="4">
        <v>106.57368853455931</v>
      </c>
      <c r="F659" s="4">
        <v>84.205971461465339</v>
      </c>
      <c r="G659" s="4">
        <v>107.01458052404548</v>
      </c>
      <c r="H659" s="4">
        <v>54.689331924586234</v>
      </c>
      <c r="I659" s="4">
        <v>134.07538213908364</v>
      </c>
      <c r="J659" s="4">
        <v>149.35252309586267</v>
      </c>
      <c r="K659" s="4">
        <v>118.97938959260614</v>
      </c>
      <c r="L659" s="4">
        <v>104.91795217310242</v>
      </c>
      <c r="M659" s="4">
        <v>274.29587230257852</v>
      </c>
    </row>
    <row r="660" spans="2:13">
      <c r="B660" s="17">
        <v>39636</v>
      </c>
      <c r="C660" s="4">
        <v>103.71928846787939</v>
      </c>
      <c r="D660" s="4">
        <v>44.74781012154385</v>
      </c>
      <c r="E660" s="4">
        <v>107.55707607248995</v>
      </c>
      <c r="F660" s="4">
        <v>86.870561241083934</v>
      </c>
      <c r="G660" s="4">
        <v>106.47820602689613</v>
      </c>
      <c r="H660" s="4">
        <v>52.788537438871231</v>
      </c>
      <c r="I660" s="4">
        <v>136.7161854140796</v>
      </c>
      <c r="J660" s="4">
        <v>152.76317667675627</v>
      </c>
      <c r="K660" s="4">
        <v>121.12786986477546</v>
      </c>
      <c r="L660" s="4">
        <v>106.85552521808388</v>
      </c>
      <c r="M660" s="4">
        <v>274.46890194798686</v>
      </c>
    </row>
    <row r="661" spans="2:13">
      <c r="B661" s="17">
        <v>39637</v>
      </c>
      <c r="C661" s="4">
        <v>105.49085906966964</v>
      </c>
      <c r="D661" s="4">
        <v>48.314785997025226</v>
      </c>
      <c r="E661" s="4">
        <v>104.9249948473484</v>
      </c>
      <c r="F661" s="4">
        <v>84.079526807571398</v>
      </c>
      <c r="G661" s="4">
        <v>107.92152552479276</v>
      </c>
      <c r="H661" s="4">
        <v>56.534124508249008</v>
      </c>
      <c r="I661" s="4">
        <v>134.76369252806592</v>
      </c>
      <c r="J661" s="4">
        <v>147.93727335451445</v>
      </c>
      <c r="K661" s="4">
        <v>117.03030837818341</v>
      </c>
      <c r="L661" s="4">
        <v>105.45603768459388</v>
      </c>
      <c r="M661" s="4">
        <v>272.71227489568912</v>
      </c>
    </row>
    <row r="662" spans="2:13">
      <c r="B662" s="17">
        <v>39638</v>
      </c>
      <c r="C662" s="4">
        <v>103.08818197018694</v>
      </c>
      <c r="D662" s="4">
        <v>45.066240231023009</v>
      </c>
      <c r="E662" s="4">
        <v>105.07819881662239</v>
      </c>
      <c r="F662" s="4">
        <v>85.495090127993791</v>
      </c>
      <c r="G662" s="4">
        <v>105.67696225702932</v>
      </c>
      <c r="H662" s="4">
        <v>53.497349834189464</v>
      </c>
      <c r="I662" s="4">
        <v>136.51760145402852</v>
      </c>
      <c r="J662" s="4">
        <v>152.0155015141554</v>
      </c>
      <c r="K662" s="4">
        <v>121.60653161181764</v>
      </c>
      <c r="L662" s="4">
        <v>107.18291226019809</v>
      </c>
      <c r="M662" s="4">
        <v>273.19876404364879</v>
      </c>
    </row>
    <row r="663" spans="2:13">
      <c r="B663" s="17">
        <v>39639</v>
      </c>
      <c r="C663" s="4">
        <v>103.80873663290669</v>
      </c>
      <c r="D663" s="4">
        <v>43.84838472459397</v>
      </c>
      <c r="E663" s="4">
        <v>105.1996026976866</v>
      </c>
      <c r="F663" s="4">
        <v>87.61997711660166</v>
      </c>
      <c r="G663" s="4">
        <v>106.45033502969537</v>
      </c>
      <c r="H663" s="4">
        <v>53.384324097565774</v>
      </c>
      <c r="I663" s="4">
        <v>134.7763044264976</v>
      </c>
      <c r="J663" s="4">
        <v>152.12683365724851</v>
      </c>
      <c r="K663" s="4">
        <v>122.36033285601502</v>
      </c>
      <c r="L663" s="4">
        <v>104.80184510488075</v>
      </c>
      <c r="M663" s="4">
        <v>274.13287336125182</v>
      </c>
    </row>
    <row r="664" spans="2:13">
      <c r="B664" s="17">
        <v>39640</v>
      </c>
      <c r="C664" s="4">
        <v>102.6575056200556</v>
      </c>
      <c r="D664" s="4">
        <v>42.1417110676487</v>
      </c>
      <c r="E664" s="4">
        <v>104.97804866539968</v>
      </c>
      <c r="F664" s="4">
        <v>87.576800893320822</v>
      </c>
      <c r="G664" s="4">
        <v>105.23235349216003</v>
      </c>
      <c r="H664" s="4">
        <v>52.070323264376327</v>
      </c>
      <c r="I664" s="4">
        <v>131.53355020262771</v>
      </c>
      <c r="J664" s="4">
        <v>154.65582310933905</v>
      </c>
      <c r="K664" s="4">
        <v>123.95244221035118</v>
      </c>
      <c r="L664" s="4">
        <v>101.98813859017982</v>
      </c>
      <c r="M664" s="4">
        <v>271.72926589568806</v>
      </c>
    </row>
    <row r="665" spans="2:13">
      <c r="B665" s="17">
        <v>39643</v>
      </c>
      <c r="C665" s="4">
        <v>101.73072324352297</v>
      </c>
      <c r="D665" s="4">
        <v>37.990946658122219</v>
      </c>
      <c r="E665" s="4">
        <v>104.74031281607432</v>
      </c>
      <c r="F665" s="4">
        <v>86.889065336775744</v>
      </c>
      <c r="G665" s="4">
        <v>104.80243862037275</v>
      </c>
      <c r="H665" s="4">
        <v>48.170015611591424</v>
      </c>
      <c r="I665" s="4">
        <v>132.53715805240154</v>
      </c>
      <c r="J665" s="4">
        <v>153.4700695577607</v>
      </c>
      <c r="K665" s="4">
        <v>122.96135311576535</v>
      </c>
      <c r="L665" s="4">
        <v>102.73963625878655</v>
      </c>
      <c r="M665" s="4">
        <v>276.85495568140766</v>
      </c>
    </row>
    <row r="666" spans="2:13">
      <c r="B666" s="17">
        <v>39644</v>
      </c>
      <c r="C666" s="4">
        <v>100.6217316419348</v>
      </c>
      <c r="D666" s="4">
        <v>35.94349691910277</v>
      </c>
      <c r="E666" s="4">
        <v>102.68256533596734</v>
      </c>
      <c r="F666" s="4">
        <v>83.471975665690792</v>
      </c>
      <c r="G666" s="4">
        <v>103.92412301130791</v>
      </c>
      <c r="H666" s="4">
        <v>46.248986861996222</v>
      </c>
      <c r="I666" s="4">
        <v>130.0030215115988</v>
      </c>
      <c r="J666" s="4">
        <v>147.61631331268558</v>
      </c>
      <c r="K666" s="4">
        <v>117.7405003649675</v>
      </c>
      <c r="L666" s="4">
        <v>100.24963392426957</v>
      </c>
      <c r="M666" s="4">
        <v>272.61196785487266</v>
      </c>
    </row>
    <row r="667" spans="2:13">
      <c r="B667" s="17">
        <v>39645</v>
      </c>
      <c r="C667" s="4">
        <v>103.14367296145386</v>
      </c>
      <c r="D667" s="4">
        <v>44.127709382031824</v>
      </c>
      <c r="E667" s="4">
        <v>102.73280142468357</v>
      </c>
      <c r="F667" s="4">
        <v>83.875981754961657</v>
      </c>
      <c r="G667" s="4">
        <v>106.54759912196741</v>
      </c>
      <c r="H667" s="4">
        <v>54.770677753114697</v>
      </c>
      <c r="I667" s="4">
        <v>131.57779872763371</v>
      </c>
      <c r="J667" s="4">
        <v>147.95602623271859</v>
      </c>
      <c r="K667" s="4">
        <v>117.6178818311334</v>
      </c>
      <c r="L667" s="4">
        <v>99.836959553244625</v>
      </c>
      <c r="M667" s="4">
        <v>272.76744376813815</v>
      </c>
    </row>
    <row r="668" spans="2:13">
      <c r="B668" s="17">
        <v>39646</v>
      </c>
      <c r="C668" s="4">
        <v>104.3826956918317</v>
      </c>
      <c r="D668" s="4">
        <v>47.979596408099809</v>
      </c>
      <c r="E668" s="4">
        <v>103.75644223882912</v>
      </c>
      <c r="F668" s="4">
        <v>86.028624887107213</v>
      </c>
      <c r="G668" s="4">
        <v>108.51354721703343</v>
      </c>
      <c r="H668" s="4">
        <v>60.590379063464084</v>
      </c>
      <c r="I668" s="4">
        <v>134.05528860598918</v>
      </c>
      <c r="J668" s="4">
        <v>151.51990965113171</v>
      </c>
      <c r="K668" s="4">
        <v>121.33191215691443</v>
      </c>
      <c r="L668" s="4">
        <v>102.46632913659531</v>
      </c>
      <c r="M668" s="4">
        <v>278.78837389314435</v>
      </c>
    </row>
    <row r="669" spans="2:13">
      <c r="B669" s="17">
        <v>39647</v>
      </c>
      <c r="C669" s="4">
        <v>104.41251174684081</v>
      </c>
      <c r="D669" s="4">
        <v>48.750532462628271</v>
      </c>
      <c r="E669" s="4">
        <v>103.07817453460764</v>
      </c>
      <c r="F669" s="4">
        <v>85.66162698921994</v>
      </c>
      <c r="G669" s="4">
        <v>108.98669057427495</v>
      </c>
      <c r="H669" s="4">
        <v>61.469445416481307</v>
      </c>
      <c r="I669" s="4">
        <v>136.43615851669864</v>
      </c>
      <c r="J669" s="4">
        <v>152.49220107237122</v>
      </c>
      <c r="K669" s="4">
        <v>123.26598643778097</v>
      </c>
      <c r="L669" s="4">
        <v>104.2127810308813</v>
      </c>
      <c r="M669" s="4">
        <v>267.74206102323501</v>
      </c>
    </row>
    <row r="670" spans="2:13">
      <c r="B670" s="17">
        <v>39650</v>
      </c>
      <c r="C670" s="4">
        <v>104.35619253182362</v>
      </c>
      <c r="D670" s="4">
        <v>48.108085750521212</v>
      </c>
      <c r="E670" s="4">
        <v>103.07817453460764</v>
      </c>
      <c r="F670" s="4">
        <v>85.66162698921994</v>
      </c>
      <c r="G670" s="4">
        <v>108.70959219054083</v>
      </c>
      <c r="H670" s="4">
        <v>61.218458789765407</v>
      </c>
      <c r="I670" s="4">
        <v>137.33801613505773</v>
      </c>
      <c r="J670" s="4">
        <v>157.08428598012699</v>
      </c>
      <c r="K670" s="4">
        <v>127.69091452197372</v>
      </c>
      <c r="L670" s="4">
        <v>104.75493707397985</v>
      </c>
      <c r="M670" s="4">
        <v>268.84543847221573</v>
      </c>
    </row>
    <row r="671" spans="2:13">
      <c r="B671" s="17">
        <v>39651</v>
      </c>
      <c r="C671" s="4">
        <v>105.764172907253</v>
      </c>
      <c r="D671" s="4">
        <v>53.409667748691646</v>
      </c>
      <c r="E671" s="4">
        <v>106.14756735254809</v>
      </c>
      <c r="F671" s="4">
        <v>88.298460625300848</v>
      </c>
      <c r="G671" s="4">
        <v>109.99089966729426</v>
      </c>
      <c r="H671" s="4">
        <v>67.000961756415848</v>
      </c>
      <c r="I671" s="4">
        <v>137.72171711276678</v>
      </c>
      <c r="J671" s="4">
        <v>157.04650137051115</v>
      </c>
      <c r="K671" s="4">
        <v>127.84547850842745</v>
      </c>
      <c r="L671" s="4">
        <v>103.97591485831552</v>
      </c>
      <c r="M671" s="4">
        <v>266.27256287527433</v>
      </c>
    </row>
    <row r="672" spans="2:13">
      <c r="B672" s="17">
        <v>39652</v>
      </c>
      <c r="C672" s="4">
        <v>106.19402103363407</v>
      </c>
      <c r="D672" s="4">
        <v>54.267194447025844</v>
      </c>
      <c r="E672" s="4">
        <v>107.17780970399291</v>
      </c>
      <c r="F672" s="4">
        <v>90.512784076419067</v>
      </c>
      <c r="G672" s="4">
        <v>110.27416000619179</v>
      </c>
      <c r="H672" s="4">
        <v>68.155541116609839</v>
      </c>
      <c r="I672" s="4">
        <v>139.71610715289242</v>
      </c>
      <c r="J672" s="4">
        <v>161.27858678738852</v>
      </c>
      <c r="K672" s="4">
        <v>131.60456678075218</v>
      </c>
      <c r="L672" s="4">
        <v>105.63785476304453</v>
      </c>
      <c r="M672" s="4">
        <v>264.8018108893034</v>
      </c>
    </row>
    <row r="673" spans="2:13">
      <c r="B673" s="17">
        <v>39653</v>
      </c>
      <c r="C673" s="4">
        <v>103.7383376141352</v>
      </c>
      <c r="D673" s="4">
        <v>50.295197818259595</v>
      </c>
      <c r="E673" s="4">
        <v>109.51555897345089</v>
      </c>
      <c r="F673" s="4">
        <v>92.00853181150589</v>
      </c>
      <c r="G673" s="4">
        <v>107.59039153424084</v>
      </c>
      <c r="H673" s="4">
        <v>63.219402662362171</v>
      </c>
      <c r="I673" s="4">
        <v>137.67704106578003</v>
      </c>
      <c r="J673" s="4">
        <v>160.95211939471162</v>
      </c>
      <c r="K673" s="4">
        <v>132.2040640596218</v>
      </c>
      <c r="L673" s="4">
        <v>103.93928007385161</v>
      </c>
      <c r="M673" s="4">
        <v>259.13070156914449</v>
      </c>
    </row>
    <row r="674" spans="2:13">
      <c r="B674" s="17">
        <v>39654</v>
      </c>
      <c r="C674" s="4">
        <v>104.17067041176705</v>
      </c>
      <c r="D674" s="4">
        <v>49.468396832243549</v>
      </c>
      <c r="E674" s="4">
        <v>107.35355550794728</v>
      </c>
      <c r="F674" s="4">
        <v>87.573716877372163</v>
      </c>
      <c r="G674" s="4">
        <v>107.79345165670352</v>
      </c>
      <c r="H674" s="4">
        <v>62.507933242493998</v>
      </c>
      <c r="I674" s="4">
        <v>137.59175043062353</v>
      </c>
      <c r="J674" s="4">
        <v>158.53299810637483</v>
      </c>
      <c r="K674" s="4">
        <v>130.45575630032579</v>
      </c>
      <c r="L674" s="4">
        <v>103.75126028057109</v>
      </c>
      <c r="M674" s="4">
        <v>244.66015709336429</v>
      </c>
    </row>
    <row r="675" spans="2:13">
      <c r="B675" s="17">
        <v>39657</v>
      </c>
      <c r="C675" s="4">
        <v>102.23345505992629</v>
      </c>
      <c r="D675" s="4">
        <v>47.362288915162146</v>
      </c>
      <c r="E675" s="4">
        <v>107.50667897066886</v>
      </c>
      <c r="F675" s="4">
        <v>87.641565228242087</v>
      </c>
      <c r="G675" s="4">
        <v>105.52187058553119</v>
      </c>
      <c r="H675" s="4">
        <v>59.563950041177968</v>
      </c>
      <c r="I675" s="4">
        <v>135.76281139704204</v>
      </c>
      <c r="J675" s="4">
        <v>158.16003194134782</v>
      </c>
      <c r="K675" s="4">
        <v>129.9710769215111</v>
      </c>
      <c r="L675" s="4">
        <v>102.97669626619074</v>
      </c>
      <c r="M675" s="4">
        <v>241.83275238035117</v>
      </c>
    </row>
    <row r="676" spans="2:13">
      <c r="B676" s="17">
        <v>39658</v>
      </c>
      <c r="C676" s="4">
        <v>104.62122413190444</v>
      </c>
      <c r="D676" s="4">
        <v>51.77841174925458</v>
      </c>
      <c r="E676" s="4">
        <v>105.94219513729956</v>
      </c>
      <c r="F676" s="4">
        <v>86.09647323797715</v>
      </c>
      <c r="G676" s="4">
        <v>108.04808260391864</v>
      </c>
      <c r="H676" s="4">
        <v>65.138183160415139</v>
      </c>
      <c r="I676" s="4">
        <v>136.7813825161416</v>
      </c>
      <c r="J676" s="4">
        <v>155.16786731160508</v>
      </c>
      <c r="K676" s="4">
        <v>127.70313551489447</v>
      </c>
      <c r="L676" s="4">
        <v>103.10520876407216</v>
      </c>
      <c r="M676" s="4">
        <v>237.76279419922454</v>
      </c>
    </row>
    <row r="677" spans="2:13">
      <c r="B677" s="17">
        <v>39659</v>
      </c>
      <c r="C677" s="4">
        <v>106.36546334993635</v>
      </c>
      <c r="D677" s="4">
        <v>53.448773200732937</v>
      </c>
      <c r="E677" s="4">
        <v>107.61946865062306</v>
      </c>
      <c r="F677" s="4">
        <v>87.9252946955163</v>
      </c>
      <c r="G677" s="4">
        <v>109.8125821647955</v>
      </c>
      <c r="H677" s="4">
        <v>66.865862277377403</v>
      </c>
      <c r="I677" s="4">
        <v>138.09216490907306</v>
      </c>
      <c r="J677" s="4">
        <v>158.18366475068316</v>
      </c>
      <c r="K677" s="4">
        <v>130.74144522602049</v>
      </c>
      <c r="L677" s="4">
        <v>105.07205086965708</v>
      </c>
      <c r="M677" s="4">
        <v>244.37678970305791</v>
      </c>
    </row>
    <row r="678" spans="2:13">
      <c r="B678" s="17">
        <v>39660</v>
      </c>
      <c r="C678" s="4">
        <v>104.96742165951002</v>
      </c>
      <c r="D678" s="4">
        <v>52.566107283229321</v>
      </c>
      <c r="E678" s="4">
        <v>107.69208556091479</v>
      </c>
      <c r="F678" s="4">
        <v>87.570632861423533</v>
      </c>
      <c r="G678" s="4">
        <v>107.86284475177482</v>
      </c>
      <c r="H678" s="4">
        <v>65.825943745837819</v>
      </c>
      <c r="I678" s="4">
        <v>138.50771627434685</v>
      </c>
      <c r="J678" s="4">
        <v>158.46600362327371</v>
      </c>
      <c r="K678" s="4">
        <v>130.98976540132523</v>
      </c>
      <c r="L678" s="4">
        <v>104.90147621183556</v>
      </c>
      <c r="M678" s="4">
        <v>246.58981379107038</v>
      </c>
    </row>
    <row r="679" spans="2:13">
      <c r="B679" s="17">
        <v>39661</v>
      </c>
      <c r="C679" s="4">
        <v>104.38186746808145</v>
      </c>
      <c r="D679" s="4">
        <v>53.744857337617056</v>
      </c>
      <c r="E679" s="4">
        <v>105.42002963823955</v>
      </c>
      <c r="F679" s="4">
        <v>83.943830105831566</v>
      </c>
      <c r="G679" s="4">
        <v>107.3727323180063</v>
      </c>
      <c r="H679" s="4">
        <v>66.818648994990284</v>
      </c>
      <c r="I679" s="4">
        <v>136.7313624443957</v>
      </c>
      <c r="J679" s="4">
        <v>159.38273354291951</v>
      </c>
      <c r="K679" s="4">
        <v>131.7849842963027</v>
      </c>
      <c r="L679" s="4">
        <v>103.79215943148057</v>
      </c>
      <c r="M679" s="4">
        <v>243.46148795560799</v>
      </c>
    </row>
    <row r="680" spans="2:13">
      <c r="B680" s="17">
        <v>39664</v>
      </c>
      <c r="C680" s="4">
        <v>103.44597463029605</v>
      </c>
      <c r="D680" s="4">
        <v>52.627558707865653</v>
      </c>
      <c r="E680" s="4">
        <v>104.12057337546933</v>
      </c>
      <c r="F680" s="4">
        <v>80.939998571863384</v>
      </c>
      <c r="G680" s="4">
        <v>106.97296362686475</v>
      </c>
      <c r="H680" s="4">
        <v>65.764014635174192</v>
      </c>
      <c r="I680" s="4">
        <v>135.73416742433287</v>
      </c>
      <c r="J680" s="4">
        <v>156.95894146335715</v>
      </c>
      <c r="K680" s="4">
        <v>130.13585602362804</v>
      </c>
      <c r="L680" s="4">
        <v>103.1243984130771</v>
      </c>
      <c r="M680" s="4">
        <v>237.71013300279589</v>
      </c>
    </row>
    <row r="681" spans="2:13">
      <c r="B681" s="17">
        <v>39665</v>
      </c>
      <c r="C681" s="4">
        <v>106.41681322245202</v>
      </c>
      <c r="D681" s="4">
        <v>55.789513830062134</v>
      </c>
      <c r="E681" s="4">
        <v>103.97147524036924</v>
      </c>
      <c r="F681" s="4">
        <v>81.837447212915478</v>
      </c>
      <c r="G681" s="4">
        <v>110.11669835193851</v>
      </c>
      <c r="H681" s="4">
        <v>68.884179002800593</v>
      </c>
      <c r="I681" s="4">
        <v>139.34437679064391</v>
      </c>
      <c r="J681" s="4">
        <v>153.01895478133272</v>
      </c>
      <c r="K681" s="4">
        <v>127.54968590469493</v>
      </c>
      <c r="L681" s="4">
        <v>105.72663111904707</v>
      </c>
      <c r="M681" s="4">
        <v>227.19544744921367</v>
      </c>
    </row>
    <row r="682" spans="2:13">
      <c r="B682" s="17">
        <v>39666</v>
      </c>
      <c r="C682" s="4">
        <v>106.77377765881089</v>
      </c>
      <c r="D682" s="4">
        <v>54.5074136524224</v>
      </c>
      <c r="E682" s="4">
        <v>106.71054967369005</v>
      </c>
      <c r="F682" s="4">
        <v>82.531350801357831</v>
      </c>
      <c r="G682" s="4">
        <v>110.49873957207139</v>
      </c>
      <c r="H682" s="4">
        <v>68.212769337685131</v>
      </c>
      <c r="I682" s="4">
        <v>140.25692245852136</v>
      </c>
      <c r="J682" s="4">
        <v>153.01895478133272</v>
      </c>
      <c r="K682" s="4">
        <v>127.54968590469493</v>
      </c>
      <c r="L682" s="4">
        <v>106.34031221752758</v>
      </c>
      <c r="M682" s="4">
        <v>227.52144533186703</v>
      </c>
    </row>
    <row r="683" spans="2:13">
      <c r="B683" s="17">
        <v>39667</v>
      </c>
      <c r="C683" s="4">
        <v>104.85892434822692</v>
      </c>
      <c r="D683" s="4">
        <v>51.672268379428196</v>
      </c>
      <c r="E683" s="4">
        <v>105.66476955762629</v>
      </c>
      <c r="F683" s="4">
        <v>79.496679107903319</v>
      </c>
      <c r="G683" s="4">
        <v>108.36916786758867</v>
      </c>
      <c r="H683" s="4">
        <v>64.881473711591681</v>
      </c>
      <c r="I683" s="4">
        <v>139.87429028576409</v>
      </c>
      <c r="J683" s="4">
        <v>154.09567672877981</v>
      </c>
      <c r="K683" s="4">
        <v>129.09714591711392</v>
      </c>
      <c r="L683" s="4">
        <v>106.17283891712101</v>
      </c>
      <c r="M683" s="4">
        <v>231.02968408442166</v>
      </c>
    </row>
    <row r="684" spans="2:13">
      <c r="B684" s="17">
        <v>39668</v>
      </c>
      <c r="C684" s="4">
        <v>107.36430119274094</v>
      </c>
      <c r="D684" s="4">
        <v>53.323077104885911</v>
      </c>
      <c r="E684" s="4">
        <v>106.0143290082767</v>
      </c>
      <c r="F684" s="4">
        <v>78.324753047422917</v>
      </c>
      <c r="G684" s="4">
        <v>111.24054417443863</v>
      </c>
      <c r="H684" s="4">
        <v>67.213932493417474</v>
      </c>
      <c r="I684" s="4">
        <v>140.26248024427088</v>
      </c>
      <c r="J684" s="4">
        <v>152.5690251310366</v>
      </c>
      <c r="K684" s="4">
        <v>127.49571294811786</v>
      </c>
      <c r="L684" s="4">
        <v>106.39904417357293</v>
      </c>
      <c r="M684" s="4">
        <v>215.99992785608987</v>
      </c>
    </row>
    <row r="685" spans="2:13">
      <c r="B685" s="17">
        <v>39671</v>
      </c>
      <c r="C685" s="4">
        <v>108.10970256796826</v>
      </c>
      <c r="D685" s="4">
        <v>54.878915446814737</v>
      </c>
      <c r="E685" s="4">
        <v>108.12762600956027</v>
      </c>
      <c r="F685" s="4">
        <v>79.795828654920683</v>
      </c>
      <c r="G685" s="4">
        <v>111.69586526136131</v>
      </c>
      <c r="H685" s="4">
        <v>69.276396703670173</v>
      </c>
      <c r="I685" s="4">
        <v>141.28810547605255</v>
      </c>
      <c r="J685" s="4">
        <v>152.38867681908803</v>
      </c>
      <c r="K685" s="4">
        <v>127.52390666734841</v>
      </c>
      <c r="L685" s="4">
        <v>107.4190030934101</v>
      </c>
      <c r="M685" s="4">
        <v>218.53894982675575</v>
      </c>
    </row>
    <row r="686" spans="2:13">
      <c r="B686" s="17">
        <v>39672</v>
      </c>
      <c r="C686" s="4">
        <v>106.80690660882097</v>
      </c>
      <c r="D686" s="4">
        <v>51.691821105448852</v>
      </c>
      <c r="E686" s="4">
        <v>107.10269709057584</v>
      </c>
      <c r="F686" s="4">
        <v>80.014793787273604</v>
      </c>
      <c r="G686" s="4">
        <v>110.36981251019031</v>
      </c>
      <c r="H686" s="4">
        <v>64.855516625603954</v>
      </c>
      <c r="I686" s="4">
        <v>140.78020936294016</v>
      </c>
      <c r="J686" s="4">
        <v>150.865789739646</v>
      </c>
      <c r="K686" s="4">
        <v>126.39571214762424</v>
      </c>
      <c r="L686" s="4">
        <v>107.27711599167678</v>
      </c>
      <c r="M686" s="4">
        <v>226.16980795686567</v>
      </c>
    </row>
    <row r="687" spans="2:13">
      <c r="B687" s="17">
        <v>39673</v>
      </c>
      <c r="C687" s="4">
        <v>106.49549447872599</v>
      </c>
      <c r="D687" s="4">
        <v>49.820345900615251</v>
      </c>
      <c r="E687" s="4">
        <v>104.84408576215638</v>
      </c>
      <c r="F687" s="4">
        <v>77.205255258069272</v>
      </c>
      <c r="G687" s="4">
        <v>109.33166526411702</v>
      </c>
      <c r="H687" s="4">
        <v>62.133292780954697</v>
      </c>
      <c r="I687" s="4">
        <v>137.28136947261041</v>
      </c>
      <c r="J687" s="4">
        <v>148.4427645064043</v>
      </c>
      <c r="K687" s="4">
        <v>122.97658292457238</v>
      </c>
      <c r="L687" s="4">
        <v>105.61343157340191</v>
      </c>
      <c r="M687" s="4">
        <v>222.68915364053555</v>
      </c>
    </row>
    <row r="688" spans="2:13">
      <c r="B688" s="17">
        <v>39674</v>
      </c>
      <c r="C688" s="4">
        <v>107.08353334140534</v>
      </c>
      <c r="D688" s="4">
        <v>51.532606050709276</v>
      </c>
      <c r="E688" s="4">
        <v>104.31072985230863</v>
      </c>
      <c r="F688" s="4">
        <v>75.444282151400031</v>
      </c>
      <c r="G688" s="4">
        <v>110.11821514090181</v>
      </c>
      <c r="H688" s="4">
        <v>64.005677542635894</v>
      </c>
      <c r="I688" s="4">
        <v>137.70931897532549</v>
      </c>
      <c r="J688" s="4">
        <v>149.13564501373199</v>
      </c>
      <c r="K688" s="4">
        <v>122.22252165924903</v>
      </c>
      <c r="L688" s="4">
        <v>106.55973325463432</v>
      </c>
      <c r="M688" s="4">
        <v>225.09276110609923</v>
      </c>
    </row>
    <row r="689" spans="2:13">
      <c r="B689" s="17">
        <v>39675</v>
      </c>
      <c r="C689" s="4">
        <v>107.52000725778844</v>
      </c>
      <c r="D689" s="4">
        <v>51.831483434167779</v>
      </c>
      <c r="E689" s="4">
        <v>104.81478137707192</v>
      </c>
      <c r="F689" s="4">
        <v>76.202950074763663</v>
      </c>
      <c r="G689" s="4">
        <v>110.53504770788057</v>
      </c>
      <c r="H689" s="4">
        <v>64.78336818974833</v>
      </c>
      <c r="I689" s="4">
        <v>137.79076191265537</v>
      </c>
      <c r="J689" s="4">
        <v>147.51739013732612</v>
      </c>
      <c r="K689" s="4">
        <v>121.50010867954417</v>
      </c>
      <c r="L689" s="4">
        <v>105.73244616420008</v>
      </c>
      <c r="M689" s="4">
        <v>223.85522299002653</v>
      </c>
    </row>
    <row r="690" spans="2:13">
      <c r="B690" s="17">
        <v>39678</v>
      </c>
      <c r="C690" s="4">
        <v>105.89668870729338</v>
      </c>
      <c r="D690" s="4">
        <v>49.591299681516205</v>
      </c>
      <c r="E690" s="4">
        <v>105.99049906875749</v>
      </c>
      <c r="F690" s="4">
        <v>77.997847356867851</v>
      </c>
      <c r="G690" s="4">
        <v>108.82382535933988</v>
      </c>
      <c r="H690" s="4">
        <v>62.302116033126801</v>
      </c>
      <c r="I690" s="4">
        <v>137.5098799713129</v>
      </c>
      <c r="J690" s="4">
        <v>145.91461161393624</v>
      </c>
      <c r="K690" s="4">
        <v>120.19153379014465</v>
      </c>
      <c r="L690" s="4">
        <v>105.6436698081975</v>
      </c>
      <c r="M690" s="4">
        <v>222.96875951681133</v>
      </c>
    </row>
    <row r="691" spans="2:13">
      <c r="B691" s="17">
        <v>39679</v>
      </c>
      <c r="C691" s="4">
        <v>104.91027422074259</v>
      </c>
      <c r="D691" s="4">
        <v>47.764516421872656</v>
      </c>
      <c r="E691" s="4">
        <v>103.57208223376475</v>
      </c>
      <c r="F691" s="4">
        <v>76.276966457530847</v>
      </c>
      <c r="G691" s="4">
        <v>107.58347118459575</v>
      </c>
      <c r="H691" s="4">
        <v>60.207767528274992</v>
      </c>
      <c r="I691" s="4">
        <v>134.29384587123891</v>
      </c>
      <c r="J691" s="4">
        <v>142.80330695129049</v>
      </c>
      <c r="K691" s="4">
        <v>118.02388624640356</v>
      </c>
      <c r="L691" s="4">
        <v>103.12711210081515</v>
      </c>
      <c r="M691" s="4">
        <v>211.34693500021774</v>
      </c>
    </row>
    <row r="692" spans="2:13">
      <c r="B692" s="17">
        <v>39680</v>
      </c>
      <c r="C692" s="4">
        <v>105.56042986469085</v>
      </c>
      <c r="D692" s="4">
        <v>48.608076887334974</v>
      </c>
      <c r="E692" s="4">
        <v>103.46452547971847</v>
      </c>
      <c r="F692" s="4">
        <v>75.848288240670911</v>
      </c>
      <c r="G692" s="4">
        <v>108.23644883329932</v>
      </c>
      <c r="H692" s="4">
        <v>61.831209528278698</v>
      </c>
      <c r="I692" s="4">
        <v>135.04991849416757</v>
      </c>
      <c r="J692" s="4">
        <v>145.91872469874681</v>
      </c>
      <c r="K692" s="4">
        <v>120.11542189198465</v>
      </c>
      <c r="L692" s="4">
        <v>104.12361700520188</v>
      </c>
      <c r="M692" s="4">
        <v>214.84514304869072</v>
      </c>
    </row>
    <row r="693" spans="2:13">
      <c r="B693" s="17">
        <v>39681</v>
      </c>
      <c r="C693" s="4">
        <v>105.82380501727118</v>
      </c>
      <c r="D693" s="4">
        <v>48.066187051905537</v>
      </c>
      <c r="E693" s="4">
        <v>102.66364629614633</v>
      </c>
      <c r="F693" s="4">
        <v>75.031024014283261</v>
      </c>
      <c r="G693" s="4">
        <v>108.35760235174344</v>
      </c>
      <c r="H693" s="4">
        <v>61.12750679555645</v>
      </c>
      <c r="I693" s="4">
        <v>133.3218746480394</v>
      </c>
      <c r="J693" s="4">
        <v>142.15978346168973</v>
      </c>
      <c r="K693" s="4">
        <v>117.0298254818066</v>
      </c>
      <c r="L693" s="4">
        <v>104.09299110072938</v>
      </c>
      <c r="M693" s="4">
        <v>215.96231271578375</v>
      </c>
    </row>
    <row r="694" spans="2:13">
      <c r="B694" s="17">
        <v>39682</v>
      </c>
      <c r="C694" s="4">
        <v>107.0230730076369</v>
      </c>
      <c r="D694" s="4">
        <v>49.390185928160953</v>
      </c>
      <c r="E694" s="4">
        <v>101.96992133385831</v>
      </c>
      <c r="F694" s="4">
        <v>73.600040614117717</v>
      </c>
      <c r="G694" s="4">
        <v>110.23358590142334</v>
      </c>
      <c r="H694" s="4">
        <v>63.186905208251552</v>
      </c>
      <c r="I694" s="4">
        <v>135.57619805245153</v>
      </c>
      <c r="J694" s="4">
        <v>142.15978346168973</v>
      </c>
      <c r="K694" s="4">
        <v>117.0298254818066</v>
      </c>
      <c r="L694" s="4">
        <v>106.71693330860393</v>
      </c>
      <c r="M694" s="4">
        <v>213.35432965455655</v>
      </c>
    </row>
    <row r="695" spans="2:13">
      <c r="B695" s="17">
        <v>39685</v>
      </c>
      <c r="C695" s="4">
        <v>104.92269757699637</v>
      </c>
      <c r="D695" s="4">
        <v>47.853900312252769</v>
      </c>
      <c r="E695" s="4">
        <v>103.68165165162178</v>
      </c>
      <c r="F695" s="4">
        <v>76.199866058815033</v>
      </c>
      <c r="G695" s="4">
        <v>107.9408645840749</v>
      </c>
      <c r="H695" s="4">
        <v>60.966245844026432</v>
      </c>
      <c r="I695" s="4">
        <v>134.60422682925201</v>
      </c>
      <c r="J695" s="4">
        <v>147.12845962616993</v>
      </c>
      <c r="K695" s="4">
        <v>121.11746901973652</v>
      </c>
      <c r="L695" s="4">
        <v>106.71693330860393</v>
      </c>
      <c r="M695" s="4">
        <v>206.59112742750878</v>
      </c>
    </row>
    <row r="696" spans="2:13">
      <c r="B696" s="17">
        <v>39686</v>
      </c>
      <c r="C696" s="4">
        <v>105.30947806836433</v>
      </c>
      <c r="D696" s="4">
        <v>48.205849380624464</v>
      </c>
      <c r="E696" s="4">
        <v>102.87698866008543</v>
      </c>
      <c r="F696" s="4">
        <v>75.271577258276608</v>
      </c>
      <c r="G696" s="4">
        <v>108.19322034784508</v>
      </c>
      <c r="H696" s="4">
        <v>61.402611029725527</v>
      </c>
      <c r="I696" s="4">
        <v>135.53558346428179</v>
      </c>
      <c r="J696" s="4">
        <v>146.79292950424937</v>
      </c>
      <c r="K696" s="4">
        <v>120.96368509666071</v>
      </c>
      <c r="L696" s="4">
        <v>106.04025588763248</v>
      </c>
      <c r="M696" s="4">
        <v>197.99606786755092</v>
      </c>
    </row>
    <row r="697" spans="2:13">
      <c r="B697" s="17">
        <v>39687</v>
      </c>
      <c r="C697" s="4">
        <v>106.15012517487071</v>
      </c>
      <c r="D697" s="4">
        <v>49.152759969338774</v>
      </c>
      <c r="E697" s="4">
        <v>102.66968428757856</v>
      </c>
      <c r="F697" s="4">
        <v>74.642438004755547</v>
      </c>
      <c r="G697" s="4">
        <v>109.0430013645377</v>
      </c>
      <c r="H697" s="4">
        <v>62.394294346358784</v>
      </c>
      <c r="I697" s="4">
        <v>135.11896329405616</v>
      </c>
      <c r="J697" s="4">
        <v>149.63765050052817</v>
      </c>
      <c r="K697" s="4">
        <v>123.11168247245323</v>
      </c>
      <c r="L697" s="4">
        <v>107.15480620862523</v>
      </c>
      <c r="M697" s="4">
        <v>199.24112901168485</v>
      </c>
    </row>
    <row r="698" spans="2:13">
      <c r="B698" s="17">
        <v>39688</v>
      </c>
      <c r="C698" s="4">
        <v>107.72540674785107</v>
      </c>
      <c r="D698" s="4">
        <v>51.783998242403342</v>
      </c>
      <c r="E698" s="4">
        <v>102.7927788062438</v>
      </c>
      <c r="F698" s="4">
        <v>74.068811038309875</v>
      </c>
      <c r="G698" s="4">
        <v>111.05909829470306</v>
      </c>
      <c r="H698" s="4">
        <v>65.4472155542217</v>
      </c>
      <c r="I698" s="4">
        <v>137.24609890919984</v>
      </c>
      <c r="J698" s="4">
        <v>146.20475837633671</v>
      </c>
      <c r="K698" s="4">
        <v>121.47993846934367</v>
      </c>
      <c r="L698" s="4">
        <v>108.56980052918989</v>
      </c>
      <c r="M698" s="4">
        <v>207.38355304995855</v>
      </c>
    </row>
    <row r="699" spans="2:13">
      <c r="B699" s="17">
        <v>39689</v>
      </c>
      <c r="C699" s="4">
        <v>106.24702735365024</v>
      </c>
      <c r="D699" s="4">
        <v>51.619196694515011</v>
      </c>
      <c r="E699" s="4">
        <v>105.24516940636192</v>
      </c>
      <c r="F699" s="4">
        <v>76.884517599411481</v>
      </c>
      <c r="G699" s="4">
        <v>109.4320577336259</v>
      </c>
      <c r="H699" s="4">
        <v>65.212579847813018</v>
      </c>
      <c r="I699" s="4">
        <v>137.28372084350445</v>
      </c>
      <c r="J699" s="4">
        <v>148.22365559861365</v>
      </c>
      <c r="K699" s="4">
        <v>123.93966402930334</v>
      </c>
      <c r="L699" s="4">
        <v>109.25713886627516</v>
      </c>
      <c r="M699" s="4">
        <v>206.39929021194737</v>
      </c>
    </row>
    <row r="700" spans="2:13">
      <c r="B700" s="17">
        <v>39692</v>
      </c>
      <c r="C700" s="4">
        <v>106.24702735365024</v>
      </c>
      <c r="D700" s="4">
        <v>51.619196694515011</v>
      </c>
      <c r="E700" s="4">
        <v>103.32355850641382</v>
      </c>
      <c r="F700" s="4">
        <v>75.11429244489635</v>
      </c>
      <c r="G700" s="4">
        <v>109.4320577336259</v>
      </c>
      <c r="H700" s="4">
        <v>65.212579847813018</v>
      </c>
      <c r="I700" s="4">
        <v>137.27303279398609</v>
      </c>
      <c r="J700" s="4">
        <v>145.74479001057071</v>
      </c>
      <c r="K700" s="4">
        <v>122.06554319091127</v>
      </c>
      <c r="L700" s="4">
        <v>108.60217094720829</v>
      </c>
      <c r="M700" s="4">
        <v>208.95461207674586</v>
      </c>
    </row>
    <row r="701" spans="2:13">
      <c r="B701" s="17">
        <v>39693</v>
      </c>
      <c r="C701" s="4">
        <v>105.81220988476763</v>
      </c>
      <c r="D701" s="4">
        <v>53.420840734989149</v>
      </c>
      <c r="E701" s="4">
        <v>101.51449576676264</v>
      </c>
      <c r="F701" s="4">
        <v>73.803585666727471</v>
      </c>
      <c r="G701" s="4">
        <v>109.17960717054554</v>
      </c>
      <c r="H701" s="4">
        <v>66.960084455647788</v>
      </c>
      <c r="I701" s="4">
        <v>139.33946028786548</v>
      </c>
      <c r="J701" s="4">
        <v>146.69393661558797</v>
      </c>
      <c r="K701" s="4">
        <v>122.75292761035996</v>
      </c>
      <c r="L701" s="4">
        <v>108.94874763832743</v>
      </c>
      <c r="M701" s="4">
        <v>208.09322536373483</v>
      </c>
    </row>
    <row r="702" spans="2:13">
      <c r="B702" s="17">
        <v>39694</v>
      </c>
      <c r="C702" s="4">
        <v>105.59687170970197</v>
      </c>
      <c r="D702" s="4">
        <v>53.990663036162367</v>
      </c>
      <c r="E702" s="4">
        <v>102.15951426483061</v>
      </c>
      <c r="F702" s="4">
        <v>74.130491357282537</v>
      </c>
      <c r="G702" s="4">
        <v>109.33090686963538</v>
      </c>
      <c r="H702" s="4">
        <v>67.97731608526108</v>
      </c>
      <c r="I702" s="4">
        <v>138.24970675897364</v>
      </c>
      <c r="J702" s="4">
        <v>143.50525018786186</v>
      </c>
      <c r="K702" s="4">
        <v>120.56213818640724</v>
      </c>
      <c r="L702" s="4">
        <v>106.602958423605</v>
      </c>
      <c r="M702" s="4">
        <v>199.25868274382773</v>
      </c>
    </row>
    <row r="703" spans="2:13">
      <c r="B703" s="17">
        <v>39695</v>
      </c>
      <c r="C703" s="4">
        <v>102.43719810248841</v>
      </c>
      <c r="D703" s="4">
        <v>51.28959359873835</v>
      </c>
      <c r="E703" s="4">
        <v>101.09739131862358</v>
      </c>
      <c r="F703" s="4">
        <v>71.749631044938141</v>
      </c>
      <c r="G703" s="4">
        <v>106.06364864336233</v>
      </c>
      <c r="H703" s="4">
        <v>64.351090734126046</v>
      </c>
      <c r="I703" s="4">
        <v>134.23271022799389</v>
      </c>
      <c r="J703" s="4">
        <v>142.14179742980616</v>
      </c>
      <c r="K703" s="4">
        <v>120.17871846322166</v>
      </c>
      <c r="L703" s="4">
        <v>103.93540337708293</v>
      </c>
      <c r="M703" s="4">
        <v>191.40714912392167</v>
      </c>
    </row>
    <row r="704" spans="2:13">
      <c r="B704" s="17">
        <v>39696</v>
      </c>
      <c r="C704" s="4">
        <v>102.89106471762683</v>
      </c>
      <c r="D704" s="4">
        <v>53.904072392356639</v>
      </c>
      <c r="E704" s="4">
        <v>98.31645347803925</v>
      </c>
      <c r="F704" s="4">
        <v>68.637858952767829</v>
      </c>
      <c r="G704" s="4">
        <v>106.37392678566877</v>
      </c>
      <c r="H704" s="4">
        <v>67.394201389804621</v>
      </c>
      <c r="I704" s="4">
        <v>130.9807642815382</v>
      </c>
      <c r="J704" s="4">
        <v>138.96147659830493</v>
      </c>
      <c r="K704" s="4">
        <v>117.41064499373246</v>
      </c>
      <c r="L704" s="4">
        <v>101.58263610817689</v>
      </c>
      <c r="M704" s="4">
        <v>184.20761126932243</v>
      </c>
    </row>
    <row r="705" spans="2:13">
      <c r="B705" s="17">
        <v>39699</v>
      </c>
      <c r="C705" s="4">
        <v>105.00137883327037</v>
      </c>
      <c r="D705" s="4">
        <v>55.892863953314141</v>
      </c>
      <c r="E705" s="4">
        <v>101.63517508885498</v>
      </c>
      <c r="F705" s="4">
        <v>76.526771749370099</v>
      </c>
      <c r="G705" s="4">
        <v>109.1210211968378</v>
      </c>
      <c r="H705" s="4">
        <v>71.732304933815499</v>
      </c>
      <c r="I705" s="4">
        <v>133.89432658024268</v>
      </c>
      <c r="J705" s="4">
        <v>144.9637221763721</v>
      </c>
      <c r="K705" s="4">
        <v>122.84828107184198</v>
      </c>
      <c r="L705" s="4">
        <v>105.56788038637002</v>
      </c>
      <c r="M705" s="4">
        <v>189.13017929738874</v>
      </c>
    </row>
    <row r="706" spans="2:13">
      <c r="B706" s="17">
        <v>39700</v>
      </c>
      <c r="C706" s="4">
        <v>101.41682644217727</v>
      </c>
      <c r="D706" s="4">
        <v>51.909694338250375</v>
      </c>
      <c r="E706" s="4">
        <v>99.833357938922489</v>
      </c>
      <c r="F706" s="4">
        <v>75.274661274225252</v>
      </c>
      <c r="G706" s="4">
        <v>106.46654571174071</v>
      </c>
      <c r="H706" s="4">
        <v>67.307541512176329</v>
      </c>
      <c r="I706" s="4">
        <v>133.24598949645906</v>
      </c>
      <c r="J706" s="4">
        <v>142.8502937167537</v>
      </c>
      <c r="K706" s="4">
        <v>121.88356554860491</v>
      </c>
      <c r="L706" s="4">
        <v>104.97338893689441</v>
      </c>
      <c r="M706" s="4">
        <v>174.92419464176183</v>
      </c>
    </row>
    <row r="707" spans="2:13">
      <c r="B707" s="17">
        <v>39701</v>
      </c>
      <c r="C707" s="4">
        <v>102.04047892611744</v>
      </c>
      <c r="D707" s="4">
        <v>50.823121420817131</v>
      </c>
      <c r="E707" s="4">
        <v>99.398461542696452</v>
      </c>
      <c r="F707" s="4">
        <v>77.303943768425512</v>
      </c>
      <c r="G707" s="4">
        <v>106.82858427741999</v>
      </c>
      <c r="H707" s="4">
        <v>66.670264393202203</v>
      </c>
      <c r="I707" s="4">
        <v>132.75241536970128</v>
      </c>
      <c r="J707" s="4">
        <v>139.42507005576837</v>
      </c>
      <c r="K707" s="4">
        <v>120.45708965151391</v>
      </c>
      <c r="L707" s="4">
        <v>104.01603866987128</v>
      </c>
      <c r="M707" s="4">
        <v>167.30336721573357</v>
      </c>
    </row>
    <row r="708" spans="2:13">
      <c r="B708" s="17">
        <v>39702</v>
      </c>
      <c r="C708" s="4">
        <v>103.44928752529705</v>
      </c>
      <c r="D708" s="4">
        <v>52.772807529733335</v>
      </c>
      <c r="E708" s="4">
        <v>97.433055078226516</v>
      </c>
      <c r="F708" s="4">
        <v>73.492100055915586</v>
      </c>
      <c r="G708" s="4">
        <v>108.39078211031578</v>
      </c>
      <c r="H708" s="4">
        <v>68.630330965030907</v>
      </c>
      <c r="I708" s="4">
        <v>132.08077833796764</v>
      </c>
      <c r="J708" s="4">
        <v>135.16516903144324</v>
      </c>
      <c r="K708" s="4">
        <v>117.31904326563949</v>
      </c>
      <c r="L708" s="4">
        <v>103.08834513312846</v>
      </c>
      <c r="M708" s="4">
        <v>162.75820442873911</v>
      </c>
    </row>
    <row r="709" spans="2:13">
      <c r="B709" s="17">
        <v>39703</v>
      </c>
      <c r="C709" s="4">
        <v>103.66876681911398</v>
      </c>
      <c r="D709" s="4">
        <v>53.641507214365056</v>
      </c>
      <c r="E709" s="4">
        <v>98.336821635804014</v>
      </c>
      <c r="F709" s="4">
        <v>76.603872148085912</v>
      </c>
      <c r="G709" s="4">
        <v>108.27967731875357</v>
      </c>
      <c r="H709" s="4">
        <v>69.100011150855963</v>
      </c>
      <c r="I709" s="4">
        <v>133.2776261230334</v>
      </c>
      <c r="J709" s="4">
        <v>134.91545598412986</v>
      </c>
      <c r="K709" s="4">
        <v>116.38857623928065</v>
      </c>
      <c r="L709" s="4">
        <v>104.99509843879898</v>
      </c>
      <c r="M709" s="4">
        <v>168.23371501930598</v>
      </c>
    </row>
    <row r="710" spans="2:13">
      <c r="B710" s="17">
        <v>39706</v>
      </c>
      <c r="C710" s="4">
        <v>98.782246692623843</v>
      </c>
      <c r="D710" s="4">
        <v>49.317561517227112</v>
      </c>
      <c r="E710" s="4">
        <v>98.336821635804014</v>
      </c>
      <c r="F710" s="4">
        <v>76.603872148085912</v>
      </c>
      <c r="G710" s="4">
        <v>103.49724171744725</v>
      </c>
      <c r="H710" s="4">
        <v>61.41650931198668</v>
      </c>
      <c r="I710" s="4">
        <v>129.62808473449479</v>
      </c>
      <c r="J710" s="4">
        <v>134.91545598412986</v>
      </c>
      <c r="K710" s="4">
        <v>116.38857623928065</v>
      </c>
      <c r="L710" s="4">
        <v>100.87513894789456</v>
      </c>
      <c r="M710" s="4">
        <v>160.19034418383848</v>
      </c>
    </row>
    <row r="711" spans="2:13">
      <c r="B711" s="17">
        <v>39707</v>
      </c>
      <c r="C711" s="4">
        <v>100.51240610690144</v>
      </c>
      <c r="D711" s="4">
        <v>53.733684351319546</v>
      </c>
      <c r="E711" s="4">
        <v>93.465853187588337</v>
      </c>
      <c r="F711" s="4">
        <v>70.599293096098165</v>
      </c>
      <c r="G711" s="4">
        <v>104.83874675618191</v>
      </c>
      <c r="H711" s="4">
        <v>66.444826079466324</v>
      </c>
      <c r="I711" s="4">
        <v>127.51206469085024</v>
      </c>
      <c r="J711" s="4">
        <v>127.57959494120914</v>
      </c>
      <c r="K711" s="4">
        <v>110.14238589701874</v>
      </c>
      <c r="L711" s="4">
        <v>97.413442568310344</v>
      </c>
      <c r="M711" s="4">
        <v>141.82412501035017</v>
      </c>
    </row>
    <row r="712" spans="2:13">
      <c r="B712" s="17">
        <v>39708</v>
      </c>
      <c r="C712" s="4">
        <v>95.774966255456775</v>
      </c>
      <c r="D712" s="4">
        <v>50.365028982619052</v>
      </c>
      <c r="E712" s="4">
        <v>94.593508467473271</v>
      </c>
      <c r="F712" s="4">
        <v>70.318647644772597</v>
      </c>
      <c r="G712" s="4">
        <v>100.57884495273477</v>
      </c>
      <c r="H712" s="4">
        <v>61.090104065353671</v>
      </c>
      <c r="I712" s="4">
        <v>125.28488893221473</v>
      </c>
      <c r="J712" s="4">
        <v>122.95467506827065</v>
      </c>
      <c r="K712" s="4">
        <v>105.40197789526977</v>
      </c>
      <c r="L712" s="4">
        <v>95.218650692727621</v>
      </c>
      <c r="M712" s="4">
        <v>132.76138387258572</v>
      </c>
    </row>
    <row r="713" spans="2:13">
      <c r="B713" s="17">
        <v>39709</v>
      </c>
      <c r="C713" s="4">
        <v>99.926023691722634</v>
      </c>
      <c r="D713" s="4">
        <v>58.420752103126702</v>
      </c>
      <c r="E713" s="4">
        <v>92.496393283228073</v>
      </c>
      <c r="F713" s="4">
        <v>68.847572037274844</v>
      </c>
      <c r="G713" s="4">
        <v>104.46590106913905</v>
      </c>
      <c r="H713" s="4">
        <v>70.197157903470824</v>
      </c>
      <c r="I713" s="4">
        <v>125.33704661386432</v>
      </c>
      <c r="J713" s="4">
        <v>122.92170067648414</v>
      </c>
      <c r="K713" s="4">
        <v>104.75567681372489</v>
      </c>
      <c r="L713" s="4">
        <v>94.591207320718325</v>
      </c>
      <c r="M713" s="4">
        <v>132.76138387258572</v>
      </c>
    </row>
    <row r="714" spans="2:13">
      <c r="B714" s="17">
        <v>39710</v>
      </c>
      <c r="C714" s="4">
        <v>103.94870644669936</v>
      </c>
      <c r="D714" s="4">
        <v>64.440198470912406</v>
      </c>
      <c r="E714" s="4">
        <v>95.970734059890717</v>
      </c>
      <c r="F714" s="4">
        <v>75.678667363496118</v>
      </c>
      <c r="G714" s="4">
        <v>107.96162563301017</v>
      </c>
      <c r="H714" s="4">
        <v>80.018746959013782</v>
      </c>
      <c r="I714" s="4">
        <v>132.30800627072793</v>
      </c>
      <c r="J714" s="4">
        <v>134.73998760331247</v>
      </c>
      <c r="K714" s="4">
        <v>116.10671333872529</v>
      </c>
      <c r="L714" s="4">
        <v>102.95207924170968</v>
      </c>
      <c r="M714" s="4">
        <v>162.48612158052455</v>
      </c>
    </row>
    <row r="715" spans="2:13">
      <c r="B715" s="17">
        <v>39713</v>
      </c>
      <c r="C715" s="4">
        <v>99.974060669237275</v>
      </c>
      <c r="D715" s="4">
        <v>56.88167324064414</v>
      </c>
      <c r="E715" s="4">
        <v>97.337171774282567</v>
      </c>
      <c r="F715" s="4">
        <v>77.529076932675693</v>
      </c>
      <c r="G715" s="4">
        <v>104.42798134505638</v>
      </c>
      <c r="H715" s="4">
        <v>71.668740731121176</v>
      </c>
      <c r="I715" s="4">
        <v>130.55986889150526</v>
      </c>
      <c r="J715" s="4">
        <v>136.86254850547638</v>
      </c>
      <c r="K715" s="4">
        <v>118.40240271407079</v>
      </c>
      <c r="L715" s="4">
        <v>101.49696110958928</v>
      </c>
      <c r="M715" s="4">
        <v>164.19008743639364</v>
      </c>
    </row>
    <row r="716" spans="2:13">
      <c r="B716" s="17">
        <v>39714</v>
      </c>
      <c r="C716" s="4">
        <v>98.411202452510693</v>
      </c>
      <c r="D716" s="4">
        <v>55.119134652211301</v>
      </c>
      <c r="E716" s="4">
        <v>97.337171774282567</v>
      </c>
      <c r="F716" s="4">
        <v>77.529076932675693</v>
      </c>
      <c r="G716" s="4">
        <v>102.89678288659816</v>
      </c>
      <c r="H716" s="4">
        <v>70.293015173771948</v>
      </c>
      <c r="I716" s="4">
        <v>129.72149828728524</v>
      </c>
      <c r="J716" s="4">
        <v>131.56886892765863</v>
      </c>
      <c r="K716" s="4">
        <v>114.06740479358974</v>
      </c>
      <c r="L716" s="4">
        <v>99.555899037516028</v>
      </c>
      <c r="M716" s="4">
        <v>159.50449479225617</v>
      </c>
    </row>
    <row r="717" spans="2:13">
      <c r="B717" s="17">
        <v>39715</v>
      </c>
      <c r="C717" s="4">
        <v>98.216569871201315</v>
      </c>
      <c r="D717" s="4">
        <v>54.431995994914182</v>
      </c>
      <c r="E717" s="4">
        <v>97.533929788421119</v>
      </c>
      <c r="F717" s="4">
        <v>78.259988712501624</v>
      </c>
      <c r="G717" s="4">
        <v>102.62186488699881</v>
      </c>
      <c r="H717" s="4">
        <v>69.443584863811552</v>
      </c>
      <c r="I717" s="4">
        <v>129.38674857637028</v>
      </c>
      <c r="J717" s="4">
        <v>132.19029330056532</v>
      </c>
      <c r="K717" s="4">
        <v>114.4581051083026</v>
      </c>
      <c r="L717" s="4">
        <v>98.76989876766811</v>
      </c>
      <c r="M717" s="4">
        <v>164.93361337644544</v>
      </c>
    </row>
    <row r="718" spans="2:13">
      <c r="B718" s="17">
        <v>39716</v>
      </c>
      <c r="C718" s="4">
        <v>100.14715943304007</v>
      </c>
      <c r="D718" s="4">
        <v>54.792324803009009</v>
      </c>
      <c r="E718" s="4">
        <v>96.660433694557241</v>
      </c>
      <c r="F718" s="4">
        <v>78.432693605625062</v>
      </c>
      <c r="G718" s="4">
        <v>104.48836850565802</v>
      </c>
      <c r="H718" s="4">
        <v>71.205600913419005</v>
      </c>
      <c r="I718" s="4">
        <v>131.9553006366221</v>
      </c>
      <c r="J718" s="4">
        <v>131.9981634406</v>
      </c>
      <c r="K718" s="4">
        <v>114.86860417446458</v>
      </c>
      <c r="L718" s="4">
        <v>100.73635320357617</v>
      </c>
      <c r="M718" s="4">
        <v>163.62460649379102</v>
      </c>
    </row>
    <row r="719" spans="2:13">
      <c r="B719" s="17">
        <v>39717</v>
      </c>
      <c r="C719" s="4">
        <v>100.46436912938681</v>
      </c>
      <c r="D719" s="4">
        <v>55.448737747987956</v>
      </c>
      <c r="E719" s="4">
        <v>95.747730909660021</v>
      </c>
      <c r="F719" s="4">
        <v>79.061832859146122</v>
      </c>
      <c r="G719" s="4">
        <v>105.63610375433024</v>
      </c>
      <c r="H719" s="4">
        <v>74.247076477066855</v>
      </c>
      <c r="I719" s="4">
        <v>129.61397650913057</v>
      </c>
      <c r="J719" s="4">
        <v>130.23901798110631</v>
      </c>
      <c r="K719" s="4">
        <v>114.55862184642895</v>
      </c>
      <c r="L719" s="4">
        <v>98.632276032380318</v>
      </c>
      <c r="M719" s="4">
        <v>161.17711469787014</v>
      </c>
    </row>
    <row r="720" spans="2:13">
      <c r="B720" s="17">
        <v>39720</v>
      </c>
      <c r="C720" s="4">
        <v>91.633847504193938</v>
      </c>
      <c r="D720" s="4">
        <v>44.03273899850295</v>
      </c>
      <c r="E720" s="4">
        <v>94.543755418071612</v>
      </c>
      <c r="F720" s="4">
        <v>78.340173127166082</v>
      </c>
      <c r="G720" s="4">
        <v>98.263750998177571</v>
      </c>
      <c r="H720" s="4">
        <v>61.8246691601558</v>
      </c>
      <c r="I720" s="4">
        <v>124.13271719413569</v>
      </c>
      <c r="J720" s="4">
        <v>124.65212425560566</v>
      </c>
      <c r="K720" s="4">
        <v>110.18733240593703</v>
      </c>
      <c r="L720" s="4">
        <v>93.404550439828341</v>
      </c>
      <c r="M720" s="4">
        <v>149.72205063663381</v>
      </c>
    </row>
    <row r="721" spans="2:13">
      <c r="B721" s="17">
        <v>39721</v>
      </c>
      <c r="C721" s="4">
        <v>96.600705334458567</v>
      </c>
      <c r="D721" s="4">
        <v>50.457206119573542</v>
      </c>
      <c r="E721" s="4">
        <v>90.649250944277611</v>
      </c>
      <c r="F721" s="4">
        <v>74.762714626752228</v>
      </c>
      <c r="G721" s="4">
        <v>102.86350832871562</v>
      </c>
      <c r="H721" s="4">
        <v>70.367820634177505</v>
      </c>
      <c r="I721" s="4">
        <v>124.64446100507472</v>
      </c>
      <c r="J721" s="4">
        <v>125.59694863590676</v>
      </c>
      <c r="K721" s="4">
        <v>110.83166475609954</v>
      </c>
      <c r="L721" s="4">
        <v>95.026560367840005</v>
      </c>
      <c r="M721" s="4">
        <v>151.94510542872797</v>
      </c>
    </row>
    <row r="787" ht="7.5" customHeight="1"/>
    <row r="788" ht="3" hidden="1" customHeight="1"/>
    <row r="789" hidden="1"/>
    <row r="790" hidden="1"/>
    <row r="791" hidden="1"/>
    <row r="792" hidden="1"/>
    <row r="793" hidden="1"/>
    <row r="794" ht="0.75" hidden="1" customHeight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t="0.75" customHeight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t="8.25" hidden="1" customHeight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t="6.75" hidden="1" customHeight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t="5.25" hidden="1" customHeight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t="9.75" hidden="1" customHeight="1"/>
    <row r="855" hidden="1"/>
    <row r="856" hidden="1"/>
    <row r="857" hidden="1"/>
    <row r="858" hidden="1"/>
    <row r="859" hidden="1"/>
    <row r="860" hidden="1"/>
    <row r="861" hidden="1"/>
    <row r="862" ht="8.25" hidden="1" customHeight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t="2.25" hidden="1" customHeight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t="3.75" hidden="1" customHeight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t="4.5" hidden="1" customHeight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t="12" hidden="1" customHeight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</sheetData>
  <phoneticPr fontId="4" type="noConversion"/>
  <hyperlinks>
    <hyperlink ref="O24" location="Мазмұны!B16" display="мазмұнға"/>
  </hyperlinks>
  <pageMargins left="0.75" right="0.75" top="1" bottom="1" header="0.5" footer="0.5"/>
  <pageSetup paperSize="9" scale="41" orientation="portrait" verticalDpi="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/>
  <dimension ref="A2:K31"/>
  <sheetViews>
    <sheetView topLeftCell="A10" zoomScaleNormal="100" workbookViewId="0">
      <selection activeCell="B25" sqref="B25"/>
    </sheetView>
  </sheetViews>
  <sheetFormatPr defaultRowHeight="12.75"/>
  <cols>
    <col min="1" max="1" width="9.140625" style="1125"/>
    <col min="2" max="2" width="30.85546875" style="1125" customWidth="1"/>
    <col min="3" max="5" width="11.28515625" style="1125" bestFit="1" customWidth="1"/>
    <col min="6" max="7" width="14.140625" style="1125" customWidth="1"/>
    <col min="8" max="8" width="14" style="1125" customWidth="1"/>
    <col min="9" max="10" width="9.140625" style="1125"/>
    <col min="11" max="11" width="14.42578125" style="1125" customWidth="1"/>
    <col min="12" max="16384" width="9.140625" style="1125"/>
  </cols>
  <sheetData>
    <row r="2" spans="1:11">
      <c r="A2" s="1125" t="s">
        <v>1380</v>
      </c>
      <c r="B2" s="1128" t="s">
        <v>452</v>
      </c>
      <c r="C2" s="1128"/>
      <c r="D2" s="1128"/>
      <c r="E2" s="1128"/>
      <c r="F2" s="1128"/>
      <c r="G2" s="1128"/>
      <c r="H2" s="1128"/>
      <c r="I2" s="1128"/>
      <c r="J2" s="1128"/>
      <c r="K2" s="1128"/>
    </row>
    <row r="3" spans="1:11" ht="13.5" thickBot="1">
      <c r="H3" s="1166" t="s">
        <v>8</v>
      </c>
    </row>
    <row r="4" spans="1:11" ht="13.5" thickBot="1">
      <c r="B4" s="1185" t="s">
        <v>1958</v>
      </c>
      <c r="C4" s="1163">
        <v>37987</v>
      </c>
      <c r="D4" s="1164">
        <v>38353</v>
      </c>
      <c r="E4" s="1184">
        <v>38718</v>
      </c>
      <c r="F4" s="1183" t="s">
        <v>680</v>
      </c>
      <c r="G4" s="1182">
        <v>39448</v>
      </c>
      <c r="H4" s="1182">
        <v>39722</v>
      </c>
    </row>
    <row r="5" spans="1:11" ht="15" customHeight="1">
      <c r="B5" s="1181" t="s">
        <v>234</v>
      </c>
      <c r="C5" s="1180">
        <f>28870/1000</f>
        <v>28.87</v>
      </c>
      <c r="D5" s="1179">
        <f>39978.074/1000</f>
        <v>39.978073999999999</v>
      </c>
      <c r="E5" s="1180">
        <f>67123.1/1000</f>
        <v>67.123100000000008</v>
      </c>
      <c r="F5" s="1179">
        <f>126430.5/1000</f>
        <v>126.43049999999999</v>
      </c>
      <c r="G5" s="1178">
        <v>162.5</v>
      </c>
      <c r="H5" s="1177">
        <v>125.1</v>
      </c>
    </row>
    <row r="6" spans="1:11" ht="33" customHeight="1" thickBot="1">
      <c r="B6" s="1176" t="s">
        <v>235</v>
      </c>
      <c r="C6" s="1175">
        <f>16776104/1000000</f>
        <v>16.776104</v>
      </c>
      <c r="D6" s="1174">
        <f>18723969/1000000</f>
        <v>18.723969</v>
      </c>
      <c r="E6" s="1173">
        <f>26652510/1000000</f>
        <v>26.652509999999999</v>
      </c>
      <c r="F6" s="1172">
        <f>45697133/1000000</f>
        <v>45.697133000000001</v>
      </c>
      <c r="G6" s="1171">
        <v>61.7</v>
      </c>
      <c r="H6" s="1171">
        <v>52.6</v>
      </c>
    </row>
    <row r="8" spans="1:11">
      <c r="B8" s="1128" t="s">
        <v>452</v>
      </c>
      <c r="C8" s="1128"/>
      <c r="D8" s="1128"/>
      <c r="E8" s="1128"/>
      <c r="F8" s="1128"/>
      <c r="G8" s="1128"/>
      <c r="H8" s="1128"/>
      <c r="I8" s="1128"/>
      <c r="J8" s="1128"/>
      <c r="K8" s="1128"/>
    </row>
    <row r="11" spans="1:11">
      <c r="H11" s="435"/>
    </row>
    <row r="23" spans="2:9">
      <c r="B23" s="1126" t="s">
        <v>1006</v>
      </c>
    </row>
    <row r="25" spans="2:9">
      <c r="B25" s="156" t="s">
        <v>2189</v>
      </c>
      <c r="F25" s="435"/>
    </row>
    <row r="31" spans="2:9">
      <c r="B31" s="435"/>
      <c r="C31" s="435"/>
      <c r="D31" s="435"/>
      <c r="E31" s="435"/>
      <c r="F31" s="435"/>
      <c r="G31" s="435"/>
      <c r="H31" s="435"/>
      <c r="I31" s="435"/>
    </row>
  </sheetData>
  <phoneticPr fontId="4" type="noConversion"/>
  <hyperlinks>
    <hyperlink ref="B25" location="Мазмұны!B159" display="мазмұнға"/>
  </hyperlinks>
  <pageMargins left="0.75" right="0.75" top="1" bottom="1" header="0.5" footer="0.5"/>
  <pageSetup paperSize="9" scale="58" orientation="landscape" verticalDpi="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/>
  <dimension ref="A2:K28"/>
  <sheetViews>
    <sheetView topLeftCell="A13" zoomScaleNormal="100" workbookViewId="0">
      <selection activeCell="B28" sqref="B28"/>
    </sheetView>
  </sheetViews>
  <sheetFormatPr defaultRowHeight="12.75"/>
  <cols>
    <col min="1" max="1" width="8.85546875" style="1125" bestFit="1" customWidth="1"/>
    <col min="2" max="2" width="43.85546875" style="1125" bestFit="1" customWidth="1"/>
    <col min="3" max="5" width="8.7109375" style="1125" bestFit="1" customWidth="1"/>
    <col min="6" max="9" width="13" style="1125" bestFit="1" customWidth="1"/>
    <col min="10" max="16384" width="9.140625" style="1125"/>
  </cols>
  <sheetData>
    <row r="2" spans="1:11">
      <c r="A2" s="1125" t="s">
        <v>355</v>
      </c>
      <c r="B2" s="1535" t="s">
        <v>294</v>
      </c>
      <c r="C2" s="1535"/>
      <c r="D2" s="1535"/>
      <c r="E2" s="1535"/>
      <c r="F2" s="1535"/>
      <c r="G2" s="1535"/>
      <c r="H2" s="1535"/>
      <c r="I2" s="1535"/>
      <c r="J2" s="1535"/>
      <c r="K2" s="1535"/>
    </row>
    <row r="3" spans="1:11" ht="13.5" thickBot="1"/>
    <row r="4" spans="1:11" ht="13.5" thickBot="1">
      <c r="B4" s="453" t="s">
        <v>2050</v>
      </c>
      <c r="C4" s="454" t="s">
        <v>1445</v>
      </c>
      <c r="D4" s="454" t="s">
        <v>1446</v>
      </c>
      <c r="E4" s="454" t="s">
        <v>1447</v>
      </c>
      <c r="F4" s="454" t="s">
        <v>1448</v>
      </c>
      <c r="G4" s="454" t="s">
        <v>1746</v>
      </c>
      <c r="H4" s="454" t="s">
        <v>1449</v>
      </c>
      <c r="I4" s="455" t="s">
        <v>1450</v>
      </c>
    </row>
    <row r="5" spans="1:11" s="456" customFormat="1" ht="33.75">
      <c r="B5" s="457" t="s">
        <v>236</v>
      </c>
      <c r="C5" s="458">
        <v>93.315766282803196</v>
      </c>
      <c r="D5" s="458">
        <v>91.426764272040828</v>
      </c>
      <c r="E5" s="458">
        <v>88.65877922942343</v>
      </c>
      <c r="F5" s="458">
        <v>85.235480746680537</v>
      </c>
      <c r="G5" s="458">
        <v>75.203543158321423</v>
      </c>
      <c r="H5" s="458">
        <v>80.01661803325247</v>
      </c>
      <c r="I5" s="459">
        <v>86.793123261446425</v>
      </c>
    </row>
    <row r="6" spans="1:11" s="456" customFormat="1" ht="34.5" thickBot="1">
      <c r="B6" s="460" t="s">
        <v>237</v>
      </c>
      <c r="C6" s="461">
        <v>6.6842337171967943</v>
      </c>
      <c r="D6" s="461">
        <v>8.5732357279591742</v>
      </c>
      <c r="E6" s="461">
        <v>11.34122077057658</v>
      </c>
      <c r="F6" s="461">
        <v>14.764519253319458</v>
      </c>
      <c r="G6" s="461">
        <v>24.796456841678577</v>
      </c>
      <c r="H6" s="461">
        <v>19.983381966747526</v>
      </c>
      <c r="I6" s="462">
        <v>13.206876738553575</v>
      </c>
    </row>
    <row r="7" spans="1:11">
      <c r="B7" s="1145" t="s">
        <v>1006</v>
      </c>
    </row>
    <row r="10" spans="1:11">
      <c r="B10" s="1535" t="s">
        <v>294</v>
      </c>
      <c r="C10" s="1535"/>
      <c r="D10" s="1535"/>
      <c r="E10" s="1535"/>
      <c r="F10" s="1535"/>
      <c r="G10" s="1535"/>
      <c r="H10" s="1535"/>
      <c r="I10" s="1535"/>
      <c r="J10" s="1535"/>
      <c r="K10" s="1535"/>
    </row>
    <row r="17" spans="2:7">
      <c r="G17" s="435"/>
    </row>
    <row r="26" spans="2:7">
      <c r="B26" s="1145" t="s">
        <v>1006</v>
      </c>
      <c r="F26" s="435"/>
    </row>
    <row r="28" spans="2:7">
      <c r="B28" s="156" t="s">
        <v>2189</v>
      </c>
    </row>
  </sheetData>
  <mergeCells count="2">
    <mergeCell ref="B2:K2"/>
    <mergeCell ref="B10:K10"/>
  </mergeCells>
  <phoneticPr fontId="4" type="noConversion"/>
  <hyperlinks>
    <hyperlink ref="B28" location="Мазмұны!B160" display="мазмұнға"/>
  </hyperlinks>
  <pageMargins left="0.75" right="0.75" top="1" bottom="1" header="0.5" footer="0.5"/>
  <pageSetup paperSize="9" scale="58" orientation="landscape" verticalDpi="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/>
  <dimension ref="A2:J34"/>
  <sheetViews>
    <sheetView topLeftCell="A11" zoomScaleNormal="100" workbookViewId="0">
      <selection activeCell="B34" sqref="B34"/>
    </sheetView>
  </sheetViews>
  <sheetFormatPr defaultRowHeight="12.75"/>
  <cols>
    <col min="1" max="1" width="11.7109375" style="1125" customWidth="1"/>
    <col min="2" max="2" width="19.7109375" style="1125" bestFit="1" customWidth="1"/>
    <col min="3" max="6" width="9.85546875" style="1125" bestFit="1" customWidth="1"/>
    <col min="7" max="16384" width="9.140625" style="1125"/>
  </cols>
  <sheetData>
    <row r="2" spans="1:10">
      <c r="A2" s="1125" t="s">
        <v>1380</v>
      </c>
      <c r="B2" s="1539" t="s">
        <v>295</v>
      </c>
      <c r="C2" s="1539"/>
      <c r="D2" s="1539"/>
      <c r="E2" s="1539"/>
      <c r="F2" s="1539"/>
      <c r="G2" s="1539"/>
      <c r="H2" s="1539"/>
      <c r="I2" s="1539"/>
      <c r="J2" s="1539"/>
    </row>
    <row r="3" spans="1:10" ht="13.5" thickBot="1"/>
    <row r="4" spans="1:10" ht="13.5" thickBot="1">
      <c r="B4" s="1164" t="s">
        <v>1966</v>
      </c>
      <c r="C4" s="1184">
        <v>38718</v>
      </c>
      <c r="D4" s="1164">
        <v>39083</v>
      </c>
      <c r="E4" s="1164">
        <v>39448</v>
      </c>
      <c r="F4" s="1182">
        <v>39722</v>
      </c>
    </row>
    <row r="5" spans="1:10" ht="25.5">
      <c r="B5" s="1193" t="s">
        <v>238</v>
      </c>
      <c r="C5" s="1136">
        <v>0.13700000000000001</v>
      </c>
      <c r="D5" s="1137">
        <v>0.255</v>
      </c>
      <c r="E5" s="1137">
        <v>0.21199999999999999</v>
      </c>
      <c r="F5" s="1192">
        <v>1.2999999999999999E-2</v>
      </c>
    </row>
    <row r="6" spans="1:10">
      <c r="B6" s="1191" t="s">
        <v>2030</v>
      </c>
      <c r="C6" s="1190">
        <v>0.14199999999999999</v>
      </c>
      <c r="D6" s="1188">
        <v>9.0999999999999998E-2</v>
      </c>
      <c r="E6" s="1188">
        <v>6.9000000000000006E-2</v>
      </c>
      <c r="F6" s="1187">
        <v>0.17499999999999999</v>
      </c>
    </row>
    <row r="7" spans="1:10">
      <c r="B7" s="1191" t="s">
        <v>54</v>
      </c>
      <c r="C7" s="1190">
        <v>0.20300000000000001</v>
      </c>
      <c r="D7" s="1188">
        <v>0.11600000000000001</v>
      </c>
      <c r="E7" s="1188">
        <v>0.13800000000000001</v>
      </c>
      <c r="F7" s="1187">
        <v>0.30199999999999999</v>
      </c>
      <c r="I7" s="435"/>
    </row>
    <row r="8" spans="1:10">
      <c r="B8" s="1191" t="s">
        <v>2126</v>
      </c>
      <c r="C8" s="1190">
        <v>0.14199999999999999</v>
      </c>
      <c r="D8" s="1188">
        <v>0.107</v>
      </c>
      <c r="E8" s="1188">
        <v>7.0999999999999994E-2</v>
      </c>
      <c r="F8" s="1187">
        <v>8.3000000000000004E-2</v>
      </c>
    </row>
    <row r="9" spans="1:10">
      <c r="B9" s="1191" t="s">
        <v>759</v>
      </c>
      <c r="C9" s="1190">
        <v>0.113</v>
      </c>
      <c r="D9" s="1188">
        <v>0.152</v>
      </c>
      <c r="E9" s="1188">
        <v>0.19600000000000001</v>
      </c>
      <c r="F9" s="1187">
        <v>0.13200000000000001</v>
      </c>
    </row>
    <row r="10" spans="1:10">
      <c r="B10" s="1191" t="s">
        <v>1439</v>
      </c>
      <c r="C10" s="1190">
        <v>4.3999999999999997E-2</v>
      </c>
      <c r="D10" s="1188">
        <v>5.7000000000000002E-2</v>
      </c>
      <c r="E10" s="1188">
        <v>0.158</v>
      </c>
      <c r="F10" s="1187">
        <v>0.14299999999999999</v>
      </c>
    </row>
    <row r="11" spans="1:10">
      <c r="B11" s="1191" t="s">
        <v>2127</v>
      </c>
      <c r="C11" s="1190">
        <v>6.4000000000000001E-2</v>
      </c>
      <c r="D11" s="1188">
        <v>8.7999999999999995E-2</v>
      </c>
      <c r="E11" s="1188">
        <v>3.9E-2</v>
      </c>
      <c r="F11" s="1187">
        <v>3.3000000000000002E-2</v>
      </c>
    </row>
    <row r="12" spans="1:10">
      <c r="B12" s="1191" t="s">
        <v>239</v>
      </c>
      <c r="C12" s="1190">
        <v>2.9000000000000001E-2</v>
      </c>
      <c r="D12" s="1189" t="s">
        <v>1582</v>
      </c>
      <c r="E12" s="1188">
        <v>2.1000000000000001E-2</v>
      </c>
      <c r="F12" s="1187">
        <v>0.02</v>
      </c>
    </row>
    <row r="13" spans="1:10" ht="13.5" thickBot="1">
      <c r="B13" s="1176" t="s">
        <v>2047</v>
      </c>
      <c r="C13" s="1131">
        <v>0.126</v>
      </c>
      <c r="D13" s="1132">
        <v>0.13400000000000001</v>
      </c>
      <c r="E13" s="1132">
        <v>9.6000000000000002E-2</v>
      </c>
      <c r="F13" s="1186">
        <v>9.9000000000000005E-2</v>
      </c>
    </row>
    <row r="16" spans="1:10">
      <c r="B16" s="1539" t="s">
        <v>295</v>
      </c>
      <c r="C16" s="1539"/>
      <c r="D16" s="1539"/>
      <c r="E16" s="1539"/>
      <c r="F16" s="1539"/>
      <c r="G16" s="1539"/>
      <c r="H16" s="1539"/>
      <c r="I16" s="1539"/>
      <c r="J16" s="1539"/>
    </row>
    <row r="32" spans="2:2">
      <c r="B32" s="1126" t="s">
        <v>1006</v>
      </c>
    </row>
    <row r="34" spans="2:2">
      <c r="B34" s="156" t="s">
        <v>2189</v>
      </c>
    </row>
  </sheetData>
  <mergeCells count="2">
    <mergeCell ref="B2:J2"/>
    <mergeCell ref="B16:J16"/>
  </mergeCells>
  <phoneticPr fontId="4" type="noConversion"/>
  <hyperlinks>
    <hyperlink ref="B34" location="Мазмұны!B161" display="мазмұнға"/>
  </hyperlinks>
  <pageMargins left="0.75" right="0.75" top="1" bottom="1" header="0.5" footer="0.5"/>
  <pageSetup paperSize="9" scale="81" orientation="portrait" verticalDpi="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/>
  <dimension ref="A2:L34"/>
  <sheetViews>
    <sheetView topLeftCell="A17" zoomScaleNormal="100" workbookViewId="0">
      <selection activeCell="B34" sqref="B34"/>
    </sheetView>
  </sheetViews>
  <sheetFormatPr defaultRowHeight="12.75"/>
  <cols>
    <col min="1" max="1" width="9.140625" style="1125"/>
    <col min="2" max="2" width="29.5703125" style="1125" customWidth="1"/>
    <col min="3" max="3" width="11.28515625" style="1125" bestFit="1" customWidth="1"/>
    <col min="4" max="6" width="11.5703125" style="1125" bestFit="1" customWidth="1"/>
    <col min="7" max="7" width="11.5703125" style="1125" customWidth="1"/>
    <col min="8" max="8" width="14.42578125" style="1125" bestFit="1" customWidth="1"/>
    <col min="9" max="9" width="14.42578125" style="1125" customWidth="1"/>
    <col min="10" max="10" width="14.42578125" style="1125" bestFit="1" customWidth="1"/>
    <col min="11" max="11" width="9.140625" style="1125"/>
    <col min="12" max="12" width="13.7109375" style="1125" customWidth="1"/>
    <col min="13" max="16384" width="9.140625" style="1125"/>
  </cols>
  <sheetData>
    <row r="2" spans="1:12">
      <c r="A2" s="1125" t="s">
        <v>1380</v>
      </c>
      <c r="B2" s="1535" t="s">
        <v>453</v>
      </c>
      <c r="C2" s="1536"/>
      <c r="D2" s="1536"/>
      <c r="E2" s="1536"/>
      <c r="F2" s="1536"/>
      <c r="G2" s="1536"/>
      <c r="H2" s="1536"/>
      <c r="I2" s="1536"/>
      <c r="J2" s="1536"/>
    </row>
    <row r="3" spans="1:12" ht="13.5" thickBot="1">
      <c r="I3" s="1166" t="s">
        <v>246</v>
      </c>
    </row>
    <row r="4" spans="1:12" ht="13.5" thickBot="1">
      <c r="B4" s="1214" t="s">
        <v>1958</v>
      </c>
      <c r="C4" s="1213">
        <v>37622</v>
      </c>
      <c r="D4" s="1142">
        <v>37987</v>
      </c>
      <c r="E4" s="1143">
        <v>38353</v>
      </c>
      <c r="F4" s="1159">
        <v>38718</v>
      </c>
      <c r="G4" s="1142">
        <v>39083</v>
      </c>
      <c r="H4" s="1143">
        <v>39448</v>
      </c>
      <c r="I4" s="1142">
        <v>39722</v>
      </c>
    </row>
    <row r="5" spans="1:12">
      <c r="B5" s="1212" t="s">
        <v>1959</v>
      </c>
      <c r="C5" s="1211">
        <v>22419.4</v>
      </c>
      <c r="D5" s="1210">
        <v>20716</v>
      </c>
      <c r="E5" s="1209">
        <v>44094.720999999998</v>
      </c>
      <c r="F5" s="1210">
        <v>73361.5</v>
      </c>
      <c r="G5" s="1209">
        <v>135489.70000000001</v>
      </c>
      <c r="H5" s="1208">
        <v>223556.1</v>
      </c>
      <c r="I5" s="1208">
        <v>281676.5</v>
      </c>
    </row>
    <row r="6" spans="1:12">
      <c r="B6" s="1206" t="s">
        <v>1961</v>
      </c>
      <c r="C6" s="1205">
        <v>6133</v>
      </c>
      <c r="D6" s="1203">
        <v>9031</v>
      </c>
      <c r="E6" s="1204">
        <v>24053.449000000001</v>
      </c>
      <c r="F6" s="1203">
        <v>45259.8</v>
      </c>
      <c r="G6" s="1204">
        <v>80200.7</v>
      </c>
      <c r="H6" s="1201">
        <v>126276.8</v>
      </c>
      <c r="I6" s="1201">
        <v>162148.9</v>
      </c>
    </row>
    <row r="7" spans="1:12">
      <c r="B7" s="1207" t="s">
        <v>241</v>
      </c>
      <c r="C7" s="1205">
        <v>22636.9</v>
      </c>
      <c r="D7" s="1203">
        <v>28870</v>
      </c>
      <c r="E7" s="1204">
        <v>39978.074000000001</v>
      </c>
      <c r="F7" s="1203">
        <v>67123.100000000006</v>
      </c>
      <c r="G7" s="1204">
        <v>126430.5</v>
      </c>
      <c r="H7" s="1201">
        <v>162471.29999999999</v>
      </c>
      <c r="I7" s="1201">
        <v>125137.7</v>
      </c>
      <c r="L7" s="463"/>
    </row>
    <row r="8" spans="1:12">
      <c r="B8" s="1206" t="s">
        <v>242</v>
      </c>
      <c r="C8" s="1205">
        <v>12618.3</v>
      </c>
      <c r="D8" s="1203">
        <v>13207</v>
      </c>
      <c r="E8" s="1204">
        <v>14689.071</v>
      </c>
      <c r="F8" s="1203">
        <v>32070.400000000001</v>
      </c>
      <c r="G8" s="1202">
        <v>67592.7</v>
      </c>
      <c r="H8" s="1201">
        <v>86359.8</v>
      </c>
      <c r="I8" s="1201">
        <v>97074.1</v>
      </c>
    </row>
    <row r="9" spans="1:12" ht="13.5" thickBot="1">
      <c r="B9" s="1200" t="s">
        <v>243</v>
      </c>
      <c r="C9" s="1199">
        <v>3776</v>
      </c>
      <c r="D9" s="1198">
        <v>4612</v>
      </c>
      <c r="E9" s="1197">
        <v>5870</v>
      </c>
      <c r="F9" s="1198">
        <v>7591</v>
      </c>
      <c r="G9" s="1197">
        <v>10214</v>
      </c>
      <c r="H9" s="1196">
        <v>12725.9</v>
      </c>
      <c r="I9" s="1196">
        <v>15046.7</v>
      </c>
    </row>
    <row r="10" spans="1:12">
      <c r="B10" s="1195" t="s">
        <v>244</v>
      </c>
    </row>
    <row r="11" spans="1:12">
      <c r="B11" s="1145" t="s">
        <v>1006</v>
      </c>
    </row>
    <row r="12" spans="1:12">
      <c r="B12" s="1194"/>
    </row>
    <row r="14" spans="1:12">
      <c r="B14" s="1535" t="s">
        <v>453</v>
      </c>
      <c r="C14" s="1536"/>
      <c r="D14" s="1536"/>
      <c r="E14" s="1536"/>
      <c r="F14" s="1536"/>
      <c r="G14" s="1536"/>
      <c r="H14" s="1536"/>
      <c r="I14" s="1536"/>
      <c r="J14" s="1536"/>
    </row>
    <row r="17" spans="2:7">
      <c r="G17" s="435"/>
    </row>
    <row r="32" spans="2:7">
      <c r="B32" s="1145" t="s">
        <v>1006</v>
      </c>
    </row>
    <row r="33" spans="2:2">
      <c r="B33" s="1145"/>
    </row>
    <row r="34" spans="2:2">
      <c r="B34" s="156" t="s">
        <v>2189</v>
      </c>
    </row>
  </sheetData>
  <mergeCells count="2">
    <mergeCell ref="B2:J2"/>
    <mergeCell ref="B14:J14"/>
  </mergeCells>
  <phoneticPr fontId="4" type="noConversion"/>
  <hyperlinks>
    <hyperlink ref="B34" location="Мазмұны!B162" display="мазмұнға"/>
  </hyperlinks>
  <pageMargins left="0.75" right="0.75" top="1" bottom="1" header="0.5" footer="0.5"/>
  <pageSetup paperSize="9" scale="62" orientation="portrait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/>
  <dimension ref="A2:J27"/>
  <sheetViews>
    <sheetView topLeftCell="A7" zoomScaleNormal="100" workbookViewId="0">
      <selection activeCell="B27" sqref="B27"/>
    </sheetView>
  </sheetViews>
  <sheetFormatPr defaultRowHeight="12.75"/>
  <cols>
    <col min="1" max="1" width="9.140625" style="1125"/>
    <col min="2" max="2" width="25.28515625" style="1125" customWidth="1"/>
    <col min="3" max="6" width="11.28515625" style="1125" bestFit="1" customWidth="1"/>
    <col min="7" max="7" width="9.85546875" style="1125" bestFit="1" customWidth="1"/>
    <col min="8" max="8" width="10.28515625" style="1125" bestFit="1" customWidth="1"/>
    <col min="9" max="9" width="11.7109375" style="1125" bestFit="1" customWidth="1"/>
    <col min="10" max="16384" width="9.140625" style="1125"/>
  </cols>
  <sheetData>
    <row r="2" spans="1:10">
      <c r="A2" s="1125" t="s">
        <v>1380</v>
      </c>
      <c r="B2" s="1535" t="s">
        <v>245</v>
      </c>
      <c r="C2" s="1536"/>
      <c r="D2" s="1536"/>
      <c r="E2" s="1536"/>
      <c r="F2" s="1536"/>
      <c r="G2" s="1536"/>
      <c r="H2" s="1536"/>
      <c r="I2" s="1536"/>
      <c r="J2" s="1536"/>
    </row>
    <row r="3" spans="1:10" ht="13.5" thickBot="1">
      <c r="I3" s="1166" t="s">
        <v>246</v>
      </c>
    </row>
    <row r="4" spans="1:10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63">
        <v>39083</v>
      </c>
      <c r="H4" s="1216" t="s">
        <v>681</v>
      </c>
      <c r="I4" s="1164">
        <v>39722</v>
      </c>
    </row>
    <row r="5" spans="1:10">
      <c r="B5" s="1138" t="s">
        <v>234</v>
      </c>
      <c r="C5" s="1156">
        <f>22636931/1000</f>
        <v>22636.931</v>
      </c>
      <c r="D5" s="1157">
        <f>28870234/1000</f>
        <v>28870.234</v>
      </c>
      <c r="E5" s="1156">
        <f>39978074/1000</f>
        <v>39978.074000000001</v>
      </c>
      <c r="F5" s="1157">
        <f>67123066/1000</f>
        <v>67123.066000000006</v>
      </c>
      <c r="G5" s="1156">
        <f>126430537/1000</f>
        <v>126430.537</v>
      </c>
      <c r="H5" s="1167">
        <v>162471.29999999999</v>
      </c>
      <c r="I5" s="1157">
        <v>125138</v>
      </c>
    </row>
    <row r="6" spans="1:10">
      <c r="B6" s="1154" t="s">
        <v>247</v>
      </c>
      <c r="C6" s="1152">
        <f>2316694/1000</f>
        <v>2316.694</v>
      </c>
      <c r="D6" s="1153">
        <f>4172355/1000</f>
        <v>4172.3549999999996</v>
      </c>
      <c r="E6" s="1152">
        <f>6742484/1000</f>
        <v>6742.4840000000004</v>
      </c>
      <c r="F6" s="1153">
        <f>10769785/1000</f>
        <v>10769.785</v>
      </c>
      <c r="G6" s="1152">
        <f>14092249/1000</f>
        <v>14092.249</v>
      </c>
      <c r="H6" s="1151">
        <v>50107.3</v>
      </c>
      <c r="I6" s="1153">
        <v>49641</v>
      </c>
    </row>
    <row r="7" spans="1:10" ht="13.5" thickBot="1">
      <c r="B7" s="1215" t="s">
        <v>248</v>
      </c>
      <c r="C7" s="1131">
        <f t="shared" ref="C7:I7" si="0">C6/C5</f>
        <v>0.10234134653677214</v>
      </c>
      <c r="D7" s="1132">
        <f t="shared" si="0"/>
        <v>0.14452099695485668</v>
      </c>
      <c r="E7" s="1131">
        <f t="shared" si="0"/>
        <v>0.16865454799048099</v>
      </c>
      <c r="F7" s="1132">
        <f t="shared" si="0"/>
        <v>0.16044834721941931</v>
      </c>
      <c r="G7" s="1131">
        <f t="shared" si="0"/>
        <v>0.11146238349046955</v>
      </c>
      <c r="H7" s="1130">
        <f t="shared" si="0"/>
        <v>0.3084070848205191</v>
      </c>
      <c r="I7" s="1132">
        <f t="shared" si="0"/>
        <v>0.3966900541801851</v>
      </c>
    </row>
    <row r="9" spans="1:10">
      <c r="B9" s="1126" t="s">
        <v>1006</v>
      </c>
    </row>
    <row r="12" spans="1:10">
      <c r="B12" s="1535" t="s">
        <v>245</v>
      </c>
      <c r="C12" s="1536"/>
      <c r="D12" s="1536"/>
      <c r="E12" s="1536"/>
      <c r="F12" s="1536"/>
      <c r="G12" s="1536"/>
      <c r="H12" s="1536"/>
      <c r="I12" s="1536"/>
      <c r="J12" s="1536"/>
    </row>
    <row r="17" spans="2:7">
      <c r="G17" s="435"/>
    </row>
    <row r="25" spans="2:7">
      <c r="B25" s="1126" t="s">
        <v>1006</v>
      </c>
    </row>
    <row r="27" spans="2:7">
      <c r="B27" s="156" t="s">
        <v>2189</v>
      </c>
    </row>
  </sheetData>
  <mergeCells count="2">
    <mergeCell ref="B2:J2"/>
    <mergeCell ref="B12:J12"/>
  </mergeCells>
  <phoneticPr fontId="4" type="noConversion"/>
  <hyperlinks>
    <hyperlink ref="B27" location="Мазмұны!B163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/>
  <dimension ref="A2:J29"/>
  <sheetViews>
    <sheetView topLeftCell="A10" zoomScaleNormal="100" workbookViewId="0">
      <selection activeCell="B29" sqref="B29"/>
    </sheetView>
  </sheetViews>
  <sheetFormatPr defaultRowHeight="12.75"/>
  <cols>
    <col min="1" max="1" width="9.140625" style="1125"/>
    <col min="2" max="2" width="22.7109375" style="1125" customWidth="1"/>
    <col min="3" max="6" width="9.85546875" style="1125" bestFit="1" customWidth="1"/>
    <col min="7" max="7" width="10.28515625" style="1125" bestFit="1" customWidth="1"/>
    <col min="8" max="8" width="9.85546875" style="1125" bestFit="1" customWidth="1"/>
    <col min="9" max="9" width="11.7109375" style="1125" bestFit="1" customWidth="1"/>
    <col min="10" max="16384" width="9.140625" style="1125"/>
  </cols>
  <sheetData>
    <row r="2" spans="1:10">
      <c r="A2" s="1125" t="s">
        <v>1380</v>
      </c>
      <c r="B2" s="1170" t="s">
        <v>249</v>
      </c>
      <c r="C2" s="1170"/>
      <c r="D2" s="1170"/>
      <c r="E2" s="1170"/>
      <c r="F2" s="1170"/>
      <c r="G2" s="1170"/>
      <c r="H2" s="1170"/>
      <c r="I2" s="1170"/>
      <c r="J2" s="1170"/>
    </row>
    <row r="3" spans="1:10" ht="13.5" thickBot="1">
      <c r="I3" s="1166" t="s">
        <v>246</v>
      </c>
    </row>
    <row r="4" spans="1:10" ht="13.5" thickBot="1">
      <c r="B4" s="1165" t="s">
        <v>2050</v>
      </c>
      <c r="C4" s="1163">
        <v>37622</v>
      </c>
      <c r="D4" s="1164">
        <v>37987</v>
      </c>
      <c r="E4" s="1163">
        <v>38353</v>
      </c>
      <c r="F4" s="1162">
        <v>38718</v>
      </c>
      <c r="G4" s="1183" t="s">
        <v>680</v>
      </c>
      <c r="H4" s="1163">
        <v>39448</v>
      </c>
      <c r="I4" s="1183" t="s">
        <v>1578</v>
      </c>
    </row>
    <row r="5" spans="1:10">
      <c r="B5" s="1138" t="s">
        <v>234</v>
      </c>
      <c r="C5" s="1156">
        <f>22636931/1000</f>
        <v>22636.931</v>
      </c>
      <c r="D5" s="1157">
        <f>28870234/1000</f>
        <v>28870.234</v>
      </c>
      <c r="E5" s="1156">
        <f>39978074/1000</f>
        <v>39978.074000000001</v>
      </c>
      <c r="F5" s="1157">
        <f>67123066/1000</f>
        <v>67123.066000000006</v>
      </c>
      <c r="G5" s="1219">
        <f>126430537/1000</f>
        <v>126430.537</v>
      </c>
      <c r="H5" s="1156">
        <v>162471.29999999999</v>
      </c>
      <c r="I5" s="1157">
        <v>125138</v>
      </c>
    </row>
    <row r="6" spans="1:10">
      <c r="B6" s="1154" t="s">
        <v>247</v>
      </c>
      <c r="C6" s="1152">
        <f>2316694/1000</f>
        <v>2316.694</v>
      </c>
      <c r="D6" s="1153">
        <f>4172355/1000</f>
        <v>4172.3549999999996</v>
      </c>
      <c r="E6" s="1152">
        <f>6742484/1000</f>
        <v>6742.4840000000004</v>
      </c>
      <c r="F6" s="1153">
        <f>10769785/1000</f>
        <v>10769.785</v>
      </c>
      <c r="G6" s="1153">
        <f>14092249/1000</f>
        <v>14092.249</v>
      </c>
      <c r="H6" s="1152">
        <v>50107.3</v>
      </c>
      <c r="I6" s="1153">
        <v>49641</v>
      </c>
    </row>
    <row r="7" spans="1:10" ht="25.5">
      <c r="B7" s="1218" t="s">
        <v>250</v>
      </c>
      <c r="C7" s="1190">
        <v>0.54187273088001675</v>
      </c>
      <c r="D7" s="1188">
        <v>0.46334384018789165</v>
      </c>
      <c r="E7" s="1190">
        <v>0.63856005919721659</v>
      </c>
      <c r="F7" s="1188">
        <v>0.25696967591118008</v>
      </c>
      <c r="G7" s="1188">
        <v>0.26428530399771344</v>
      </c>
      <c r="H7" s="1190">
        <v>0.23899999999999999</v>
      </c>
      <c r="I7" s="1188">
        <v>0.28399999999999997</v>
      </c>
    </row>
    <row r="8" spans="1:10" ht="25.5">
      <c r="B8" s="1218" t="s">
        <v>251</v>
      </c>
      <c r="C8" s="1190">
        <v>0.33952467689504573</v>
      </c>
      <c r="D8" s="1188">
        <v>0.35581327633114773</v>
      </c>
      <c r="E8" s="1190">
        <v>0.27835848160582344</v>
      </c>
      <c r="F8" s="1188">
        <v>0.21424818950695543</v>
      </c>
      <c r="G8" s="1188">
        <v>0.15534401159878161</v>
      </c>
      <c r="H8" s="1190">
        <v>0.249</v>
      </c>
      <c r="I8" s="1188">
        <v>0.39200000000000002</v>
      </c>
    </row>
    <row r="9" spans="1:10" ht="26.25" thickBot="1">
      <c r="B9" s="1217" t="s">
        <v>252</v>
      </c>
      <c r="C9" s="1131">
        <v>4.8933344226010152E-2</v>
      </c>
      <c r="D9" s="1132">
        <v>8.0305376842820964E-2</v>
      </c>
      <c r="E9" s="1131">
        <v>8.5131275105197191E-2</v>
      </c>
      <c r="F9" s="1132">
        <v>0.12438215515915939</v>
      </c>
      <c r="G9" s="1132">
        <v>7.5070387309726164E-2</v>
      </c>
      <c r="H9" s="1131">
        <v>0.313</v>
      </c>
      <c r="I9" s="1132">
        <v>0.42899999999999999</v>
      </c>
    </row>
    <row r="11" spans="1:10">
      <c r="B11" s="1535" t="s">
        <v>249</v>
      </c>
      <c r="C11" s="1535"/>
      <c r="D11" s="1535"/>
      <c r="E11" s="1535"/>
      <c r="F11" s="1535"/>
      <c r="G11" s="1535"/>
      <c r="H11" s="1535"/>
      <c r="I11" s="1535"/>
      <c r="J11" s="1535"/>
    </row>
    <row r="14" spans="1:10">
      <c r="F14" s="435"/>
    </row>
    <row r="27" spans="2:2">
      <c r="B27" s="1126" t="s">
        <v>1006</v>
      </c>
    </row>
    <row r="29" spans="2:2">
      <c r="B29" s="156" t="s">
        <v>2189</v>
      </c>
    </row>
  </sheetData>
  <mergeCells count="1">
    <mergeCell ref="B11:J11"/>
  </mergeCells>
  <phoneticPr fontId="4" type="noConversion"/>
  <hyperlinks>
    <hyperlink ref="B29" location="Мазмұны!B164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2:H25"/>
  <sheetViews>
    <sheetView workbookViewId="0">
      <selection activeCell="B25" sqref="B25"/>
    </sheetView>
  </sheetViews>
  <sheetFormatPr defaultColWidth="8" defaultRowHeight="12.75"/>
  <cols>
    <col min="1" max="1" width="8.85546875" style="435" bestFit="1" customWidth="1"/>
    <col min="2" max="2" width="24.5703125" style="435" customWidth="1"/>
    <col min="3" max="5" width="8.7109375" style="435" bestFit="1" customWidth="1"/>
    <col min="6" max="6" width="13.7109375" style="435" customWidth="1"/>
    <col min="7" max="8" width="8.7109375" style="435" bestFit="1" customWidth="1"/>
    <col min="9" max="16384" width="8" style="435"/>
  </cols>
  <sheetData>
    <row r="2" spans="1:8">
      <c r="A2" s="1125" t="s">
        <v>1380</v>
      </c>
      <c r="B2" s="1540" t="s">
        <v>454</v>
      </c>
      <c r="C2" s="1540"/>
      <c r="D2" s="1540"/>
      <c r="E2" s="1540"/>
      <c r="F2" s="1540"/>
    </row>
    <row r="3" spans="1:8">
      <c r="B3" s="464"/>
    </row>
    <row r="4" spans="1:8">
      <c r="B4" s="447"/>
      <c r="C4" s="465" t="s">
        <v>1446</v>
      </c>
      <c r="D4" s="465" t="s">
        <v>1447</v>
      </c>
      <c r="E4" s="465" t="s">
        <v>1448</v>
      </c>
      <c r="F4" s="465" t="s">
        <v>1746</v>
      </c>
      <c r="G4" s="465" t="s">
        <v>1449</v>
      </c>
      <c r="H4" s="466">
        <v>39448</v>
      </c>
    </row>
    <row r="5" spans="1:8">
      <c r="B5" s="490" t="s">
        <v>253</v>
      </c>
      <c r="C5" s="447">
        <v>7</v>
      </c>
      <c r="D5" s="447">
        <v>11</v>
      </c>
      <c r="E5" s="447">
        <v>32</v>
      </c>
      <c r="F5" s="447">
        <v>37</v>
      </c>
      <c r="G5" s="447">
        <v>52</v>
      </c>
      <c r="H5" s="447">
        <v>35</v>
      </c>
    </row>
    <row r="7" spans="1:8">
      <c r="B7" s="1145" t="s">
        <v>1006</v>
      </c>
    </row>
    <row r="11" spans="1:8">
      <c r="B11" s="1540" t="s">
        <v>454</v>
      </c>
      <c r="C11" s="1540"/>
      <c r="D11" s="1540"/>
      <c r="E11" s="1540"/>
      <c r="F11" s="1540"/>
    </row>
    <row r="12" spans="1:8">
      <c r="B12" s="464"/>
    </row>
    <row r="23" spans="2:2">
      <c r="B23" s="1145" t="s">
        <v>1006</v>
      </c>
    </row>
    <row r="25" spans="2:2">
      <c r="B25" s="156" t="s">
        <v>2189</v>
      </c>
    </row>
  </sheetData>
  <mergeCells count="2">
    <mergeCell ref="B2:F2"/>
    <mergeCell ref="B11:F11"/>
  </mergeCells>
  <phoneticPr fontId="4" type="noConversion"/>
  <hyperlinks>
    <hyperlink ref="B25" location="Мазмұны!B16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2:I25"/>
  <sheetViews>
    <sheetView zoomScaleNormal="100" workbookViewId="0">
      <selection activeCell="B25" sqref="B25"/>
    </sheetView>
  </sheetViews>
  <sheetFormatPr defaultRowHeight="12.75"/>
  <cols>
    <col min="1" max="1" width="14.5703125" style="1125" customWidth="1"/>
    <col min="2" max="2" width="18.28515625" style="1125" customWidth="1"/>
    <col min="3" max="6" width="11.28515625" style="1125" bestFit="1" customWidth="1"/>
    <col min="7" max="8" width="14" style="1125" customWidth="1"/>
    <col min="9" max="9" width="14.7109375" style="1125" customWidth="1"/>
    <col min="10" max="16384" width="9.140625" style="1125"/>
  </cols>
  <sheetData>
    <row r="2" spans="1:9">
      <c r="A2" s="1125" t="s">
        <v>1380</v>
      </c>
      <c r="B2" s="1535" t="s">
        <v>254</v>
      </c>
      <c r="C2" s="1535"/>
      <c r="D2" s="1535"/>
      <c r="E2" s="1535"/>
      <c r="F2" s="1535"/>
      <c r="G2" s="1535"/>
      <c r="H2" s="1128"/>
    </row>
    <row r="3" spans="1:9" ht="13.5" thickBot="1"/>
    <row r="4" spans="1:9" ht="13.5" thickBot="1">
      <c r="B4" s="1231" t="s">
        <v>1958</v>
      </c>
      <c r="C4" s="1230">
        <v>37622</v>
      </c>
      <c r="D4" s="1229">
        <v>37987</v>
      </c>
      <c r="E4" s="1228">
        <v>38353</v>
      </c>
      <c r="F4" s="1227">
        <v>38718</v>
      </c>
      <c r="G4" s="1226" t="s">
        <v>680</v>
      </c>
      <c r="H4" s="1164">
        <v>39448</v>
      </c>
      <c r="I4" s="1182">
        <v>39722</v>
      </c>
    </row>
    <row r="5" spans="1:9">
      <c r="B5" s="1225" t="s">
        <v>2128</v>
      </c>
      <c r="C5" s="1223">
        <v>8.7963995468210552</v>
      </c>
      <c r="D5" s="1224">
        <v>16.862811353543155</v>
      </c>
      <c r="E5" s="1223">
        <v>17.281206972598831</v>
      </c>
      <c r="F5" s="1224">
        <v>17.450297499369562</v>
      </c>
      <c r="G5" s="1223">
        <v>25.800042364843968</v>
      </c>
      <c r="H5" s="467">
        <v>25.218770590469237</v>
      </c>
      <c r="I5" s="468">
        <v>13.679344922277862</v>
      </c>
    </row>
    <row r="6" spans="1:9" ht="13.5" thickBot="1">
      <c r="B6" s="1222" t="s">
        <v>2129</v>
      </c>
      <c r="C6" s="1220">
        <v>32.155551932170226</v>
      </c>
      <c r="D6" s="1221">
        <v>38.68120916841989</v>
      </c>
      <c r="E6" s="1220">
        <v>31.679864288900937</v>
      </c>
      <c r="F6" s="1221">
        <v>28.285144874701167</v>
      </c>
      <c r="G6" s="1220">
        <v>43.586153238064014</v>
      </c>
      <c r="H6" s="469">
        <v>44.646443368853184</v>
      </c>
      <c r="I6" s="470">
        <v>23.763035086886187</v>
      </c>
    </row>
    <row r="8" spans="1:9">
      <c r="B8" s="1126" t="s">
        <v>1006</v>
      </c>
      <c r="H8" s="1128"/>
    </row>
    <row r="11" spans="1:9">
      <c r="B11" s="1535" t="s">
        <v>254</v>
      </c>
      <c r="C11" s="1535"/>
      <c r="D11" s="1535"/>
      <c r="E11" s="1535"/>
      <c r="F11" s="1535"/>
      <c r="G11" s="1535"/>
    </row>
    <row r="23" spans="2:6">
      <c r="B23" s="1126" t="s">
        <v>1006</v>
      </c>
      <c r="F23" s="435"/>
    </row>
    <row r="25" spans="2:6">
      <c r="B25" s="156" t="s">
        <v>2189</v>
      </c>
    </row>
  </sheetData>
  <mergeCells count="2">
    <mergeCell ref="B2:G2"/>
    <mergeCell ref="B11:G11"/>
  </mergeCells>
  <phoneticPr fontId="4" type="noConversion"/>
  <hyperlinks>
    <hyperlink ref="B25" location="Мазмұны!B166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/>
  <dimension ref="A2:J24"/>
  <sheetViews>
    <sheetView zoomScaleNormal="100" workbookViewId="0">
      <selection activeCell="B24" sqref="B24"/>
    </sheetView>
  </sheetViews>
  <sheetFormatPr defaultRowHeight="12.75"/>
  <cols>
    <col min="1" max="1" width="9.140625" style="1125"/>
    <col min="2" max="2" width="45.42578125" style="1125" bestFit="1" customWidth="1"/>
    <col min="3" max="5" width="9.85546875" style="1125" bestFit="1" customWidth="1"/>
    <col min="6" max="6" width="10.28515625" style="1125" bestFit="1" customWidth="1"/>
    <col min="7" max="8" width="9.85546875" style="1125" bestFit="1" customWidth="1"/>
    <col min="9" max="16384" width="9.140625" style="1125"/>
  </cols>
  <sheetData>
    <row r="2" spans="1:10">
      <c r="A2" s="1125" t="s">
        <v>1380</v>
      </c>
      <c r="B2" s="1170" t="s">
        <v>455</v>
      </c>
      <c r="C2" s="1170"/>
      <c r="D2" s="1170"/>
      <c r="E2" s="1170"/>
      <c r="F2" s="1170"/>
      <c r="G2" s="1170"/>
      <c r="H2" s="1170"/>
      <c r="I2" s="1170"/>
      <c r="J2" s="1170"/>
    </row>
    <row r="3" spans="1:10" ht="13.5" thickBot="1">
      <c r="H3" s="1166"/>
    </row>
    <row r="4" spans="1:10" ht="13.5" thickBot="1">
      <c r="B4" s="1185" t="s">
        <v>1958</v>
      </c>
      <c r="C4" s="1163">
        <v>37987</v>
      </c>
      <c r="D4" s="1164">
        <v>38353</v>
      </c>
      <c r="E4" s="1184">
        <v>38718</v>
      </c>
      <c r="F4" s="1183" t="s">
        <v>680</v>
      </c>
      <c r="G4" s="1182">
        <v>39448</v>
      </c>
      <c r="H4" s="1182">
        <v>39722</v>
      </c>
    </row>
    <row r="5" spans="1:10">
      <c r="B5" s="1212" t="s">
        <v>256</v>
      </c>
      <c r="C5" s="1241">
        <f>11714444/1000000</f>
        <v>11.714444</v>
      </c>
      <c r="D5" s="1239">
        <f>19156712/1000000</f>
        <v>19.156711999999999</v>
      </c>
      <c r="E5" s="1240">
        <f>33893607/1000000</f>
        <v>33.893607000000003</v>
      </c>
      <c r="F5" s="1239">
        <f>68628264/1000000</f>
        <v>68.628264000000001</v>
      </c>
      <c r="G5" s="1238">
        <v>108.462609</v>
      </c>
      <c r="H5" s="1238">
        <v>82.9</v>
      </c>
    </row>
    <row r="6" spans="1:10" ht="13.5" thickBot="1">
      <c r="B6" s="1200" t="s">
        <v>257</v>
      </c>
      <c r="C6" s="1237">
        <f>1641281/1000000</f>
        <v>1.641281</v>
      </c>
      <c r="D6" s="1235">
        <f>1865784/1000000</f>
        <v>1.8657840000000001</v>
      </c>
      <c r="E6" s="1236">
        <f>3290657/1000000</f>
        <v>3.2906569999999999</v>
      </c>
      <c r="F6" s="1235">
        <f>6509922/1000000</f>
        <v>6.5099220000000004</v>
      </c>
      <c r="G6" s="1234">
        <v>11.280087</v>
      </c>
      <c r="H6" s="1233">
        <v>13.6</v>
      </c>
    </row>
    <row r="7" spans="1:10">
      <c r="B7" s="1126" t="s">
        <v>1006</v>
      </c>
    </row>
    <row r="9" spans="1:10">
      <c r="G9" s="471"/>
      <c r="H9" s="471"/>
    </row>
    <row r="10" spans="1:10">
      <c r="B10" s="1170" t="s">
        <v>455</v>
      </c>
      <c r="C10" s="1170"/>
      <c r="D10" s="1170"/>
      <c r="E10" s="1170"/>
      <c r="F10" s="1170"/>
      <c r="G10" s="1170"/>
      <c r="H10" s="1170"/>
      <c r="I10" s="1170"/>
      <c r="J10" s="1170"/>
    </row>
    <row r="11" spans="1:10">
      <c r="G11" s="1232"/>
      <c r="H11" s="471"/>
    </row>
    <row r="12" spans="1:10">
      <c r="H12" s="1232"/>
    </row>
    <row r="16" spans="1:10">
      <c r="E16" s="435"/>
    </row>
    <row r="22" spans="2:2">
      <c r="B22" s="1126" t="s">
        <v>1006</v>
      </c>
    </row>
    <row r="24" spans="2:2">
      <c r="B24" s="156" t="s">
        <v>2189</v>
      </c>
    </row>
  </sheetData>
  <phoneticPr fontId="4" type="noConversion"/>
  <hyperlinks>
    <hyperlink ref="B24" location="Мазмұны!B167" display="мазмұнға"/>
  </hyperlinks>
  <pageMargins left="0.75" right="0.75" top="1" bottom="1" header="0.5" footer="0.5"/>
  <pageSetup paperSize="9" scale="65" orientation="portrait" verticalDpi="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/>
  <dimension ref="A2:J28"/>
  <sheetViews>
    <sheetView topLeftCell="A10" zoomScaleNormal="100" workbookViewId="0">
      <selection activeCell="B28" sqref="B28"/>
    </sheetView>
  </sheetViews>
  <sheetFormatPr defaultRowHeight="12.75"/>
  <cols>
    <col min="1" max="1" width="8.85546875" style="1125" bestFit="1" customWidth="1"/>
    <col min="2" max="2" width="24.85546875" style="1125" bestFit="1" customWidth="1"/>
    <col min="3" max="4" width="9.85546875" style="1125" bestFit="1" customWidth="1"/>
    <col min="5" max="5" width="10.28515625" style="1125" bestFit="1" customWidth="1"/>
    <col min="6" max="7" width="9.85546875" style="1125" bestFit="1" customWidth="1"/>
    <col min="8" max="16384" width="9.140625" style="1125"/>
  </cols>
  <sheetData>
    <row r="2" spans="1:10">
      <c r="A2" s="1125" t="s">
        <v>1380</v>
      </c>
      <c r="B2" s="1535" t="s">
        <v>263</v>
      </c>
      <c r="C2" s="1535"/>
      <c r="D2" s="1535"/>
      <c r="E2" s="1535"/>
      <c r="F2" s="1535"/>
      <c r="G2" s="1535"/>
      <c r="H2" s="1535"/>
      <c r="I2" s="1535"/>
      <c r="J2" s="1535"/>
    </row>
    <row r="3" spans="1:10" ht="13.5" thickBot="1">
      <c r="G3" s="1166"/>
    </row>
    <row r="4" spans="1:10" ht="13.5" thickBot="1">
      <c r="B4" s="1252" t="s">
        <v>258</v>
      </c>
      <c r="C4" s="1163">
        <v>38353</v>
      </c>
      <c r="D4" s="1162">
        <v>38718</v>
      </c>
      <c r="E4" s="1183" t="s">
        <v>680</v>
      </c>
      <c r="F4" s="1164">
        <v>39448</v>
      </c>
      <c r="G4" s="1164">
        <v>39722</v>
      </c>
    </row>
    <row r="5" spans="1:10" ht="25.5">
      <c r="B5" s="1251" t="s">
        <v>259</v>
      </c>
      <c r="C5" s="1250">
        <v>49.917698182775879</v>
      </c>
      <c r="D5" s="1249">
        <v>37.658570454582062</v>
      </c>
      <c r="E5" s="1249">
        <v>17.46</v>
      </c>
      <c r="F5" s="1249">
        <v>10.3</v>
      </c>
      <c r="G5" s="1249">
        <v>7.9</v>
      </c>
    </row>
    <row r="6" spans="1:10" ht="25.5">
      <c r="B6" s="1247" t="s">
        <v>260</v>
      </c>
      <c r="C6" s="1248">
        <v>21.176706490770226</v>
      </c>
      <c r="D6" s="1245">
        <v>23.098451919308687</v>
      </c>
      <c r="E6" s="1245">
        <v>21.96</v>
      </c>
      <c r="F6" s="1245">
        <v>39.1</v>
      </c>
      <c r="G6" s="1245">
        <v>43.2</v>
      </c>
    </row>
    <row r="7" spans="1:10" ht="38.25">
      <c r="B7" s="1247" t="s">
        <v>261</v>
      </c>
      <c r="C7" s="1246">
        <v>22.023367730504944</v>
      </c>
      <c r="D7" s="1245">
        <v>27.653398852226385</v>
      </c>
      <c r="E7" s="1245">
        <v>43.11</v>
      </c>
      <c r="F7" s="1245">
        <v>36.9</v>
      </c>
      <c r="G7" s="1245">
        <v>35.299999999999997</v>
      </c>
    </row>
    <row r="8" spans="1:10" ht="13.5" thickBot="1">
      <c r="B8" s="1244" t="s">
        <v>262</v>
      </c>
      <c r="C8" s="1243">
        <v>6.8822275959489545</v>
      </c>
      <c r="D8" s="1242">
        <v>10.89955459798397</v>
      </c>
      <c r="E8" s="1242">
        <v>11.01</v>
      </c>
      <c r="F8" s="1242">
        <v>13</v>
      </c>
      <c r="G8" s="1242">
        <v>12.2</v>
      </c>
    </row>
    <row r="11" spans="1:10">
      <c r="B11" s="1170" t="s">
        <v>263</v>
      </c>
      <c r="C11" s="1170"/>
      <c r="D11" s="1170"/>
      <c r="E11" s="1170"/>
      <c r="F11" s="1170"/>
      <c r="G11" s="1170"/>
      <c r="H11" s="1170"/>
      <c r="I11" s="1170"/>
      <c r="J11" s="1170"/>
    </row>
    <row r="14" spans="1:10">
      <c r="H14" s="435"/>
    </row>
    <row r="26" spans="2:2">
      <c r="B26" s="1145" t="s">
        <v>1006</v>
      </c>
    </row>
    <row r="28" spans="2:2">
      <c r="B28" s="156" t="s">
        <v>2189</v>
      </c>
    </row>
  </sheetData>
  <mergeCells count="1">
    <mergeCell ref="B2:J2"/>
  </mergeCells>
  <phoneticPr fontId="4" type="noConversion"/>
  <hyperlinks>
    <hyperlink ref="B28" location="Мазмұны!B168" display="мазмұнға"/>
  </hyperlinks>
  <pageMargins left="0.75" right="0.75" top="1" bottom="1" header="0.5" footer="0.5"/>
  <pageSetup paperSize="9" scale="78" orientation="portrait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F17"/>
  <sheetViews>
    <sheetView workbookViewId="0">
      <selection activeCell="B17" sqref="B17"/>
    </sheetView>
  </sheetViews>
  <sheetFormatPr defaultRowHeight="12.75"/>
  <cols>
    <col min="1" max="1" width="4.85546875" style="3" bestFit="1" customWidth="1"/>
    <col min="2" max="16384" width="9.140625" style="3"/>
  </cols>
  <sheetData>
    <row r="2" spans="1:6" s="71" customFormat="1">
      <c r="A2" s="71" t="s">
        <v>1380</v>
      </c>
      <c r="B2" s="70" t="s">
        <v>960</v>
      </c>
    </row>
    <row r="3" spans="1:6" ht="13.5" thickBot="1">
      <c r="B3" s="60"/>
    </row>
    <row r="4" spans="1:6" ht="68.25" thickBot="1">
      <c r="B4" s="63" t="s">
        <v>883</v>
      </c>
      <c r="C4" s="64" t="s">
        <v>2038</v>
      </c>
      <c r="D4" s="64" t="s">
        <v>2088</v>
      </c>
      <c r="E4" s="64" t="s">
        <v>2089</v>
      </c>
      <c r="F4" s="64" t="s">
        <v>2090</v>
      </c>
    </row>
    <row r="5" spans="1:6" ht="13.5" thickBot="1">
      <c r="B5" s="647" t="s">
        <v>884</v>
      </c>
      <c r="C5" s="65" t="s">
        <v>2035</v>
      </c>
      <c r="D5" s="648" t="s">
        <v>885</v>
      </c>
      <c r="E5" s="648" t="s">
        <v>886</v>
      </c>
      <c r="F5" s="648" t="s">
        <v>887</v>
      </c>
    </row>
    <row r="6" spans="1:6" ht="13.5" thickBot="1">
      <c r="B6" s="647" t="s">
        <v>888</v>
      </c>
      <c r="C6" s="65" t="s">
        <v>889</v>
      </c>
      <c r="D6" s="648" t="s">
        <v>890</v>
      </c>
      <c r="E6" s="648" t="s">
        <v>891</v>
      </c>
      <c r="F6" s="648" t="s">
        <v>892</v>
      </c>
    </row>
    <row r="7" spans="1:6" ht="23.25" thickBot="1">
      <c r="B7" s="647" t="s">
        <v>893</v>
      </c>
      <c r="C7" s="65" t="s">
        <v>2091</v>
      </c>
      <c r="D7" s="648" t="s">
        <v>894</v>
      </c>
      <c r="E7" s="648" t="s">
        <v>895</v>
      </c>
      <c r="F7" s="648" t="s">
        <v>896</v>
      </c>
    </row>
    <row r="8" spans="1:6" ht="23.25" thickBot="1">
      <c r="B8" s="647" t="s">
        <v>897</v>
      </c>
      <c r="C8" s="65" t="s">
        <v>2034</v>
      </c>
      <c r="D8" s="648" t="s">
        <v>898</v>
      </c>
      <c r="E8" s="648" t="s">
        <v>899</v>
      </c>
      <c r="F8" s="648" t="s">
        <v>900</v>
      </c>
    </row>
    <row r="9" spans="1:6" ht="34.5" thickBot="1">
      <c r="B9" s="647" t="s">
        <v>901</v>
      </c>
      <c r="C9" s="65" t="s">
        <v>902</v>
      </c>
      <c r="D9" s="648" t="s">
        <v>903</v>
      </c>
      <c r="E9" s="648" t="s">
        <v>904</v>
      </c>
      <c r="F9" s="648" t="s">
        <v>905</v>
      </c>
    </row>
    <row r="10" spans="1:6" ht="13.5" thickBot="1">
      <c r="B10" s="647" t="s">
        <v>906</v>
      </c>
      <c r="C10" s="65" t="s">
        <v>907</v>
      </c>
      <c r="D10" s="648" t="s">
        <v>908</v>
      </c>
      <c r="E10" s="648" t="s">
        <v>909</v>
      </c>
      <c r="F10" s="648" t="s">
        <v>910</v>
      </c>
    </row>
    <row r="11" spans="1:6" ht="23.25" thickBot="1">
      <c r="B11" s="647" t="s">
        <v>911</v>
      </c>
      <c r="C11" s="65" t="s">
        <v>2030</v>
      </c>
      <c r="D11" s="648" t="s">
        <v>912</v>
      </c>
      <c r="E11" s="648" t="s">
        <v>913</v>
      </c>
      <c r="F11" s="648" t="s">
        <v>914</v>
      </c>
    </row>
    <row r="12" spans="1:6" ht="13.5" thickBot="1">
      <c r="B12" s="647" t="s">
        <v>915</v>
      </c>
      <c r="C12" s="65" t="s">
        <v>2028</v>
      </c>
      <c r="D12" s="648" t="s">
        <v>916</v>
      </c>
      <c r="E12" s="648" t="s">
        <v>33</v>
      </c>
      <c r="F12" s="648" t="s">
        <v>34</v>
      </c>
    </row>
    <row r="13" spans="1:6" ht="13.5" thickBot="1">
      <c r="B13" s="647" t="s">
        <v>35</v>
      </c>
      <c r="C13" s="65" t="s">
        <v>2032</v>
      </c>
      <c r="D13" s="648" t="s">
        <v>36</v>
      </c>
      <c r="E13" s="648" t="s">
        <v>37</v>
      </c>
      <c r="F13" s="648" t="s">
        <v>38</v>
      </c>
    </row>
    <row r="15" spans="1:6">
      <c r="B15" s="74" t="s">
        <v>2092</v>
      </c>
    </row>
    <row r="16" spans="1:6" ht="15.75">
      <c r="B16" s="112"/>
    </row>
    <row r="17" spans="2:2">
      <c r="B17" s="1431" t="s">
        <v>2189</v>
      </c>
    </row>
  </sheetData>
  <phoneticPr fontId="4" type="noConversion"/>
  <hyperlinks>
    <hyperlink ref="B17" location="Мазмұны!B17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/>
  <dimension ref="A2:L26"/>
  <sheetViews>
    <sheetView topLeftCell="A10" zoomScaleNormal="100" workbookViewId="0">
      <selection activeCell="B26" sqref="B26"/>
    </sheetView>
  </sheetViews>
  <sheetFormatPr defaultColWidth="8" defaultRowHeight="12.75"/>
  <cols>
    <col min="1" max="1" width="8.85546875" style="435" bestFit="1" customWidth="1"/>
    <col min="2" max="2" width="23.85546875" style="435" customWidth="1"/>
    <col min="3" max="11" width="9.7109375" style="435" bestFit="1" customWidth="1"/>
    <col min="12" max="12" width="10.85546875" style="435" bestFit="1" customWidth="1"/>
    <col min="13" max="16384" width="8" style="435"/>
  </cols>
  <sheetData>
    <row r="2" spans="1:12" s="472" customFormat="1">
      <c r="A2" s="1125" t="s">
        <v>1380</v>
      </c>
      <c r="B2" s="464" t="s">
        <v>456</v>
      </c>
    </row>
    <row r="4" spans="1:12">
      <c r="B4" s="323" t="s">
        <v>1958</v>
      </c>
      <c r="C4" s="473">
        <v>39448</v>
      </c>
      <c r="D4" s="473">
        <v>39479</v>
      </c>
      <c r="E4" s="473">
        <v>39508</v>
      </c>
      <c r="F4" s="473">
        <v>39539</v>
      </c>
      <c r="G4" s="473">
        <v>39569</v>
      </c>
      <c r="H4" s="473">
        <v>39600</v>
      </c>
      <c r="I4" s="473">
        <v>39630</v>
      </c>
      <c r="J4" s="473">
        <v>39661</v>
      </c>
      <c r="K4" s="473">
        <v>39692</v>
      </c>
      <c r="L4" s="473">
        <v>39722</v>
      </c>
    </row>
    <row r="5" spans="1:12" ht="25.5">
      <c r="B5" s="493" t="s">
        <v>264</v>
      </c>
      <c r="C5" s="447">
        <v>411.3</v>
      </c>
      <c r="D5" s="447">
        <v>409.7</v>
      </c>
      <c r="E5" s="447">
        <v>423.8</v>
      </c>
      <c r="F5" s="447">
        <v>426</v>
      </c>
      <c r="G5" s="447">
        <v>438.4</v>
      </c>
      <c r="H5" s="447">
        <v>470.6</v>
      </c>
      <c r="I5" s="447">
        <v>470</v>
      </c>
      <c r="J5" s="447">
        <v>454.6</v>
      </c>
      <c r="K5" s="447">
        <v>442.4</v>
      </c>
      <c r="L5" s="447">
        <v>416.1</v>
      </c>
    </row>
    <row r="6" spans="1:12" ht="38.25">
      <c r="B6" s="493" t="s">
        <v>1873</v>
      </c>
      <c r="C6" s="474">
        <v>1208.0999999999999</v>
      </c>
      <c r="D6" s="474">
        <v>1221.4000000000001</v>
      </c>
      <c r="E6" s="474">
        <v>1249.8</v>
      </c>
      <c r="F6" s="474">
        <v>1269.3</v>
      </c>
      <c r="G6" s="474">
        <v>1300.0999999999999</v>
      </c>
      <c r="H6" s="474">
        <v>1346.7</v>
      </c>
      <c r="I6" s="474">
        <v>1366.4</v>
      </c>
      <c r="J6" s="474">
        <v>1374.4</v>
      </c>
      <c r="K6" s="474">
        <v>1383.3</v>
      </c>
      <c r="L6" s="474">
        <v>1382</v>
      </c>
    </row>
    <row r="7" spans="1:12">
      <c r="B7" s="1145" t="s">
        <v>1006</v>
      </c>
    </row>
    <row r="9" spans="1:12">
      <c r="B9" s="464" t="s">
        <v>456</v>
      </c>
      <c r="C9" s="472"/>
      <c r="D9" s="472"/>
      <c r="E9" s="472"/>
      <c r="F9" s="472"/>
      <c r="G9" s="472"/>
    </row>
    <row r="24" spans="2:2">
      <c r="B24" s="1145" t="s">
        <v>1006</v>
      </c>
    </row>
    <row r="25" spans="2:2">
      <c r="B25" s="1125"/>
    </row>
    <row r="26" spans="2:2">
      <c r="B26" s="156" t="s">
        <v>2189</v>
      </c>
    </row>
  </sheetData>
  <phoneticPr fontId="4" type="noConversion"/>
  <hyperlinks>
    <hyperlink ref="B26" location="Мазмұны!B169" display="мазмұнға"/>
  </hyperlinks>
  <pageMargins left="0.75" right="0.75" top="1" bottom="1" header="0.5" footer="0.5"/>
  <pageSetup paperSize="9" scale="66" orientation="landscape" verticalDpi="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2:L12"/>
  <sheetViews>
    <sheetView zoomScaleNormal="100" workbookViewId="0">
      <selection activeCell="B12" sqref="B12"/>
    </sheetView>
  </sheetViews>
  <sheetFormatPr defaultColWidth="8" defaultRowHeight="12.75"/>
  <cols>
    <col min="1" max="1" width="8.85546875" style="435" bestFit="1" customWidth="1"/>
    <col min="2" max="2" width="20.28515625" style="435" customWidth="1"/>
    <col min="3" max="11" width="9.85546875" style="435" bestFit="1" customWidth="1"/>
    <col min="12" max="12" width="10.7109375" style="435" bestFit="1" customWidth="1"/>
    <col min="13" max="16384" width="8" style="435"/>
  </cols>
  <sheetData>
    <row r="2" spans="1:12">
      <c r="A2" s="1125" t="s">
        <v>1380</v>
      </c>
      <c r="B2" s="464" t="s">
        <v>296</v>
      </c>
    </row>
    <row r="3" spans="1:12" ht="13.5" thickBot="1"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</row>
    <row r="4" spans="1:12" ht="13.5" thickBot="1">
      <c r="B4" s="356" t="s">
        <v>1958</v>
      </c>
      <c r="C4" s="477">
        <v>39448</v>
      </c>
      <c r="D4" s="477">
        <v>39479</v>
      </c>
      <c r="E4" s="477">
        <v>39508</v>
      </c>
      <c r="F4" s="477">
        <v>39539</v>
      </c>
      <c r="G4" s="477">
        <v>39569</v>
      </c>
      <c r="H4" s="477">
        <v>39600</v>
      </c>
      <c r="I4" s="477">
        <v>39630</v>
      </c>
      <c r="J4" s="477">
        <v>39661</v>
      </c>
      <c r="K4" s="477">
        <v>39692</v>
      </c>
      <c r="L4" s="478">
        <v>39722</v>
      </c>
    </row>
    <row r="5" spans="1:12" ht="26.25" thickBot="1">
      <c r="B5" s="476" t="s">
        <v>1874</v>
      </c>
      <c r="C5" s="479">
        <v>24.1</v>
      </c>
      <c r="D5" s="479">
        <v>-1.5</v>
      </c>
      <c r="E5" s="479">
        <v>14.1</v>
      </c>
      <c r="F5" s="479">
        <v>2.1</v>
      </c>
      <c r="G5" s="479">
        <v>12.4</v>
      </c>
      <c r="H5" s="479">
        <v>32.200000000000003</v>
      </c>
      <c r="I5" s="479">
        <v>-0.5</v>
      </c>
      <c r="J5" s="479">
        <v>-15.5</v>
      </c>
      <c r="K5" s="479">
        <v>-12.2</v>
      </c>
      <c r="L5" s="479">
        <v>-26.2</v>
      </c>
    </row>
    <row r="6" spans="1:12" ht="26.25" thickBot="1">
      <c r="B6" s="476" t="s">
        <v>264</v>
      </c>
      <c r="C6" s="479">
        <v>411.3</v>
      </c>
      <c r="D6" s="479">
        <v>409.7</v>
      </c>
      <c r="E6" s="479">
        <v>423.8</v>
      </c>
      <c r="F6" s="479">
        <v>426</v>
      </c>
      <c r="G6" s="479">
        <v>438.4</v>
      </c>
      <c r="H6" s="479">
        <v>470.6</v>
      </c>
      <c r="I6" s="479">
        <v>470</v>
      </c>
      <c r="J6" s="479">
        <v>454.6</v>
      </c>
      <c r="K6" s="479">
        <v>442.4</v>
      </c>
      <c r="L6" s="479">
        <v>416.1</v>
      </c>
    </row>
    <row r="7" spans="1:12" ht="26.25" thickBot="1">
      <c r="B7" s="476" t="s">
        <v>1875</v>
      </c>
      <c r="C7" s="479">
        <v>339.3</v>
      </c>
      <c r="D7" s="479">
        <v>337.5</v>
      </c>
      <c r="E7" s="479">
        <v>350.2</v>
      </c>
      <c r="F7" s="479">
        <v>360.1</v>
      </c>
      <c r="G7" s="479">
        <v>360.1</v>
      </c>
      <c r="H7" s="479">
        <v>386.8</v>
      </c>
      <c r="I7" s="479">
        <v>385.8</v>
      </c>
      <c r="J7" s="479">
        <v>372</v>
      </c>
      <c r="K7" s="479">
        <v>361</v>
      </c>
      <c r="L7" s="479">
        <v>338</v>
      </c>
    </row>
    <row r="8" spans="1:12" ht="26.25" thickBot="1">
      <c r="B8" s="476" t="s">
        <v>1876</v>
      </c>
      <c r="C8" s="480">
        <v>1208.0999999999999</v>
      </c>
      <c r="D8" s="480">
        <v>1221.4000000000001</v>
      </c>
      <c r="E8" s="480">
        <v>1249.8</v>
      </c>
      <c r="F8" s="480">
        <v>1269.3</v>
      </c>
      <c r="G8" s="480">
        <v>1300.0999999999999</v>
      </c>
      <c r="H8" s="480">
        <v>1346.7</v>
      </c>
      <c r="I8" s="480">
        <v>1366.4</v>
      </c>
      <c r="J8" s="480">
        <v>1374.4</v>
      </c>
      <c r="K8" s="480">
        <v>1383.3</v>
      </c>
      <c r="L8" s="480">
        <v>1382</v>
      </c>
    </row>
    <row r="10" spans="1:12">
      <c r="B10" s="1145" t="s">
        <v>1006</v>
      </c>
    </row>
    <row r="11" spans="1:12">
      <c r="B11" s="1125"/>
    </row>
    <row r="12" spans="1:12">
      <c r="B12" s="156" t="s">
        <v>2189</v>
      </c>
    </row>
  </sheetData>
  <phoneticPr fontId="4" type="noConversion"/>
  <hyperlinks>
    <hyperlink ref="B12" location="Мазмұны!B170" display="мазмұнға"/>
  </hyperlinks>
  <pageMargins left="0.75" right="0.75" top="1" bottom="1" header="0.5" footer="0.5"/>
  <pageSetup paperSize="9" scale="67" orientation="portrait" verticalDpi="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/>
  <dimension ref="A2:J61"/>
  <sheetViews>
    <sheetView topLeftCell="A28" zoomScaleNormal="100" workbookViewId="0">
      <selection activeCell="B49" sqref="B49"/>
    </sheetView>
  </sheetViews>
  <sheetFormatPr defaultRowHeight="12.75"/>
  <cols>
    <col min="1" max="1" width="9.28515625" style="1253" customWidth="1"/>
    <col min="2" max="2" width="9.5703125" style="1253" customWidth="1"/>
    <col min="3" max="5" width="24.5703125" style="1253" bestFit="1" customWidth="1"/>
    <col min="6" max="6" width="16.140625" style="1253" customWidth="1"/>
    <col min="7" max="8" width="16.42578125" style="1253" bestFit="1" customWidth="1"/>
    <col min="9" max="16384" width="9.140625" style="1253"/>
  </cols>
  <sheetData>
    <row r="2" spans="1:10">
      <c r="A2" s="1253" t="s">
        <v>1380</v>
      </c>
      <c r="B2" s="1256" t="s">
        <v>1877</v>
      </c>
    </row>
    <row r="3" spans="1:10" ht="13.5" thickBot="1"/>
    <row r="4" spans="1:10" ht="51.75" thickBot="1">
      <c r="B4" s="1278"/>
      <c r="C4" s="1277" t="s">
        <v>1878</v>
      </c>
      <c r="D4" s="1276" t="s">
        <v>1879</v>
      </c>
      <c r="E4" s="1276" t="s">
        <v>1880</v>
      </c>
      <c r="F4" s="1275" t="s">
        <v>1881</v>
      </c>
      <c r="G4" s="1275" t="s">
        <v>1882</v>
      </c>
      <c r="H4" s="1274" t="s">
        <v>1883</v>
      </c>
    </row>
    <row r="5" spans="1:10">
      <c r="B5" s="1273">
        <v>39083</v>
      </c>
      <c r="C5" s="1272">
        <v>50.642015574446731</v>
      </c>
      <c r="D5" s="1271">
        <v>25.382395559927673</v>
      </c>
      <c r="E5" s="1271">
        <v>12.686517721883334</v>
      </c>
      <c r="F5" s="1271">
        <v>41.688443794726368</v>
      </c>
      <c r="G5" s="1271">
        <v>24.45317279999999</v>
      </c>
      <c r="H5" s="1270">
        <v>8.4</v>
      </c>
      <c r="I5" s="1257"/>
    </row>
    <row r="6" spans="1:10">
      <c r="B6" s="1266">
        <v>39114</v>
      </c>
      <c r="C6" s="1269">
        <v>52.350292660508366</v>
      </c>
      <c r="D6" s="1268">
        <v>28.717446505638549</v>
      </c>
      <c r="E6" s="1268">
        <v>13.749042732442152</v>
      </c>
      <c r="F6" s="1268">
        <v>41.950206074096002</v>
      </c>
      <c r="G6" s="1268">
        <v>24.800606000000002</v>
      </c>
      <c r="H6" s="1267">
        <v>8.5</v>
      </c>
      <c r="I6" s="1257"/>
    </row>
    <row r="7" spans="1:10">
      <c r="B7" s="1266">
        <v>39142</v>
      </c>
      <c r="C7" s="1269">
        <v>51.685310861002044</v>
      </c>
      <c r="D7" s="1268">
        <v>28.500893813375594</v>
      </c>
      <c r="E7" s="1268">
        <v>12.189331397251445</v>
      </c>
      <c r="F7" s="1268">
        <v>43.68</v>
      </c>
      <c r="G7" s="1268">
        <v>25.85</v>
      </c>
      <c r="H7" s="1267">
        <v>7.9</v>
      </c>
      <c r="I7" s="1257"/>
    </row>
    <row r="8" spans="1:10">
      <c r="B8" s="1266">
        <v>39173</v>
      </c>
      <c r="C8" s="1269">
        <v>49.691734637644871</v>
      </c>
      <c r="D8" s="1268">
        <v>27.585657241167308</v>
      </c>
      <c r="E8" s="1268">
        <v>9.8894076242024838</v>
      </c>
      <c r="F8" s="1268">
        <v>43.54</v>
      </c>
      <c r="G8" s="1268">
        <v>25.73</v>
      </c>
      <c r="H8" s="1267">
        <v>7.8</v>
      </c>
    </row>
    <row r="9" spans="1:10">
      <c r="B9" s="1266">
        <v>39203</v>
      </c>
      <c r="C9" s="1269">
        <v>49.412451382225456</v>
      </c>
      <c r="D9" s="1268">
        <v>28.271333989465731</v>
      </c>
      <c r="E9" s="1268">
        <v>9.1376152054410351</v>
      </c>
      <c r="F9" s="1268">
        <v>43.41</v>
      </c>
      <c r="G9" s="1268">
        <v>25.85</v>
      </c>
      <c r="H9" s="1267">
        <v>7.7</v>
      </c>
    </row>
    <row r="10" spans="1:10">
      <c r="B10" s="1266">
        <v>39234</v>
      </c>
      <c r="C10" s="1269">
        <v>47.933752525620015</v>
      </c>
      <c r="D10" s="1268">
        <v>28.933504402228955</v>
      </c>
      <c r="E10" s="1268">
        <v>7.8759300640666172</v>
      </c>
      <c r="F10" s="1268">
        <v>42.6</v>
      </c>
      <c r="G10" s="1268">
        <v>26.08</v>
      </c>
      <c r="H10" s="1267">
        <v>7.9</v>
      </c>
    </row>
    <row r="11" spans="1:10">
      <c r="B11" s="1266">
        <v>39264</v>
      </c>
      <c r="C11" s="1269">
        <v>48.275991335857121</v>
      </c>
      <c r="D11" s="1268">
        <v>30.067521340126554</v>
      </c>
      <c r="E11" s="1268">
        <v>9.4699511600863211</v>
      </c>
      <c r="F11" s="1268">
        <v>43.53</v>
      </c>
      <c r="G11" s="1268">
        <v>27.02</v>
      </c>
      <c r="H11" s="1267">
        <v>8.1</v>
      </c>
    </row>
    <row r="12" spans="1:10">
      <c r="B12" s="1266">
        <v>39295</v>
      </c>
      <c r="C12" s="1269">
        <v>47.671708553827123</v>
      </c>
      <c r="D12" s="1268">
        <v>30.407624994421699</v>
      </c>
      <c r="E12" s="1268">
        <v>9.5626735383202703</v>
      </c>
      <c r="F12" s="1268">
        <v>44.84</v>
      </c>
      <c r="G12" s="1268">
        <v>28.67</v>
      </c>
      <c r="H12" s="1267">
        <v>8.8000000000000007</v>
      </c>
      <c r="I12" s="1257"/>
    </row>
    <row r="13" spans="1:10">
      <c r="B13" s="1266">
        <v>39326</v>
      </c>
      <c r="C13" s="1269">
        <v>47.826392817843313</v>
      </c>
      <c r="D13" s="1268">
        <v>31.534645419779991</v>
      </c>
      <c r="E13" s="1268">
        <v>9.8813763686593532</v>
      </c>
      <c r="F13" s="1268">
        <v>45.39</v>
      </c>
      <c r="G13" s="1268">
        <v>28.31</v>
      </c>
      <c r="H13" s="1267">
        <v>9.4</v>
      </c>
      <c r="I13" s="1257"/>
    </row>
    <row r="14" spans="1:10">
      <c r="B14" s="1266">
        <v>39356</v>
      </c>
      <c r="C14" s="1269">
        <v>46.495249035171696</v>
      </c>
      <c r="D14" s="1268">
        <v>31.126049898286976</v>
      </c>
      <c r="E14" s="1268">
        <v>8.8276006304413475</v>
      </c>
      <c r="F14" s="1268">
        <v>48.48</v>
      </c>
      <c r="G14" s="1268">
        <v>30.18</v>
      </c>
      <c r="H14" s="1267">
        <v>11.2</v>
      </c>
    </row>
    <row r="15" spans="1:10">
      <c r="B15" s="1265">
        <v>39387</v>
      </c>
      <c r="C15" s="1264">
        <v>46.99953460390666</v>
      </c>
      <c r="D15" s="1263">
        <v>32.089426026945567</v>
      </c>
      <c r="E15" s="1263">
        <v>9.4316270817984957</v>
      </c>
      <c r="F15" s="1263">
        <v>54.4</v>
      </c>
      <c r="G15" s="1263">
        <v>34.61</v>
      </c>
      <c r="H15" s="1262">
        <v>11.53</v>
      </c>
      <c r="J15" s="1257"/>
    </row>
    <row r="16" spans="1:10">
      <c r="B16" s="1266">
        <v>39417</v>
      </c>
      <c r="C16" s="1264">
        <v>46.324183455630674</v>
      </c>
      <c r="D16" s="1263">
        <v>32.298424075253251</v>
      </c>
      <c r="E16" s="1263">
        <v>10.31051305106117</v>
      </c>
      <c r="F16" s="1263">
        <v>56.91</v>
      </c>
      <c r="G16" s="1263">
        <v>36.92</v>
      </c>
      <c r="H16" s="1262">
        <v>11.75</v>
      </c>
    </row>
    <row r="17" spans="2:8">
      <c r="B17" s="1265">
        <v>39448</v>
      </c>
      <c r="C17" s="1264">
        <v>46.15</v>
      </c>
      <c r="D17" s="1263">
        <v>32.9</v>
      </c>
      <c r="E17" s="1263">
        <v>9.4700000000000006</v>
      </c>
      <c r="F17" s="1263">
        <v>57.9</v>
      </c>
      <c r="G17" s="1263">
        <v>38.57</v>
      </c>
      <c r="H17" s="1262">
        <v>18.8</v>
      </c>
    </row>
    <row r="18" spans="2:8">
      <c r="B18" s="1266">
        <v>39479</v>
      </c>
      <c r="C18" s="1264">
        <v>46.233175341798287</v>
      </c>
      <c r="D18" s="1263">
        <v>32.75958121301889</v>
      </c>
      <c r="E18" s="1263">
        <v>8.0913833787164595</v>
      </c>
      <c r="F18" s="1263">
        <v>57.62</v>
      </c>
      <c r="G18" s="1263">
        <v>38.71</v>
      </c>
      <c r="H18" s="1262">
        <v>18.7</v>
      </c>
    </row>
    <row r="19" spans="2:8">
      <c r="B19" s="1265">
        <v>39508</v>
      </c>
      <c r="C19" s="1264">
        <v>45.18</v>
      </c>
      <c r="D19" s="1263">
        <v>31.4</v>
      </c>
      <c r="E19" s="1263">
        <v>7.45</v>
      </c>
      <c r="F19" s="1263">
        <v>58.48</v>
      </c>
      <c r="G19" s="1263">
        <v>39.340000000000003</v>
      </c>
      <c r="H19" s="1262">
        <v>18.8</v>
      </c>
    </row>
    <row r="20" spans="2:8">
      <c r="B20" s="1266">
        <v>39539</v>
      </c>
      <c r="C20" s="1264">
        <v>46.62</v>
      </c>
      <c r="D20" s="1263">
        <v>31.92</v>
      </c>
      <c r="E20" s="1263">
        <v>8.33</v>
      </c>
      <c r="F20" s="1263">
        <v>58.94</v>
      </c>
      <c r="G20" s="1263">
        <v>39.35</v>
      </c>
      <c r="H20" s="1262">
        <v>18.7</v>
      </c>
    </row>
    <row r="21" spans="2:8">
      <c r="B21" s="1265">
        <v>39569</v>
      </c>
      <c r="C21" s="1264">
        <v>46.94</v>
      </c>
      <c r="D21" s="1263">
        <v>32.69</v>
      </c>
      <c r="E21" s="1263">
        <v>8.76</v>
      </c>
      <c r="F21" s="1263">
        <v>59.63</v>
      </c>
      <c r="G21" s="1263">
        <v>39.69</v>
      </c>
      <c r="H21" s="1262">
        <v>19.100000000000001</v>
      </c>
    </row>
    <row r="22" spans="2:8">
      <c r="B22" s="1266">
        <v>39600</v>
      </c>
      <c r="C22" s="1264">
        <v>48.22</v>
      </c>
      <c r="D22" s="1263">
        <v>34.090000000000003</v>
      </c>
      <c r="E22" s="1263">
        <v>9.8800000000000008</v>
      </c>
      <c r="F22" s="1263">
        <v>60.16</v>
      </c>
      <c r="G22" s="1263">
        <v>40.15</v>
      </c>
      <c r="H22" s="1262">
        <v>19.5</v>
      </c>
    </row>
    <row r="23" spans="2:8">
      <c r="B23" s="1265">
        <v>39630</v>
      </c>
      <c r="C23" s="1264">
        <v>48.37</v>
      </c>
      <c r="D23" s="1263">
        <v>34.450000000000003</v>
      </c>
      <c r="E23" s="1263">
        <v>9.66</v>
      </c>
      <c r="F23" s="1263">
        <v>62.94</v>
      </c>
      <c r="G23" s="1263">
        <v>41.27</v>
      </c>
      <c r="H23" s="1262">
        <v>20</v>
      </c>
    </row>
    <row r="24" spans="2:8">
      <c r="B24" s="1266">
        <v>39661</v>
      </c>
      <c r="C24" s="1264">
        <v>48.26</v>
      </c>
      <c r="D24" s="1263">
        <v>33.4</v>
      </c>
      <c r="E24" s="1263">
        <v>8.41</v>
      </c>
      <c r="F24" s="1263">
        <v>64.459999999999994</v>
      </c>
      <c r="G24" s="1263">
        <v>41.92</v>
      </c>
      <c r="H24" s="1262">
        <v>20</v>
      </c>
    </row>
    <row r="25" spans="2:8">
      <c r="B25" s="1265">
        <v>39692</v>
      </c>
      <c r="C25" s="1264">
        <v>45.899404562973658</v>
      </c>
      <c r="D25" s="1263">
        <v>30.705490752225653</v>
      </c>
      <c r="E25" s="1263">
        <v>6.5780176605203931</v>
      </c>
      <c r="F25" s="1263">
        <v>65.352604567672586</v>
      </c>
      <c r="G25" s="1263">
        <v>42.82</v>
      </c>
      <c r="H25" s="1262">
        <v>20.100000000000001</v>
      </c>
    </row>
    <row r="26" spans="2:8" ht="13.5" thickBot="1">
      <c r="B26" s="1261">
        <v>39722</v>
      </c>
      <c r="C26" s="1260">
        <v>42.19</v>
      </c>
      <c r="D26" s="1259">
        <v>28.41</v>
      </c>
      <c r="E26" s="1259">
        <v>5.01</v>
      </c>
      <c r="F26" s="1259">
        <v>65.73</v>
      </c>
      <c r="G26" s="1259">
        <v>42.61</v>
      </c>
      <c r="H26" s="1258">
        <v>18.2</v>
      </c>
    </row>
    <row r="27" spans="2:8">
      <c r="F27" s="1257"/>
      <c r="G27" s="1257"/>
      <c r="H27" s="1257"/>
    </row>
    <row r="28" spans="2:8">
      <c r="B28" s="1256" t="s">
        <v>1877</v>
      </c>
    </row>
    <row r="29" spans="2:8">
      <c r="B29" s="1255"/>
    </row>
    <row r="47" spans="2:2">
      <c r="B47" s="1254" t="s">
        <v>1006</v>
      </c>
    </row>
    <row r="49" spans="2:3">
      <c r="B49" s="156" t="s">
        <v>2189</v>
      </c>
    </row>
    <row r="61" spans="2:3">
      <c r="C61" s="435"/>
    </row>
  </sheetData>
  <phoneticPr fontId="4" type="noConversion"/>
  <hyperlinks>
    <hyperlink ref="B49" location="Мазмұны!B171" display="мазмұнға"/>
  </hyperlinks>
  <pageMargins left="0.75" right="0.75" top="1" bottom="1" header="0.5" footer="0.5"/>
  <pageSetup paperSize="9" scale="61" orientation="portrait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/>
  <dimension ref="A2:G27"/>
  <sheetViews>
    <sheetView topLeftCell="A10" zoomScaleNormal="100" workbookViewId="0">
      <selection activeCell="B27" sqref="B27"/>
    </sheetView>
  </sheetViews>
  <sheetFormatPr defaultColWidth="8" defaultRowHeight="12.75"/>
  <cols>
    <col min="1" max="1" width="8.85546875" style="435" bestFit="1" customWidth="1"/>
    <col min="2" max="2" width="25.5703125" style="435" customWidth="1"/>
    <col min="3" max="7" width="8.7109375" style="435" bestFit="1" customWidth="1"/>
    <col min="8" max="16384" width="8" style="435"/>
  </cols>
  <sheetData>
    <row r="2" spans="1:7">
      <c r="A2" s="1253" t="s">
        <v>1380</v>
      </c>
      <c r="B2" s="464" t="s">
        <v>457</v>
      </c>
    </row>
    <row r="3" spans="1:7">
      <c r="B3" s="464"/>
    </row>
    <row r="4" spans="1:7">
      <c r="B4" s="356" t="s">
        <v>1958</v>
      </c>
      <c r="C4" s="491" t="s">
        <v>1746</v>
      </c>
      <c r="D4" s="491" t="s">
        <v>1449</v>
      </c>
      <c r="E4" s="491" t="s">
        <v>1849</v>
      </c>
      <c r="F4" s="491" t="s">
        <v>1080</v>
      </c>
      <c r="G4" s="491" t="s">
        <v>1450</v>
      </c>
    </row>
    <row r="5" spans="1:7">
      <c r="B5" s="490" t="s">
        <v>2298</v>
      </c>
      <c r="C5" s="447">
        <v>1078</v>
      </c>
      <c r="D5" s="447">
        <v>1195</v>
      </c>
      <c r="E5" s="447">
        <v>1253</v>
      </c>
      <c r="F5" s="447">
        <v>1343</v>
      </c>
      <c r="G5" s="447">
        <v>1350</v>
      </c>
    </row>
    <row r="6" spans="1:7">
      <c r="B6" s="490" t="s">
        <v>2299</v>
      </c>
      <c r="C6" s="447">
        <v>302</v>
      </c>
      <c r="D6" s="447">
        <v>339</v>
      </c>
      <c r="E6" s="447">
        <v>350</v>
      </c>
      <c r="F6" s="447">
        <v>386</v>
      </c>
      <c r="G6" s="447">
        <v>338</v>
      </c>
    </row>
    <row r="7" spans="1:7">
      <c r="B7" s="1254" t="s">
        <v>1006</v>
      </c>
    </row>
    <row r="10" spans="1:7">
      <c r="B10" s="464" t="s">
        <v>457</v>
      </c>
    </row>
    <row r="25" spans="2:2">
      <c r="B25" s="1254" t="s">
        <v>1006</v>
      </c>
    </row>
    <row r="26" spans="2:2">
      <c r="B26" s="1253"/>
    </row>
    <row r="27" spans="2:2">
      <c r="B27" s="156" t="s">
        <v>2189</v>
      </c>
    </row>
  </sheetData>
  <phoneticPr fontId="4" type="noConversion"/>
  <hyperlinks>
    <hyperlink ref="B27" location="Мазмұны!B172" display="мазмұнға"/>
  </hyperlinks>
  <pageMargins left="0.75" right="0.75" top="1" bottom="1" header="0.5" footer="0.5"/>
  <pageSetup paperSize="9" scale="85" orientation="portrait" verticalDpi="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6">
    <pageSetUpPr fitToPage="1"/>
  </sheetPr>
  <dimension ref="A1:L31"/>
  <sheetViews>
    <sheetView topLeftCell="A16" workbookViewId="0">
      <selection activeCell="B31" sqref="B31"/>
    </sheetView>
  </sheetViews>
  <sheetFormatPr defaultRowHeight="12.75"/>
  <cols>
    <col min="1" max="1" width="9.140625" style="1253"/>
    <col min="2" max="2" width="24.140625" style="1253" customWidth="1"/>
    <col min="3" max="9" width="10.140625" style="1253" bestFit="1" customWidth="1"/>
    <col min="10" max="10" width="11" style="1253" customWidth="1"/>
    <col min="11" max="11" width="9" style="1253" customWidth="1"/>
    <col min="12" max="16384" width="9.140625" style="1253"/>
  </cols>
  <sheetData>
    <row r="1" spans="1:12">
      <c r="B1" s="1307"/>
      <c r="C1" s="1307"/>
      <c r="D1" s="1307"/>
      <c r="E1" s="1307"/>
      <c r="F1" s="1307"/>
      <c r="G1" s="1307"/>
      <c r="H1" s="1307"/>
      <c r="I1" s="1307"/>
      <c r="J1" s="1307"/>
      <c r="K1" s="1307"/>
      <c r="L1" s="1307"/>
    </row>
    <row r="2" spans="1:12">
      <c r="A2" s="1253" t="s">
        <v>1380</v>
      </c>
      <c r="B2" s="1256" t="s">
        <v>458</v>
      </c>
    </row>
    <row r="3" spans="1:12" ht="13.5" thickBot="1">
      <c r="B3" s="1306"/>
      <c r="I3" s="1306"/>
    </row>
    <row r="4" spans="1:12" ht="13.5" thickBot="1">
      <c r="B4" s="356" t="s">
        <v>1958</v>
      </c>
      <c r="C4" s="1305">
        <v>38353</v>
      </c>
      <c r="D4" s="1303">
        <v>38718</v>
      </c>
      <c r="E4" s="1303">
        <v>39083</v>
      </c>
      <c r="F4" s="1303">
        <v>39448</v>
      </c>
      <c r="G4" s="1304">
        <v>39539</v>
      </c>
      <c r="H4" s="1303">
        <v>39630</v>
      </c>
      <c r="I4" s="1302">
        <v>39722</v>
      </c>
    </row>
    <row r="5" spans="1:12">
      <c r="B5" s="1301" t="s">
        <v>1584</v>
      </c>
      <c r="C5" s="1300">
        <v>9.4200000000000006E-2</v>
      </c>
      <c r="D5" s="1299">
        <v>0.4027</v>
      </c>
      <c r="E5" s="1299">
        <v>0.55159999999999998</v>
      </c>
      <c r="F5" s="1299">
        <v>0.35970000000000002</v>
      </c>
      <c r="G5" s="1299">
        <v>4.9500000000000002E-2</v>
      </c>
      <c r="H5" s="1299">
        <v>0.20699999999999999</v>
      </c>
      <c r="I5" s="1298">
        <v>-2.5100000000000001E-2</v>
      </c>
      <c r="J5" s="1293"/>
      <c r="K5" s="1293"/>
    </row>
    <row r="6" spans="1:12">
      <c r="B6" s="1297" t="s">
        <v>1583</v>
      </c>
      <c r="C6" s="1296">
        <v>8.9399999999999993E-2</v>
      </c>
      <c r="D6" s="1295">
        <v>0.38619999999999999</v>
      </c>
      <c r="E6" s="1295">
        <v>0.52080000000000004</v>
      </c>
      <c r="F6" s="1295">
        <v>0.34179999999999999</v>
      </c>
      <c r="G6" s="1295">
        <v>4.7399999999999998E-2</v>
      </c>
      <c r="H6" s="1295">
        <v>0.1905</v>
      </c>
      <c r="I6" s="1294">
        <v>-1.7999999999999999E-2</v>
      </c>
      <c r="J6" s="1293"/>
      <c r="K6" s="1293"/>
    </row>
    <row r="7" spans="1:12">
      <c r="B7" s="1292" t="s">
        <v>2300</v>
      </c>
      <c r="C7" s="1291">
        <v>8540151</v>
      </c>
      <c r="D7" s="1290">
        <v>12444055</v>
      </c>
      <c r="E7" s="1290">
        <v>24504138</v>
      </c>
      <c r="F7" s="1290">
        <v>31146130</v>
      </c>
      <c r="G7" s="1290">
        <v>32797806</v>
      </c>
      <c r="H7" s="1290">
        <v>38243225</v>
      </c>
      <c r="I7" s="1290">
        <v>41325743</v>
      </c>
    </row>
    <row r="8" spans="1:12">
      <c r="B8" s="1292" t="s">
        <v>1961</v>
      </c>
      <c r="C8" s="1291">
        <v>8104532</v>
      </c>
      <c r="D8" s="1290">
        <v>11932605</v>
      </c>
      <c r="E8" s="1290">
        <v>23137243</v>
      </c>
      <c r="F8" s="1290">
        <v>29596840</v>
      </c>
      <c r="G8" s="1290">
        <v>31374707</v>
      </c>
      <c r="H8" s="1290">
        <v>35202552</v>
      </c>
      <c r="I8" s="1289">
        <v>29682444</v>
      </c>
    </row>
    <row r="9" spans="1:12">
      <c r="B9" s="1288" t="s">
        <v>84</v>
      </c>
      <c r="C9" s="1287">
        <v>435619</v>
      </c>
      <c r="D9" s="1286">
        <v>511450</v>
      </c>
      <c r="E9" s="1286">
        <v>1366895</v>
      </c>
      <c r="F9" s="1286">
        <v>1549290</v>
      </c>
      <c r="G9" s="1286">
        <v>1423093</v>
      </c>
      <c r="H9" s="1286">
        <v>3040673</v>
      </c>
      <c r="I9" s="1285">
        <v>11643299</v>
      </c>
    </row>
    <row r="10" spans="1:12" ht="60.75" thickBot="1">
      <c r="B10" s="1284" t="s">
        <v>2301</v>
      </c>
      <c r="C10" s="1283">
        <v>114694129</v>
      </c>
      <c r="D10" s="1282">
        <v>155133584</v>
      </c>
      <c r="E10" s="1282">
        <v>255689701</v>
      </c>
      <c r="F10" s="1282">
        <v>339339110</v>
      </c>
      <c r="G10" s="1282">
        <v>350177845</v>
      </c>
      <c r="H10" s="1282">
        <v>385783447</v>
      </c>
      <c r="I10" s="1281">
        <v>338022761</v>
      </c>
    </row>
    <row r="13" spans="1:12">
      <c r="B13" s="1256" t="s">
        <v>297</v>
      </c>
    </row>
    <row r="17" spans="2:9">
      <c r="I17" s="435"/>
    </row>
    <row r="26" spans="2:9">
      <c r="B26" s="1254" t="s">
        <v>1006</v>
      </c>
    </row>
    <row r="27" spans="2:9">
      <c r="B27" s="1254"/>
    </row>
    <row r="28" spans="2:9">
      <c r="B28" s="1280" t="s">
        <v>1923</v>
      </c>
    </row>
    <row r="29" spans="2:9">
      <c r="B29" s="1280" t="s">
        <v>1924</v>
      </c>
    </row>
    <row r="30" spans="2:9">
      <c r="B30" s="1279"/>
    </row>
    <row r="31" spans="2:9">
      <c r="B31" s="156" t="s">
        <v>2189</v>
      </c>
    </row>
  </sheetData>
  <phoneticPr fontId="4" type="noConversion"/>
  <hyperlinks>
    <hyperlink ref="B31" location="Мазмұны!B173" display="мазмұнға"/>
  </hyperlinks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7"/>
  <dimension ref="A2:O34"/>
  <sheetViews>
    <sheetView topLeftCell="A13" zoomScaleNormal="100" workbookViewId="0">
      <selection activeCell="B27" sqref="B27"/>
    </sheetView>
  </sheetViews>
  <sheetFormatPr defaultColWidth="8" defaultRowHeight="12.75"/>
  <cols>
    <col min="1" max="1" width="9" style="472" bestFit="1" customWidth="1"/>
    <col min="2" max="2" width="20" style="472" customWidth="1"/>
    <col min="3" max="4" width="9.85546875" style="472" bestFit="1" customWidth="1"/>
    <col min="5" max="5" width="10.140625" style="472" customWidth="1"/>
    <col min="6" max="11" width="9.85546875" style="472" bestFit="1" customWidth="1"/>
    <col min="12" max="12" width="10.7109375" style="472" customWidth="1"/>
    <col min="13" max="13" width="10.5703125" style="472" customWidth="1"/>
    <col min="14" max="15" width="9.85546875" style="472" bestFit="1" customWidth="1"/>
    <col min="16" max="16" width="8.28515625" style="472" bestFit="1" customWidth="1"/>
    <col min="17" max="16384" width="8" style="472"/>
  </cols>
  <sheetData>
    <row r="2" spans="1:15">
      <c r="A2" s="1253" t="s">
        <v>1380</v>
      </c>
      <c r="B2" s="436" t="s">
        <v>459</v>
      </c>
    </row>
    <row r="4" spans="1:15">
      <c r="B4" s="356" t="s">
        <v>1958</v>
      </c>
      <c r="C4" s="1311">
        <v>39356</v>
      </c>
      <c r="D4" s="1311">
        <v>39387</v>
      </c>
      <c r="E4" s="1311">
        <v>39417</v>
      </c>
      <c r="F4" s="1311">
        <v>39448</v>
      </c>
      <c r="G4" s="1311">
        <v>39479</v>
      </c>
      <c r="H4" s="1311">
        <v>39508</v>
      </c>
      <c r="I4" s="1311">
        <v>39539</v>
      </c>
      <c r="J4" s="1311">
        <v>39569</v>
      </c>
      <c r="K4" s="1311">
        <v>39600</v>
      </c>
      <c r="L4" s="1311" t="s">
        <v>1080</v>
      </c>
      <c r="M4" s="1311" t="s">
        <v>1099</v>
      </c>
      <c r="N4" s="1311">
        <v>39692</v>
      </c>
      <c r="O4" s="481">
        <v>39722</v>
      </c>
    </row>
    <row r="5" spans="1:15" ht="51">
      <c r="B5" s="1309" t="s">
        <v>1925</v>
      </c>
      <c r="C5" s="1308">
        <v>5.0805470000000001</v>
      </c>
      <c r="D5" s="1308">
        <v>5.2181059999999997</v>
      </c>
      <c r="E5" s="1308">
        <v>5.4705729999999999</v>
      </c>
      <c r="F5" s="1308">
        <v>6.1880369999999996</v>
      </c>
      <c r="G5" s="1308">
        <v>6.1280070000000002</v>
      </c>
      <c r="H5" s="1308">
        <v>6.3448419999999999</v>
      </c>
      <c r="I5" s="1308">
        <v>6.75753</v>
      </c>
      <c r="J5" s="1308">
        <v>6.0966849999999999</v>
      </c>
      <c r="K5" s="1308">
        <v>5.984032</v>
      </c>
      <c r="L5" s="1308">
        <v>5.8655609999999996</v>
      </c>
      <c r="M5" s="1308">
        <v>5.8892300000000004</v>
      </c>
      <c r="N5" s="1308">
        <v>5.8720160000000003</v>
      </c>
      <c r="O5" s="1308">
        <v>6.0722569999999996</v>
      </c>
    </row>
    <row r="6" spans="1:15" ht="38.25">
      <c r="B6" s="1310" t="s">
        <v>1926</v>
      </c>
      <c r="C6" s="1308">
        <v>15.774939</v>
      </c>
      <c r="D6" s="1308">
        <v>15.543583999999999</v>
      </c>
      <c r="E6" s="1308">
        <v>14.49034</v>
      </c>
      <c r="F6" s="1308">
        <v>16.819783000000001</v>
      </c>
      <c r="G6" s="1308">
        <v>16.433046999999998</v>
      </c>
      <c r="H6" s="1308">
        <v>16.922180000000001</v>
      </c>
      <c r="I6" s="1308">
        <v>17.787089000000002</v>
      </c>
      <c r="J6" s="1308">
        <v>16.988858</v>
      </c>
      <c r="K6" s="1308">
        <v>18.646509999999999</v>
      </c>
      <c r="L6" s="1308">
        <v>20.043721999999999</v>
      </c>
      <c r="M6" s="1308">
        <v>19.675995</v>
      </c>
      <c r="N6" s="1308">
        <v>18.979037000000002</v>
      </c>
      <c r="O6" s="1308">
        <v>16.313818999999999</v>
      </c>
    </row>
    <row r="7" spans="1:15" ht="51">
      <c r="B7" s="1309" t="s">
        <v>1927</v>
      </c>
      <c r="C7" s="1308">
        <v>260.94721700000002</v>
      </c>
      <c r="D7" s="1308">
        <v>255.64672400000001</v>
      </c>
      <c r="E7" s="1308">
        <v>255.683043</v>
      </c>
      <c r="F7" s="1308">
        <v>259.23241100000001</v>
      </c>
      <c r="G7" s="1308">
        <v>261.62239299999999</v>
      </c>
      <c r="H7" s="1308">
        <v>248.74363199999999</v>
      </c>
      <c r="I7" s="1308">
        <v>244.32451499999999</v>
      </c>
      <c r="J7" s="1308">
        <v>352.32597900000002</v>
      </c>
      <c r="K7" s="1308">
        <v>357.84839299999999</v>
      </c>
      <c r="L7" s="1308">
        <v>372.208685</v>
      </c>
      <c r="M7" s="1308">
        <v>354.81233099999997</v>
      </c>
      <c r="N7" s="1308">
        <v>378.65357799999998</v>
      </c>
      <c r="O7" s="1308">
        <v>388.51802199999997</v>
      </c>
    </row>
    <row r="9" spans="1:15">
      <c r="B9" s="436" t="s">
        <v>459</v>
      </c>
    </row>
    <row r="17" spans="2:9">
      <c r="I17" s="435"/>
    </row>
    <row r="25" spans="2:9">
      <c r="B25" s="1254" t="s">
        <v>1006</v>
      </c>
    </row>
    <row r="26" spans="2:9">
      <c r="B26" s="1279"/>
    </row>
    <row r="27" spans="2:9">
      <c r="B27" s="156" t="s">
        <v>2189</v>
      </c>
    </row>
    <row r="34" spans="5:5">
      <c r="E34" s="435"/>
    </row>
  </sheetData>
  <phoneticPr fontId="4" type="noConversion"/>
  <hyperlinks>
    <hyperlink ref="B27" location="Мазмұны!B174" display="мазмұнға"/>
  </hyperlinks>
  <pageMargins left="0.75" right="0.75" top="1" bottom="1" header="0.5" footer="0.5"/>
  <pageSetup paperSize="9" scale="55" orientation="portrait" verticalDpi="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/>
  <dimension ref="A2:I31"/>
  <sheetViews>
    <sheetView topLeftCell="A13" zoomScaleNormal="100" workbookViewId="0">
      <selection activeCell="B31" sqref="B31"/>
    </sheetView>
  </sheetViews>
  <sheetFormatPr defaultRowHeight="12.75"/>
  <cols>
    <col min="1" max="1" width="8.5703125" style="1253" customWidth="1"/>
    <col min="2" max="2" width="31.28515625" style="1253" customWidth="1"/>
    <col min="3" max="5" width="9.140625" style="1253"/>
    <col min="6" max="6" width="32.42578125" style="1253" customWidth="1"/>
    <col min="7" max="8" width="9.140625" style="1253"/>
    <col min="9" max="9" width="23" style="1253" customWidth="1"/>
    <col min="10" max="16384" width="9.140625" style="1253"/>
  </cols>
  <sheetData>
    <row r="2" spans="1:9">
      <c r="A2" s="1253" t="s">
        <v>1380</v>
      </c>
      <c r="B2" s="1256" t="s">
        <v>298</v>
      </c>
    </row>
    <row r="3" spans="1:9" ht="13.5" thickBot="1">
      <c r="B3" s="1541">
        <v>39356</v>
      </c>
      <c r="C3" s="1542"/>
      <c r="F3" s="1541">
        <v>39722</v>
      </c>
      <c r="G3" s="1542"/>
    </row>
    <row r="4" spans="1:9">
      <c r="B4" s="1314" t="s">
        <v>259</v>
      </c>
      <c r="C4" s="482">
        <v>27.3</v>
      </c>
      <c r="F4" s="1314" t="s">
        <v>259</v>
      </c>
      <c r="G4" s="482">
        <v>26.69</v>
      </c>
      <c r="I4" s="483"/>
    </row>
    <row r="5" spans="1:9" ht="25.5">
      <c r="B5" s="1313" t="s">
        <v>1928</v>
      </c>
      <c r="C5" s="484">
        <v>8.8699999999999992</v>
      </c>
      <c r="F5" s="1313" t="s">
        <v>1928</v>
      </c>
      <c r="G5" s="484">
        <v>12.42</v>
      </c>
      <c r="I5" s="483"/>
    </row>
    <row r="6" spans="1:9" ht="25.5">
      <c r="B6" s="1313" t="s">
        <v>1929</v>
      </c>
      <c r="C6" s="484">
        <v>0.34</v>
      </c>
      <c r="F6" s="1313" t="s">
        <v>1929</v>
      </c>
      <c r="G6" s="484">
        <v>2.4</v>
      </c>
      <c r="I6" s="483"/>
    </row>
    <row r="7" spans="1:9">
      <c r="B7" s="1313" t="s">
        <v>1930</v>
      </c>
      <c r="C7" s="484">
        <v>1.42</v>
      </c>
      <c r="F7" s="1313" t="s">
        <v>1930</v>
      </c>
      <c r="G7" s="484">
        <v>1.31</v>
      </c>
      <c r="I7" s="483"/>
    </row>
    <row r="8" spans="1:9" ht="25.5">
      <c r="B8" s="1313" t="s">
        <v>261</v>
      </c>
      <c r="C8" s="484">
        <v>45.88</v>
      </c>
      <c r="F8" s="1313" t="s">
        <v>261</v>
      </c>
      <c r="G8" s="484">
        <v>43.96</v>
      </c>
      <c r="I8" s="483"/>
    </row>
    <row r="9" spans="1:9" ht="25.5">
      <c r="B9" s="1313" t="s">
        <v>1931</v>
      </c>
      <c r="C9" s="484">
        <v>16.170000000000002</v>
      </c>
      <c r="F9" s="1313" t="s">
        <v>1931</v>
      </c>
      <c r="G9" s="484">
        <v>12.69</v>
      </c>
      <c r="I9" s="483"/>
    </row>
    <row r="10" spans="1:9" ht="13.5" thickBot="1">
      <c r="B10" s="1312" t="s">
        <v>1932</v>
      </c>
      <c r="C10" s="485">
        <v>0.02</v>
      </c>
      <c r="F10" s="1312" t="s">
        <v>1932</v>
      </c>
      <c r="G10" s="485">
        <v>0.53</v>
      </c>
      <c r="I10" s="483"/>
    </row>
    <row r="12" spans="1:9">
      <c r="B12" s="1256" t="s">
        <v>298</v>
      </c>
    </row>
    <row r="29" spans="2:2">
      <c r="B29" s="1254" t="s">
        <v>1006</v>
      </c>
    </row>
    <row r="31" spans="2:2">
      <c r="B31" s="156" t="s">
        <v>2189</v>
      </c>
    </row>
  </sheetData>
  <mergeCells count="2">
    <mergeCell ref="F3:G3"/>
    <mergeCell ref="B3:C3"/>
  </mergeCells>
  <phoneticPr fontId="4" type="noConversion"/>
  <hyperlinks>
    <hyperlink ref="B31" location="Мазмұны!B175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9"/>
  <dimension ref="A2:H10"/>
  <sheetViews>
    <sheetView zoomScaleNormal="100" workbookViewId="0">
      <selection activeCell="B10" sqref="B10"/>
    </sheetView>
  </sheetViews>
  <sheetFormatPr defaultColWidth="8" defaultRowHeight="12.75"/>
  <cols>
    <col min="1" max="1" width="8" style="435" customWidth="1"/>
    <col min="2" max="2" width="37.5703125" style="435" bestFit="1" customWidth="1"/>
    <col min="3" max="8" width="9.7109375" style="435" bestFit="1" customWidth="1"/>
    <col min="9" max="16384" width="8" style="435"/>
  </cols>
  <sheetData>
    <row r="2" spans="1:8">
      <c r="A2" s="1253" t="s">
        <v>1380</v>
      </c>
      <c r="B2" s="464" t="s">
        <v>460</v>
      </c>
    </row>
    <row r="3" spans="1:8" ht="13.5" thickBot="1"/>
    <row r="4" spans="1:8" ht="13.5" thickBot="1">
      <c r="B4" s="356" t="s">
        <v>1958</v>
      </c>
      <c r="C4" s="486">
        <v>38718</v>
      </c>
      <c r="D4" s="486">
        <v>39083</v>
      </c>
      <c r="E4" s="487">
        <v>39448</v>
      </c>
      <c r="F4" s="487">
        <v>39539</v>
      </c>
      <c r="G4" s="487">
        <v>39630</v>
      </c>
      <c r="H4" s="487">
        <v>39722</v>
      </c>
    </row>
    <row r="5" spans="1:8" ht="26.25" thickBot="1">
      <c r="B5" s="617" t="s">
        <v>1933</v>
      </c>
      <c r="C5" s="488">
        <v>32</v>
      </c>
      <c r="D5" s="488">
        <v>16</v>
      </c>
      <c r="E5" s="488">
        <v>23</v>
      </c>
      <c r="F5" s="488">
        <v>23</v>
      </c>
      <c r="G5" s="488">
        <v>22</v>
      </c>
      <c r="H5" s="488">
        <v>23</v>
      </c>
    </row>
    <row r="6" spans="1:8" ht="13.5" thickBot="1">
      <c r="B6" s="617" t="s">
        <v>1942</v>
      </c>
      <c r="C6" s="488">
        <v>7</v>
      </c>
      <c r="D6" s="488">
        <v>10</v>
      </c>
      <c r="E6" s="488">
        <v>12</v>
      </c>
      <c r="F6" s="488">
        <v>12</v>
      </c>
      <c r="G6" s="488">
        <v>12</v>
      </c>
      <c r="H6" s="488">
        <v>12</v>
      </c>
    </row>
    <row r="7" spans="1:8">
      <c r="B7" s="489"/>
    </row>
    <row r="8" spans="1:8">
      <c r="B8" s="1254" t="s">
        <v>1006</v>
      </c>
    </row>
    <row r="9" spans="1:8">
      <c r="B9" s="1253"/>
    </row>
    <row r="10" spans="1:8">
      <c r="B10" s="156" t="s">
        <v>2189</v>
      </c>
    </row>
  </sheetData>
  <phoneticPr fontId="4" type="noConversion"/>
  <hyperlinks>
    <hyperlink ref="B10" location="Мазмұны!B176" display="мазмұнға"/>
  </hyperlinks>
  <pageMargins left="0.75" right="0.75" top="1" bottom="1" header="0.5" footer="0.5"/>
  <pageSetup paperSize="9" scale="83" orientation="portrait" verticalDpi="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0"/>
  <dimension ref="A2:H20"/>
  <sheetViews>
    <sheetView zoomScaleNormal="100" workbookViewId="0">
      <selection activeCell="B20" sqref="B20"/>
    </sheetView>
  </sheetViews>
  <sheetFormatPr defaultColWidth="8" defaultRowHeight="12.75"/>
  <cols>
    <col min="1" max="1" width="8" style="435" customWidth="1"/>
    <col min="2" max="2" width="33.7109375" style="435" customWidth="1"/>
    <col min="3" max="4" width="8" style="435" customWidth="1"/>
    <col min="5" max="5" width="8.42578125" style="435" customWidth="1"/>
    <col min="6" max="7" width="8.7109375" style="435" customWidth="1"/>
    <col min="8" max="8" width="8.5703125" style="435" customWidth="1"/>
    <col min="9" max="16384" width="8" style="435"/>
  </cols>
  <sheetData>
    <row r="2" spans="1:8">
      <c r="A2" s="1253" t="s">
        <v>1380</v>
      </c>
      <c r="B2" s="464" t="s">
        <v>2185</v>
      </c>
    </row>
    <row r="4" spans="1:8">
      <c r="B4" s="356" t="s">
        <v>1958</v>
      </c>
      <c r="C4" s="491" t="s">
        <v>1447</v>
      </c>
      <c r="D4" s="491" t="s">
        <v>1448</v>
      </c>
      <c r="E4" s="492">
        <v>39448</v>
      </c>
      <c r="F4" s="492">
        <v>39539</v>
      </c>
      <c r="G4" s="492">
        <v>39630</v>
      </c>
      <c r="H4" s="492">
        <v>39722</v>
      </c>
    </row>
    <row r="5" spans="1:8" ht="51">
      <c r="B5" s="493" t="s">
        <v>2185</v>
      </c>
      <c r="C5" s="490">
        <v>99.7</v>
      </c>
      <c r="D5" s="490">
        <v>81.8</v>
      </c>
      <c r="E5" s="490">
        <v>108.5</v>
      </c>
      <c r="F5" s="490">
        <v>106.4</v>
      </c>
      <c r="G5" s="490">
        <v>136.30000000000001</v>
      </c>
      <c r="H5" s="490">
        <v>150.6</v>
      </c>
    </row>
    <row r="6" spans="1:8">
      <c r="B6" s="1254" t="s">
        <v>1006</v>
      </c>
      <c r="C6" s="494"/>
      <c r="D6" s="494"/>
      <c r="E6" s="494"/>
      <c r="F6" s="494"/>
      <c r="G6" s="494"/>
      <c r="H6" s="494"/>
    </row>
    <row r="7" spans="1:8">
      <c r="B7" s="495"/>
      <c r="C7" s="494"/>
      <c r="D7" s="494"/>
      <c r="E7" s="494"/>
      <c r="F7" s="494"/>
      <c r="G7" s="494"/>
      <c r="H7" s="494"/>
    </row>
    <row r="9" spans="1:8">
      <c r="B9" s="464" t="s">
        <v>2185</v>
      </c>
    </row>
    <row r="18" spans="2:2">
      <c r="B18" s="1254" t="s">
        <v>1006</v>
      </c>
    </row>
    <row r="19" spans="2:2">
      <c r="B19" s="1253"/>
    </row>
    <row r="20" spans="2:2">
      <c r="B20" s="156" t="s">
        <v>2189</v>
      </c>
    </row>
  </sheetData>
  <phoneticPr fontId="4" type="noConversion"/>
  <hyperlinks>
    <hyperlink ref="B20" location="Мазмұны!B177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/>
  <dimension ref="A1:M30"/>
  <sheetViews>
    <sheetView zoomScaleNormal="100" workbookViewId="0">
      <selection activeCell="B25" sqref="B25"/>
    </sheetView>
  </sheetViews>
  <sheetFormatPr defaultRowHeight="12.75"/>
  <cols>
    <col min="1" max="1" width="8.85546875" style="1253" bestFit="1" customWidth="1"/>
    <col min="2" max="2" width="30.28515625" style="1253" customWidth="1"/>
    <col min="3" max="3" width="12.42578125" style="1253" customWidth="1"/>
    <col min="4" max="4" width="17.42578125" style="1253" customWidth="1"/>
    <col min="5" max="5" width="31.140625" style="1253" bestFit="1" customWidth="1"/>
    <col min="6" max="9" width="9.140625" style="1253"/>
    <col min="10" max="10" width="11.7109375" style="1253" customWidth="1"/>
    <col min="11" max="16384" width="9.140625" style="1253"/>
  </cols>
  <sheetData>
    <row r="1" spans="1:13">
      <c r="J1" s="1543" t="s">
        <v>1391</v>
      </c>
      <c r="K1" s="1543"/>
      <c r="L1" s="1544"/>
      <c r="M1" s="1328" t="s">
        <v>1392</v>
      </c>
    </row>
    <row r="2" spans="1:13">
      <c r="A2" s="1253" t="s">
        <v>1380</v>
      </c>
      <c r="B2" s="436" t="s">
        <v>2186</v>
      </c>
      <c r="J2" s="1326"/>
      <c r="K2" s="1326"/>
      <c r="L2" s="1326"/>
      <c r="M2" s="1326"/>
    </row>
    <row r="3" spans="1:13">
      <c r="B3" s="436"/>
      <c r="J3" s="1326"/>
      <c r="K3" s="1326"/>
      <c r="L3" s="1326"/>
      <c r="M3" s="1326"/>
    </row>
    <row r="4" spans="1:13" ht="13.5" thickBot="1">
      <c r="C4" s="1327">
        <v>39356</v>
      </c>
      <c r="F4" s="1327" t="s">
        <v>1578</v>
      </c>
      <c r="J4" s="1326"/>
      <c r="K4" s="1326"/>
      <c r="L4" s="1326"/>
      <c r="M4" s="1326"/>
    </row>
    <row r="5" spans="1:13">
      <c r="B5" s="1324" t="s">
        <v>2187</v>
      </c>
      <c r="C5" s="1325">
        <v>18.89</v>
      </c>
      <c r="E5" s="1324" t="s">
        <v>2187</v>
      </c>
      <c r="F5" s="1323">
        <v>42.2</v>
      </c>
      <c r="J5" s="1316"/>
      <c r="K5" s="1316"/>
      <c r="L5" s="1316"/>
      <c r="M5" s="1315"/>
    </row>
    <row r="6" spans="1:13">
      <c r="B6" s="1321" t="s">
        <v>2188</v>
      </c>
      <c r="C6" s="1322">
        <v>68.3</v>
      </c>
      <c r="E6" s="1321" t="s">
        <v>2188</v>
      </c>
      <c r="F6" s="1320">
        <v>24.8</v>
      </c>
      <c r="J6" s="1316"/>
      <c r="K6" s="1316"/>
      <c r="L6" s="1316"/>
      <c r="M6" s="1315"/>
    </row>
    <row r="7" spans="1:13" ht="13.5" thickBot="1">
      <c r="B7" s="1318" t="s">
        <v>2241</v>
      </c>
      <c r="C7" s="1319">
        <v>12.8</v>
      </c>
      <c r="E7" s="1318" t="s">
        <v>2241</v>
      </c>
      <c r="F7" s="1317">
        <v>33</v>
      </c>
      <c r="J7" s="1316"/>
      <c r="K7" s="1316"/>
      <c r="L7" s="1316"/>
      <c r="M7" s="1315"/>
    </row>
    <row r="8" spans="1:13">
      <c r="J8" s="1316"/>
      <c r="K8" s="1316"/>
      <c r="L8" s="1316"/>
      <c r="M8" s="1315"/>
    </row>
    <row r="9" spans="1:13">
      <c r="B9" s="436" t="s">
        <v>2186</v>
      </c>
    </row>
    <row r="23" spans="2:6">
      <c r="B23" s="1254" t="s">
        <v>1006</v>
      </c>
    </row>
    <row r="25" spans="2:6">
      <c r="B25" s="156" t="s">
        <v>2189</v>
      </c>
    </row>
    <row r="30" spans="2:6">
      <c r="F30" s="438"/>
    </row>
  </sheetData>
  <mergeCells count="1">
    <mergeCell ref="J1:L1"/>
  </mergeCells>
  <phoneticPr fontId="4" type="noConversion"/>
  <hyperlinks>
    <hyperlink ref="B25" location="Мазмұны!B178" display="мазмұнға"/>
  </hyperlinks>
  <pageMargins left="0.75" right="0.75" top="1" bottom="1" header="0.5" footer="0.5"/>
  <pageSetup paperSize="9" scale="49" orientation="landscape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2:E16"/>
  <sheetViews>
    <sheetView zoomScaleNormal="100" workbookViewId="0">
      <selection activeCell="B16" sqref="B16"/>
    </sheetView>
  </sheetViews>
  <sheetFormatPr defaultRowHeight="12.75"/>
  <cols>
    <col min="1" max="1" width="8.85546875" style="71" bestFit="1" customWidth="1"/>
    <col min="2" max="2" width="13.85546875" style="71" customWidth="1"/>
    <col min="3" max="3" width="13.28515625" style="71" bestFit="1" customWidth="1"/>
    <col min="4" max="4" width="15.140625" style="71" bestFit="1" customWidth="1"/>
    <col min="5" max="5" width="14.5703125" style="71" customWidth="1"/>
    <col min="6" max="6" width="16.5703125" style="71" customWidth="1"/>
    <col min="7" max="7" width="15.140625" style="71" customWidth="1"/>
    <col min="8" max="16384" width="9.140625" style="71"/>
  </cols>
  <sheetData>
    <row r="2" spans="1:5">
      <c r="A2" s="71" t="s">
        <v>1380</v>
      </c>
      <c r="B2" s="84" t="s">
        <v>1289</v>
      </c>
    </row>
    <row r="4" spans="1:5" ht="26.25">
      <c r="B4" s="113" t="s">
        <v>2093</v>
      </c>
      <c r="C4" s="114" t="s">
        <v>2094</v>
      </c>
      <c r="D4" s="115" t="s">
        <v>2095</v>
      </c>
      <c r="E4" s="115" t="s">
        <v>2096</v>
      </c>
    </row>
    <row r="5" spans="1:5">
      <c r="B5" s="86" t="s">
        <v>2205</v>
      </c>
      <c r="C5" s="116" t="s">
        <v>1585</v>
      </c>
      <c r="D5" s="116" t="s">
        <v>1586</v>
      </c>
      <c r="E5" s="116" t="s">
        <v>1587</v>
      </c>
    </row>
    <row r="6" spans="1:5">
      <c r="B6" s="86" t="s">
        <v>2206</v>
      </c>
      <c r="C6" s="116" t="s">
        <v>1588</v>
      </c>
      <c r="D6" s="116" t="s">
        <v>1590</v>
      </c>
      <c r="E6" s="116" t="s">
        <v>1592</v>
      </c>
    </row>
    <row r="7" spans="1:5">
      <c r="B7" s="86" t="s">
        <v>2207</v>
      </c>
      <c r="C7" s="116" t="s">
        <v>1589</v>
      </c>
      <c r="D7" s="116" t="s">
        <v>1591</v>
      </c>
      <c r="E7" s="116" t="s">
        <v>1593</v>
      </c>
    </row>
    <row r="8" spans="1:5" ht="13.5">
      <c r="B8" s="113" t="s">
        <v>2098</v>
      </c>
      <c r="C8" s="117"/>
      <c r="D8" s="117"/>
      <c r="E8" s="117"/>
    </row>
    <row r="9" spans="1:5">
      <c r="B9" s="86" t="s">
        <v>2099</v>
      </c>
      <c r="C9" s="116" t="s">
        <v>1594</v>
      </c>
      <c r="D9" s="116" t="s">
        <v>1596</v>
      </c>
      <c r="E9" s="116" t="s">
        <v>1598</v>
      </c>
    </row>
    <row r="10" spans="1:5">
      <c r="B10" s="86" t="s">
        <v>2209</v>
      </c>
      <c r="C10" s="116">
        <v>1.3364</v>
      </c>
      <c r="D10" s="116">
        <v>1.6896</v>
      </c>
      <c r="E10" s="116">
        <v>101.04</v>
      </c>
    </row>
    <row r="11" spans="1:5">
      <c r="B11" s="86" t="s">
        <v>2208</v>
      </c>
      <c r="C11" s="116" t="s">
        <v>1595</v>
      </c>
      <c r="D11" s="116" t="s">
        <v>1597</v>
      </c>
      <c r="E11" s="116" t="s">
        <v>1599</v>
      </c>
    </row>
    <row r="12" spans="1:5">
      <c r="B12" s="86" t="s">
        <v>2209</v>
      </c>
      <c r="C12" s="116">
        <v>1.3136000000000001</v>
      </c>
      <c r="D12" s="116">
        <v>1.6678999999999999</v>
      </c>
      <c r="E12" s="116">
        <v>107.04</v>
      </c>
    </row>
    <row r="14" spans="1:5">
      <c r="B14" s="118" t="s">
        <v>961</v>
      </c>
    </row>
    <row r="15" spans="1:5">
      <c r="B15" s="118"/>
    </row>
    <row r="16" spans="1:5">
      <c r="B16" s="1431" t="s">
        <v>2189</v>
      </c>
    </row>
  </sheetData>
  <phoneticPr fontId="4" type="noConversion"/>
  <hyperlinks>
    <hyperlink ref="B16" location="Мазмұны!B18" display="мазмұнға"/>
  </hyperlinks>
  <pageMargins left="0.75" right="0.75" top="1" bottom="1" header="0.5" footer="0.5"/>
  <pageSetup paperSize="9" scale="81" orientation="portrait" horizontalDpi="200" verticalDpi="200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2"/>
  <dimension ref="A1:M24"/>
  <sheetViews>
    <sheetView zoomScaleNormal="100" workbookViewId="0">
      <selection activeCell="B24" sqref="B24"/>
    </sheetView>
  </sheetViews>
  <sheetFormatPr defaultRowHeight="12.75"/>
  <cols>
    <col min="1" max="1" width="9.140625" style="1253"/>
    <col min="2" max="2" width="24.28515625" style="1253" customWidth="1"/>
    <col min="3" max="3" width="9.85546875" style="1253" customWidth="1"/>
    <col min="4" max="4" width="18.140625" style="1253" customWidth="1"/>
    <col min="5" max="5" width="19.5703125" style="1253" bestFit="1" customWidth="1"/>
    <col min="6" max="6" width="9.5703125" style="1253" customWidth="1"/>
    <col min="7" max="8" width="9.140625" style="1253"/>
    <col min="9" max="9" width="12" style="1253" customWidth="1"/>
    <col min="10" max="10" width="9.5703125" style="1253" customWidth="1"/>
    <col min="11" max="16384" width="9.140625" style="1253"/>
  </cols>
  <sheetData>
    <row r="1" spans="1:13">
      <c r="I1" s="1545" t="s">
        <v>1391</v>
      </c>
      <c r="J1" s="1545"/>
      <c r="K1" s="1546"/>
      <c r="L1" s="1339" t="s">
        <v>1392</v>
      </c>
      <c r="M1" s="1329"/>
    </row>
    <row r="2" spans="1:13">
      <c r="A2" s="1253" t="s">
        <v>1380</v>
      </c>
      <c r="B2" s="1256" t="s">
        <v>461</v>
      </c>
      <c r="I2" s="1329" t="s">
        <v>1393</v>
      </c>
      <c r="J2" s="1329" t="s">
        <v>1394</v>
      </c>
      <c r="K2" s="1329"/>
      <c r="L2" s="1329"/>
      <c r="M2" s="1329"/>
    </row>
    <row r="3" spans="1:13" ht="13.5" thickBot="1">
      <c r="B3" s="1253" t="s">
        <v>825</v>
      </c>
      <c r="C3" s="1327">
        <v>39356</v>
      </c>
      <c r="E3" s="1253" t="s">
        <v>825</v>
      </c>
      <c r="F3" s="1327">
        <v>39722</v>
      </c>
      <c r="M3" s="1329"/>
    </row>
    <row r="4" spans="1:13">
      <c r="B4" s="1337" t="s">
        <v>2242</v>
      </c>
      <c r="C4" s="1338">
        <v>217.5</v>
      </c>
      <c r="E4" s="1337" t="s">
        <v>2242</v>
      </c>
      <c r="F4" s="496">
        <v>361.10901899999999</v>
      </c>
      <c r="M4" s="1329"/>
    </row>
    <row r="5" spans="1:13">
      <c r="B5" s="1335" t="s">
        <v>2243</v>
      </c>
      <c r="C5" s="1336">
        <v>3.6</v>
      </c>
      <c r="E5" s="1335" t="s">
        <v>2243</v>
      </c>
      <c r="F5" s="496">
        <v>4.3827670000000003</v>
      </c>
      <c r="M5" s="1329"/>
    </row>
    <row r="6" spans="1:13" ht="13.5" thickBot="1">
      <c r="B6" s="1333" t="s">
        <v>2244</v>
      </c>
      <c r="C6" s="1334">
        <v>5.9</v>
      </c>
      <c r="E6" s="1333" t="s">
        <v>2244</v>
      </c>
      <c r="F6" s="496">
        <v>3.687503</v>
      </c>
      <c r="M6" s="1329"/>
    </row>
    <row r="7" spans="1:13">
      <c r="F7" s="1332"/>
      <c r="G7" s="1332"/>
      <c r="M7" s="1329"/>
    </row>
    <row r="8" spans="1:13">
      <c r="B8" s="1256" t="s">
        <v>461</v>
      </c>
      <c r="I8" s="1331"/>
      <c r="J8" s="1331"/>
      <c r="K8" s="1331"/>
      <c r="L8" s="1329"/>
      <c r="M8" s="1329"/>
    </row>
    <row r="9" spans="1:13">
      <c r="I9" s="1329"/>
      <c r="J9" s="1329"/>
      <c r="K9" s="1329"/>
      <c r="L9" s="1329"/>
      <c r="M9" s="1329"/>
    </row>
    <row r="10" spans="1:13">
      <c r="I10" s="1330"/>
      <c r="J10" s="1329"/>
      <c r="K10" s="1329"/>
      <c r="L10" s="1329"/>
      <c r="M10" s="1329"/>
    </row>
    <row r="11" spans="1:13">
      <c r="I11" s="1256"/>
    </row>
    <row r="12" spans="1:13">
      <c r="I12" s="1256"/>
    </row>
    <row r="13" spans="1:13">
      <c r="I13" s="1256"/>
    </row>
    <row r="14" spans="1:13">
      <c r="I14" s="1256"/>
    </row>
    <row r="15" spans="1:13">
      <c r="I15" s="1256"/>
    </row>
    <row r="16" spans="1:13">
      <c r="I16" s="1256"/>
    </row>
    <row r="17" spans="2:9">
      <c r="I17" s="1256"/>
    </row>
    <row r="18" spans="2:9">
      <c r="I18" s="1256"/>
    </row>
    <row r="22" spans="2:9">
      <c r="B22" s="1254" t="s">
        <v>1006</v>
      </c>
    </row>
    <row r="24" spans="2:9">
      <c r="B24" s="156" t="s">
        <v>2189</v>
      </c>
    </row>
  </sheetData>
  <mergeCells count="1">
    <mergeCell ref="I1:K1"/>
  </mergeCells>
  <phoneticPr fontId="4" type="noConversion"/>
  <hyperlinks>
    <hyperlink ref="B24" location="Мазмұны!B179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3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17.42578125" style="435" customWidth="1"/>
    <col min="3" max="3" width="8.5703125" style="435" customWidth="1"/>
    <col min="4" max="4" width="8" style="435" customWidth="1"/>
    <col min="5" max="5" width="8.42578125" style="435" customWidth="1"/>
    <col min="6" max="6" width="9.5703125" style="435" customWidth="1"/>
    <col min="7" max="16384" width="8" style="435"/>
  </cols>
  <sheetData>
    <row r="2" spans="1:6">
      <c r="A2" s="1253" t="s">
        <v>1380</v>
      </c>
      <c r="B2" s="464" t="s">
        <v>300</v>
      </c>
    </row>
    <row r="4" spans="1:6">
      <c r="B4" s="356" t="s">
        <v>1958</v>
      </c>
      <c r="C4" s="497" t="s">
        <v>1449</v>
      </c>
      <c r="D4" s="497" t="s">
        <v>1849</v>
      </c>
      <c r="E4" s="497" t="s">
        <v>1080</v>
      </c>
      <c r="F4" s="497" t="s">
        <v>1450</v>
      </c>
    </row>
    <row r="5" spans="1:6">
      <c r="B5" s="490" t="s">
        <v>2245</v>
      </c>
      <c r="C5" s="447">
        <v>0.11600000000000001</v>
      </c>
      <c r="D5" s="447">
        <v>3.3000000000000002E-2</v>
      </c>
      <c r="E5" s="447">
        <v>9.8000000000000004E-2</v>
      </c>
      <c r="F5" s="447">
        <v>0.14699999999999999</v>
      </c>
    </row>
    <row r="6" spans="1:6">
      <c r="B6" s="490" t="s">
        <v>2246</v>
      </c>
      <c r="C6" s="447">
        <v>9.5000000000000001E-2</v>
      </c>
      <c r="D6" s="447">
        <v>2.7E-2</v>
      </c>
      <c r="E6" s="447">
        <v>8.2000000000000003E-2</v>
      </c>
      <c r="F6" s="447">
        <v>9.8000000000000004E-2</v>
      </c>
    </row>
    <row r="9" spans="1:6">
      <c r="B9" s="464" t="s">
        <v>300</v>
      </c>
    </row>
    <row r="19" spans="2:2">
      <c r="B19" s="1254" t="s">
        <v>1006</v>
      </c>
    </row>
    <row r="20" spans="2:2">
      <c r="B20" s="1253"/>
    </row>
    <row r="21" spans="2:2">
      <c r="B21" s="156" t="s">
        <v>2189</v>
      </c>
    </row>
  </sheetData>
  <phoneticPr fontId="4" type="noConversion"/>
  <hyperlinks>
    <hyperlink ref="B21" location="Мазмұны!B18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4"/>
  <dimension ref="A2:F11"/>
  <sheetViews>
    <sheetView workbookViewId="0">
      <selection activeCell="B11" sqref="B11"/>
    </sheetView>
  </sheetViews>
  <sheetFormatPr defaultRowHeight="12.75"/>
  <cols>
    <col min="1" max="1" width="8.85546875" style="1253" bestFit="1" customWidth="1"/>
    <col min="2" max="2" width="28.7109375" style="1253" customWidth="1"/>
    <col min="3" max="3" width="10.5703125" style="1253" customWidth="1"/>
    <col min="4" max="4" width="10.85546875" style="1253" customWidth="1"/>
    <col min="5" max="16384" width="9.140625" style="1253"/>
  </cols>
  <sheetData>
    <row r="2" spans="1:6">
      <c r="A2" s="1253" t="s">
        <v>1380</v>
      </c>
      <c r="B2" s="1256" t="s">
        <v>301</v>
      </c>
    </row>
    <row r="3" spans="1:6" ht="13.5" thickBot="1"/>
    <row r="4" spans="1:6" ht="18.75" customHeight="1" thickBot="1">
      <c r="B4" s="356" t="s">
        <v>1958</v>
      </c>
      <c r="C4" s="498" t="s">
        <v>2247</v>
      </c>
      <c r="D4" s="499" t="s">
        <v>2248</v>
      </c>
      <c r="E4" s="499" t="s">
        <v>2249</v>
      </c>
      <c r="F4" s="499" t="s">
        <v>2250</v>
      </c>
    </row>
    <row r="5" spans="1:6" ht="24.75" thickBot="1">
      <c r="B5" s="500" t="s">
        <v>2251</v>
      </c>
      <c r="C5" s="501">
        <v>13.67</v>
      </c>
      <c r="D5" s="501">
        <v>8.1300000000000008</v>
      </c>
      <c r="E5" s="501">
        <v>12.7</v>
      </c>
      <c r="F5" s="501">
        <v>9.4</v>
      </c>
    </row>
    <row r="6" spans="1:6" ht="24.75" thickBot="1">
      <c r="B6" s="500" t="s">
        <v>2252</v>
      </c>
      <c r="C6" s="501">
        <v>0.39</v>
      </c>
      <c r="D6" s="501">
        <v>1.89</v>
      </c>
      <c r="E6" s="501">
        <v>0.46</v>
      </c>
      <c r="F6" s="501">
        <v>0.4</v>
      </c>
    </row>
    <row r="7" spans="1:6" ht="24.75" thickBot="1">
      <c r="B7" s="500" t="s">
        <v>2253</v>
      </c>
      <c r="C7" s="501">
        <v>0.76</v>
      </c>
      <c r="D7" s="501">
        <v>0.28000000000000003</v>
      </c>
      <c r="E7" s="501">
        <v>0.5</v>
      </c>
      <c r="F7" s="501">
        <v>0.6</v>
      </c>
    </row>
    <row r="8" spans="1:6">
      <c r="B8" s="1340"/>
    </row>
    <row r="9" spans="1:6">
      <c r="B9" s="1254" t="s">
        <v>1006</v>
      </c>
    </row>
    <row r="11" spans="1:6">
      <c r="B11" s="156" t="s">
        <v>2189</v>
      </c>
    </row>
  </sheetData>
  <phoneticPr fontId="4" type="noConversion"/>
  <hyperlinks>
    <hyperlink ref="B11" location="Мазмұны!B181" display="мазмұнға"/>
  </hyperlinks>
  <pageMargins left="0.75" right="0.75" top="1" bottom="1" header="0.5" footer="0.5"/>
  <pageSetup paperSize="9" orientation="portrait" verticalDpi="0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5"/>
  <dimension ref="A2:H25"/>
  <sheetViews>
    <sheetView zoomScaleNormal="100" workbookViewId="0">
      <selection activeCell="B25" sqref="B25"/>
    </sheetView>
  </sheetViews>
  <sheetFormatPr defaultColWidth="8" defaultRowHeight="12.75"/>
  <cols>
    <col min="1" max="1" width="8.85546875" style="435" bestFit="1" customWidth="1"/>
    <col min="2" max="2" width="29.28515625" style="435" customWidth="1"/>
    <col min="3" max="4" width="8.85546875" style="435" bestFit="1" customWidth="1"/>
    <col min="5" max="7" width="8.7109375" style="435" bestFit="1" customWidth="1"/>
    <col min="8" max="8" width="12.42578125" style="435" customWidth="1"/>
    <col min="9" max="16384" width="8" style="435"/>
  </cols>
  <sheetData>
    <row r="2" spans="1:8">
      <c r="A2" s="1253" t="s">
        <v>1380</v>
      </c>
      <c r="B2" s="1540" t="s">
        <v>462</v>
      </c>
      <c r="C2" s="1540"/>
      <c r="D2" s="1540"/>
      <c r="E2" s="1540"/>
      <c r="F2" s="1540"/>
      <c r="G2" s="1540"/>
      <c r="H2" s="1540"/>
    </row>
    <row r="3" spans="1:8">
      <c r="B3" s="502"/>
    </row>
    <row r="4" spans="1:8">
      <c r="B4" s="356" t="s">
        <v>1958</v>
      </c>
      <c r="C4" s="504" t="s">
        <v>1447</v>
      </c>
      <c r="D4" s="504" t="s">
        <v>1448</v>
      </c>
      <c r="E4" s="505">
        <v>39448</v>
      </c>
      <c r="F4" s="505">
        <v>39539</v>
      </c>
      <c r="G4" s="505">
        <v>39630</v>
      </c>
      <c r="H4" s="505">
        <v>39722</v>
      </c>
    </row>
    <row r="5" spans="1:8">
      <c r="B5" s="506" t="s">
        <v>1959</v>
      </c>
      <c r="C5" s="507">
        <v>75.346254000000002</v>
      </c>
      <c r="D5" s="507">
        <v>126.554328</v>
      </c>
      <c r="E5" s="507">
        <v>216.13512499999999</v>
      </c>
      <c r="F5" s="507">
        <v>213.868865</v>
      </c>
      <c r="G5" s="507">
        <v>209.45429899999999</v>
      </c>
      <c r="H5" s="507">
        <v>212.154157</v>
      </c>
    </row>
    <row r="6" spans="1:8">
      <c r="B6" s="506" t="s">
        <v>84</v>
      </c>
      <c r="C6" s="507">
        <v>62.053899000000001</v>
      </c>
      <c r="D6" s="507">
        <v>98.836708999999999</v>
      </c>
      <c r="E6" s="507">
        <v>171.56764999999999</v>
      </c>
      <c r="F6" s="507">
        <v>165.53244100000001</v>
      </c>
      <c r="G6" s="507">
        <v>159.98690099999999</v>
      </c>
      <c r="H6" s="507">
        <v>160.28849199999999</v>
      </c>
    </row>
    <row r="7" spans="1:8">
      <c r="B7" s="506" t="s">
        <v>1395</v>
      </c>
      <c r="C7" s="507">
        <v>13.292355000000001</v>
      </c>
      <c r="D7" s="507">
        <v>27.717925000000001</v>
      </c>
      <c r="E7" s="507">
        <v>44.567475000000002</v>
      </c>
      <c r="F7" s="507">
        <v>48.336424000000001</v>
      </c>
      <c r="G7" s="507">
        <v>49.467398000000003</v>
      </c>
      <c r="H7" s="507">
        <v>51.865665</v>
      </c>
    </row>
    <row r="8" spans="1:8" ht="21.75">
      <c r="B8" s="508" t="s">
        <v>2253</v>
      </c>
      <c r="C8" s="509">
        <v>4.6683901385420414</v>
      </c>
      <c r="D8" s="509">
        <v>3.5658047635239649</v>
      </c>
      <c r="E8" s="509">
        <v>3.8496156670307209</v>
      </c>
      <c r="F8" s="509">
        <v>3.4245901393119196</v>
      </c>
      <c r="G8" s="509">
        <v>3.2341887276949555</v>
      </c>
      <c r="H8" s="509">
        <v>3.090454773885575</v>
      </c>
    </row>
    <row r="11" spans="1:8">
      <c r="B11" s="1540" t="s">
        <v>462</v>
      </c>
      <c r="C11" s="1540"/>
      <c r="D11" s="1540"/>
      <c r="E11" s="1540"/>
      <c r="F11" s="1540"/>
      <c r="G11" s="1540"/>
      <c r="H11" s="1540"/>
    </row>
    <row r="23" spans="2:2">
      <c r="B23" s="1254" t="s">
        <v>1006</v>
      </c>
    </row>
    <row r="24" spans="2:2">
      <c r="B24" s="1253"/>
    </row>
    <row r="25" spans="2:2">
      <c r="B25" s="156" t="s">
        <v>2189</v>
      </c>
    </row>
  </sheetData>
  <mergeCells count="2">
    <mergeCell ref="B2:H2"/>
    <mergeCell ref="B11:H11"/>
  </mergeCells>
  <phoneticPr fontId="4" type="noConversion"/>
  <hyperlinks>
    <hyperlink ref="B25" location="Мазмұны!B182" display="мазмұнға"/>
  </hyperlinks>
  <pageMargins left="0.75" right="0.75" top="1" bottom="1" header="0.5" footer="0.5"/>
  <pageSetup paperSize="9" scale="88" orientation="portrait" verticalDpi="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6"/>
  <dimension ref="A2:H19"/>
  <sheetViews>
    <sheetView zoomScaleNormal="100" workbookViewId="0">
      <selection activeCell="B19" sqref="B19"/>
    </sheetView>
  </sheetViews>
  <sheetFormatPr defaultColWidth="8" defaultRowHeight="12.75"/>
  <cols>
    <col min="1" max="1" width="8.85546875" style="435" bestFit="1" customWidth="1"/>
    <col min="2" max="2" width="29.28515625" style="435" customWidth="1"/>
    <col min="3" max="4" width="8.7109375" style="435" bestFit="1" customWidth="1"/>
    <col min="5" max="5" width="8.5703125" style="435" customWidth="1"/>
    <col min="6" max="6" width="9.140625" style="435" customWidth="1"/>
    <col min="7" max="7" width="8.5703125" style="435" customWidth="1"/>
    <col min="8" max="8" width="9.42578125" style="435" customWidth="1"/>
    <col min="9" max="16384" width="8" style="435"/>
  </cols>
  <sheetData>
    <row r="2" spans="1:8">
      <c r="A2" s="1253" t="s">
        <v>1380</v>
      </c>
      <c r="B2" s="436" t="s">
        <v>302</v>
      </c>
    </row>
    <row r="3" spans="1:8">
      <c r="B3" s="502"/>
    </row>
    <row r="4" spans="1:8">
      <c r="B4" s="503"/>
      <c r="C4" s="504" t="s">
        <v>1447</v>
      </c>
      <c r="D4" s="504" t="s">
        <v>1448</v>
      </c>
      <c r="E4" s="505">
        <v>39448</v>
      </c>
      <c r="F4" s="505">
        <v>39539</v>
      </c>
      <c r="G4" s="505">
        <v>39630</v>
      </c>
      <c r="H4" s="505">
        <v>39722</v>
      </c>
    </row>
    <row r="5" spans="1:8">
      <c r="B5" s="506" t="s">
        <v>183</v>
      </c>
      <c r="C5" s="507">
        <v>68.3</v>
      </c>
      <c r="D5" s="507">
        <v>104.4</v>
      </c>
      <c r="E5" s="507">
        <v>180.4</v>
      </c>
      <c r="F5" s="507">
        <v>175.9</v>
      </c>
      <c r="G5" s="507">
        <v>169.5</v>
      </c>
      <c r="H5" s="507">
        <v>170.5</v>
      </c>
    </row>
    <row r="6" spans="1:8">
      <c r="B6" s="1254"/>
    </row>
    <row r="8" spans="1:8">
      <c r="B8" s="436" t="s">
        <v>302</v>
      </c>
    </row>
    <row r="17" spans="2:2">
      <c r="B17" s="1254" t="s">
        <v>1006</v>
      </c>
    </row>
    <row r="18" spans="2:2">
      <c r="B18" s="1253"/>
    </row>
    <row r="19" spans="2:2">
      <c r="B19" s="156" t="s">
        <v>2189</v>
      </c>
    </row>
  </sheetData>
  <phoneticPr fontId="4" type="noConversion"/>
  <hyperlinks>
    <hyperlink ref="B19" location="Мазмұны!B183" display="мазмұнға"/>
  </hyperlinks>
  <pageMargins left="0.75" right="0.75" top="1" bottom="1" header="0.5" footer="0.5"/>
  <pageSetup paperSize="9" scale="95" orientation="portrait" verticalDpi="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7"/>
  <dimension ref="A1:M24"/>
  <sheetViews>
    <sheetView zoomScaleNormal="100" workbookViewId="0">
      <selection activeCell="B24" sqref="B24"/>
    </sheetView>
  </sheetViews>
  <sheetFormatPr defaultRowHeight="12.75"/>
  <cols>
    <col min="1" max="1" width="9.140625" style="1253"/>
    <col min="2" max="2" width="24.28515625" style="1253" customWidth="1"/>
    <col min="3" max="3" width="9.85546875" style="1253" customWidth="1"/>
    <col min="4" max="4" width="18.140625" style="1253" customWidth="1"/>
    <col min="5" max="5" width="19.5703125" style="1253" bestFit="1" customWidth="1"/>
    <col min="6" max="6" width="9.5703125" style="1253" customWidth="1"/>
    <col min="7" max="8" width="9.140625" style="1253"/>
    <col min="9" max="9" width="12" style="1253" customWidth="1"/>
    <col min="10" max="10" width="9.5703125" style="1253" customWidth="1"/>
    <col min="11" max="16384" width="9.140625" style="1253"/>
  </cols>
  <sheetData>
    <row r="1" spans="1:13">
      <c r="I1" s="1545" t="s">
        <v>1391</v>
      </c>
      <c r="J1" s="1545"/>
      <c r="K1" s="1546"/>
      <c r="L1" s="1339" t="s">
        <v>1392</v>
      </c>
      <c r="M1" s="1329"/>
    </row>
    <row r="2" spans="1:13">
      <c r="A2" s="1253" t="s">
        <v>1380</v>
      </c>
      <c r="B2" s="1256" t="s">
        <v>303</v>
      </c>
      <c r="I2" s="1329" t="s">
        <v>1393</v>
      </c>
      <c r="J2" s="1329" t="s">
        <v>1394</v>
      </c>
      <c r="K2" s="1329"/>
      <c r="L2" s="1329"/>
      <c r="M2" s="1329"/>
    </row>
    <row r="3" spans="1:13" ht="13.5" thickBot="1">
      <c r="B3" s="1253" t="s">
        <v>825</v>
      </c>
      <c r="C3" s="1327">
        <v>39356</v>
      </c>
      <c r="E3" s="1253" t="s">
        <v>825</v>
      </c>
      <c r="F3" s="1327">
        <v>39722</v>
      </c>
      <c r="M3" s="1329"/>
    </row>
    <row r="4" spans="1:13">
      <c r="B4" s="1337" t="s">
        <v>2242</v>
      </c>
      <c r="C4" s="510">
        <v>172.26905600000001</v>
      </c>
      <c r="E4" s="1337" t="s">
        <v>2242</v>
      </c>
      <c r="F4" s="510">
        <v>157.190867</v>
      </c>
      <c r="M4" s="1329"/>
    </row>
    <row r="5" spans="1:13">
      <c r="B5" s="1335" t="s">
        <v>2243</v>
      </c>
      <c r="C5" s="510">
        <v>7.1109289999999996</v>
      </c>
      <c r="E5" s="1335" t="s">
        <v>2243</v>
      </c>
      <c r="F5" s="510">
        <v>12.453664</v>
      </c>
      <c r="M5" s="1329"/>
    </row>
    <row r="6" spans="1:13" ht="13.5" thickBot="1">
      <c r="B6" s="1333" t="s">
        <v>2244</v>
      </c>
      <c r="C6" s="510">
        <v>0.997139</v>
      </c>
      <c r="E6" s="1333" t="s">
        <v>2244</v>
      </c>
      <c r="F6" s="510">
        <v>0.853159</v>
      </c>
      <c r="M6" s="1329"/>
    </row>
    <row r="7" spans="1:13">
      <c r="F7" s="1332"/>
      <c r="G7" s="1332"/>
      <c r="M7" s="1329"/>
    </row>
    <row r="8" spans="1:13">
      <c r="B8" s="1256" t="s">
        <v>303</v>
      </c>
      <c r="I8" s="1331"/>
      <c r="J8" s="1331"/>
      <c r="K8" s="1331"/>
      <c r="L8" s="1329"/>
      <c r="M8" s="1329"/>
    </row>
    <row r="9" spans="1:13">
      <c r="I9" s="1329"/>
      <c r="J9" s="1329"/>
      <c r="K9" s="1329"/>
      <c r="L9" s="1329"/>
      <c r="M9" s="1329"/>
    </row>
    <row r="10" spans="1:13">
      <c r="I10" s="1330"/>
      <c r="J10" s="1329"/>
      <c r="K10" s="1329"/>
      <c r="L10" s="1329"/>
      <c r="M10" s="1329"/>
    </row>
    <row r="11" spans="1:13">
      <c r="I11" s="1256"/>
    </row>
    <row r="12" spans="1:13">
      <c r="I12" s="1256"/>
    </row>
    <row r="13" spans="1:13">
      <c r="I13" s="1256"/>
    </row>
    <row r="14" spans="1:13">
      <c r="I14" s="1256"/>
    </row>
    <row r="15" spans="1:13">
      <c r="I15" s="1256"/>
    </row>
    <row r="16" spans="1:13">
      <c r="I16" s="1256"/>
    </row>
    <row r="17" spans="2:9">
      <c r="I17" s="1256"/>
    </row>
    <row r="18" spans="2:9">
      <c r="I18" s="1256"/>
    </row>
    <row r="22" spans="2:9">
      <c r="B22" s="1254" t="s">
        <v>1006</v>
      </c>
    </row>
    <row r="24" spans="2:9">
      <c r="B24" s="156" t="s">
        <v>2189</v>
      </c>
    </row>
  </sheetData>
  <mergeCells count="1">
    <mergeCell ref="I1:K1"/>
  </mergeCells>
  <phoneticPr fontId="4" type="noConversion"/>
  <hyperlinks>
    <hyperlink ref="B24" location="Мазмұны!B184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8"/>
  <dimension ref="A2:F21"/>
  <sheetViews>
    <sheetView workbookViewId="0">
      <selection activeCell="B21" sqref="B21"/>
    </sheetView>
  </sheetViews>
  <sheetFormatPr defaultColWidth="8" defaultRowHeight="12.75"/>
  <cols>
    <col min="1" max="1" width="8.85546875" style="435" bestFit="1" customWidth="1"/>
    <col min="2" max="2" width="17.42578125" style="435" customWidth="1"/>
    <col min="3" max="6" width="8.7109375" style="435" bestFit="1" customWidth="1"/>
    <col min="7" max="16384" width="8" style="435"/>
  </cols>
  <sheetData>
    <row r="2" spans="1:6">
      <c r="A2" s="1253" t="s">
        <v>1380</v>
      </c>
      <c r="B2" s="464" t="s">
        <v>304</v>
      </c>
    </row>
    <row r="4" spans="1:6">
      <c r="B4" s="356" t="s">
        <v>1958</v>
      </c>
      <c r="C4" s="511" t="s">
        <v>1449</v>
      </c>
      <c r="D4" s="511" t="s">
        <v>1849</v>
      </c>
      <c r="E4" s="511" t="s">
        <v>1080</v>
      </c>
      <c r="F4" s="511" t="s">
        <v>1450</v>
      </c>
    </row>
    <row r="5" spans="1:6">
      <c r="B5" s="512" t="s">
        <v>2245</v>
      </c>
      <c r="C5" s="513">
        <v>8.9289913776806965E-2</v>
      </c>
      <c r="D5" s="513">
        <v>9.2533738118483894E-3</v>
      </c>
      <c r="E5" s="513">
        <v>5.8531681815970999E-3</v>
      </c>
      <c r="F5" s="513">
        <v>2.1144238678902506E-2</v>
      </c>
    </row>
    <row r="6" spans="1:6">
      <c r="B6" s="512" t="s">
        <v>2246</v>
      </c>
      <c r="C6" s="513">
        <v>1.8411750519495618E-2</v>
      </c>
      <c r="D6" s="513">
        <v>2.0913516326932394E-3</v>
      </c>
      <c r="E6" s="513">
        <v>1.38235883141267E-3</v>
      </c>
      <c r="F6" s="513">
        <v>5.1691657401744901E-3</v>
      </c>
    </row>
    <row r="9" spans="1:6">
      <c r="B9" s="464" t="s">
        <v>304</v>
      </c>
    </row>
    <row r="19" spans="2:2">
      <c r="B19" s="1254" t="s">
        <v>1006</v>
      </c>
    </row>
    <row r="20" spans="2:2">
      <c r="B20" s="1253"/>
    </row>
    <row r="21" spans="2:2">
      <c r="B21" s="156" t="s">
        <v>2189</v>
      </c>
    </row>
  </sheetData>
  <phoneticPr fontId="4" type="noConversion"/>
  <hyperlinks>
    <hyperlink ref="B21" location="Мазмұны!B185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8"/>
  <dimension ref="A2:I24"/>
  <sheetViews>
    <sheetView topLeftCell="A10" zoomScaleNormal="100" workbookViewId="0">
      <selection activeCell="B24" sqref="B24"/>
    </sheetView>
  </sheetViews>
  <sheetFormatPr defaultColWidth="8" defaultRowHeight="12.75"/>
  <cols>
    <col min="1" max="1" width="13.5703125" style="1341" customWidth="1"/>
    <col min="2" max="2" width="16.28515625" style="1341" customWidth="1"/>
    <col min="3" max="3" width="10.140625" style="1341" customWidth="1"/>
    <col min="4" max="4" width="10.42578125" style="1341" customWidth="1"/>
    <col min="5" max="5" width="11.42578125" style="1341" customWidth="1"/>
    <col min="6" max="6" width="12.140625" style="1341" customWidth="1"/>
    <col min="7" max="7" width="11.42578125" style="1341" customWidth="1"/>
    <col min="8" max="8" width="11.140625" style="1341" customWidth="1"/>
    <col min="9" max="9" width="13.5703125" style="1341" customWidth="1"/>
    <col min="10" max="16384" width="8" style="1341"/>
  </cols>
  <sheetData>
    <row r="2" spans="1:9">
      <c r="A2" s="1341" t="s">
        <v>2254</v>
      </c>
      <c r="B2" s="1551" t="s">
        <v>2255</v>
      </c>
      <c r="C2" s="1551"/>
      <c r="D2" s="1551"/>
      <c r="E2" s="1551"/>
      <c r="F2" s="1551"/>
      <c r="G2" s="1551"/>
      <c r="H2" s="1551"/>
    </row>
    <row r="3" spans="1:9">
      <c r="B3" s="1547"/>
      <c r="C3" s="1547"/>
      <c r="D3" s="1547"/>
      <c r="E3" s="1547"/>
      <c r="F3" s="1547"/>
      <c r="G3" s="1547"/>
      <c r="H3" s="1547"/>
    </row>
    <row r="4" spans="1:9" ht="25.5">
      <c r="B4" s="1349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9" ht="25.5">
      <c r="B5" s="1348" t="s">
        <v>2256</v>
      </c>
      <c r="C5" s="1347">
        <v>15462.09</v>
      </c>
      <c r="D5" s="1347">
        <v>22411.9</v>
      </c>
      <c r="E5" s="1347">
        <v>30044</v>
      </c>
      <c r="F5" s="1347">
        <v>51705.7</v>
      </c>
      <c r="G5" s="1347">
        <v>94707.1</v>
      </c>
      <c r="H5" s="1347">
        <v>143454.39999999999</v>
      </c>
      <c r="I5" s="1347">
        <v>98761.2</v>
      </c>
    </row>
    <row r="6" spans="1:9" ht="27" customHeight="1">
      <c r="B6" s="1348" t="s">
        <v>2257</v>
      </c>
      <c r="C6" s="1347">
        <v>11525.2</v>
      </c>
      <c r="D6" s="1347">
        <v>12830.2</v>
      </c>
      <c r="E6" s="1347">
        <v>17408.7</v>
      </c>
      <c r="F6" s="1347">
        <v>23221.7</v>
      </c>
      <c r="G6" s="1347">
        <v>24100.6</v>
      </c>
      <c r="H6" s="1347">
        <v>23598.7</v>
      </c>
      <c r="I6" s="1347">
        <v>17884.2</v>
      </c>
    </row>
    <row r="7" spans="1:9">
      <c r="B7" s="1346"/>
    </row>
    <row r="8" spans="1:9">
      <c r="B8" s="1548" t="s">
        <v>2255</v>
      </c>
      <c r="C8" s="1549"/>
      <c r="D8" s="1549"/>
      <c r="E8" s="1549"/>
      <c r="F8" s="1549"/>
      <c r="G8" s="1549"/>
      <c r="H8" s="1549"/>
      <c r="I8" s="1550"/>
    </row>
    <row r="9" spans="1:9" ht="16.5" customHeight="1">
      <c r="B9" s="1345"/>
      <c r="C9" s="1344"/>
      <c r="D9" s="1344"/>
      <c r="E9" s="1344"/>
      <c r="F9" s="1344"/>
      <c r="G9" s="1344"/>
      <c r="H9" s="1344"/>
      <c r="I9" s="1343"/>
    </row>
    <row r="10" spans="1:9" ht="12.75" customHeight="1">
      <c r="B10" s="1345"/>
      <c r="C10" s="1344"/>
      <c r="D10" s="1344"/>
      <c r="E10" s="1344"/>
      <c r="F10" s="1344"/>
      <c r="G10" s="1344"/>
      <c r="H10" s="1344"/>
      <c r="I10" s="1343"/>
    </row>
    <row r="11" spans="1:9" ht="14.25" customHeight="1">
      <c r="B11" s="1345"/>
      <c r="C11" s="1344"/>
      <c r="D11" s="1344"/>
      <c r="E11" s="1344"/>
      <c r="F11" s="1344"/>
      <c r="G11" s="1344"/>
      <c r="H11" s="1344"/>
      <c r="I11" s="1343"/>
    </row>
    <row r="12" spans="1:9" ht="12.75" customHeight="1">
      <c r="B12" s="1345"/>
      <c r="C12" s="1344"/>
      <c r="D12" s="1344"/>
      <c r="E12" s="1344"/>
      <c r="F12" s="1344"/>
      <c r="G12" s="1344"/>
      <c r="H12" s="1344"/>
      <c r="I12" s="1343"/>
    </row>
    <row r="13" spans="1:9" ht="18" customHeight="1">
      <c r="B13" s="1345"/>
      <c r="C13" s="1344"/>
      <c r="D13" s="1344"/>
      <c r="E13" s="1344"/>
      <c r="F13" s="1344"/>
      <c r="G13" s="1344"/>
      <c r="H13" s="1344"/>
      <c r="I13" s="1343"/>
    </row>
    <row r="14" spans="1:9" ht="18.75" customHeight="1">
      <c r="B14" s="1345"/>
      <c r="C14" s="1344"/>
      <c r="D14" s="1344"/>
      <c r="E14" s="1344"/>
      <c r="F14" s="1344"/>
      <c r="G14" s="1344"/>
      <c r="H14" s="1344"/>
      <c r="I14" s="1343"/>
    </row>
    <row r="15" spans="1:9" ht="17.25" customHeight="1">
      <c r="B15" s="1345"/>
      <c r="C15" s="1344"/>
      <c r="D15" s="1344"/>
      <c r="E15" s="1344"/>
      <c r="F15" s="1344"/>
      <c r="G15" s="1344"/>
      <c r="H15" s="1344"/>
      <c r="I15" s="1343"/>
    </row>
    <row r="16" spans="1:9">
      <c r="B16" s="1345"/>
      <c r="C16" s="1344"/>
      <c r="D16" s="1344"/>
      <c r="E16" s="1344"/>
      <c r="F16" s="1344"/>
      <c r="G16" s="1344"/>
      <c r="H16" s="1344"/>
      <c r="I16" s="1343"/>
    </row>
    <row r="17" spans="2:9">
      <c r="B17" s="1345"/>
      <c r="C17" s="1344"/>
      <c r="D17" s="1344"/>
      <c r="E17" s="1344"/>
      <c r="F17" s="1344"/>
      <c r="G17" s="1344"/>
      <c r="H17" s="1344"/>
      <c r="I17" s="1343"/>
    </row>
    <row r="18" spans="2:9" ht="22.5" customHeight="1">
      <c r="B18" s="1345"/>
      <c r="C18" s="1344"/>
      <c r="D18" s="1344"/>
      <c r="E18" s="1344"/>
      <c r="F18" s="1344"/>
      <c r="G18" s="1344"/>
      <c r="H18" s="1344"/>
      <c r="I18" s="1343"/>
    </row>
    <row r="19" spans="2:9">
      <c r="B19" s="1345"/>
      <c r="C19" s="1344"/>
      <c r="D19" s="1344"/>
      <c r="E19" s="1344"/>
      <c r="F19" s="1344"/>
      <c r="G19" s="1344"/>
      <c r="H19" s="1344"/>
      <c r="I19" s="1343"/>
    </row>
    <row r="20" spans="2:9">
      <c r="B20" s="1345"/>
      <c r="C20" s="1344"/>
      <c r="D20" s="1344"/>
      <c r="E20" s="1344"/>
      <c r="F20" s="1344"/>
      <c r="G20" s="1344"/>
      <c r="H20" s="1344"/>
      <c r="I20" s="1343"/>
    </row>
    <row r="22" spans="2:9">
      <c r="B22" s="1342" t="s">
        <v>1006</v>
      </c>
    </row>
    <row r="23" spans="2:9">
      <c r="D23" s="937"/>
      <c r="E23" s="937"/>
      <c r="F23" s="937"/>
      <c r="G23" s="937"/>
      <c r="H23" s="937"/>
      <c r="I23" s="937"/>
    </row>
    <row r="24" spans="2:9">
      <c r="B24" s="156" t="s">
        <v>2189</v>
      </c>
      <c r="D24" s="937"/>
      <c r="E24" s="937"/>
      <c r="F24" s="937"/>
      <c r="G24" s="937"/>
      <c r="H24" s="937"/>
      <c r="I24" s="937"/>
    </row>
  </sheetData>
  <mergeCells count="3">
    <mergeCell ref="B3:H3"/>
    <mergeCell ref="B8:I8"/>
    <mergeCell ref="B2:H2"/>
  </mergeCells>
  <phoneticPr fontId="4" type="noConversion"/>
  <hyperlinks>
    <hyperlink ref="B24" location="Мазмұны!B188" display="мазмұнға"/>
  </hyperlinks>
  <pageMargins left="0.75" right="0.75" top="1" bottom="1" header="0.5" footer="0.5"/>
  <pageSetup paperSize="9" scale="73" orientation="portrait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9"/>
  <dimension ref="A1:J26"/>
  <sheetViews>
    <sheetView topLeftCell="A10" zoomScaleNormal="100" workbookViewId="0">
      <selection activeCell="B26" sqref="B26"/>
    </sheetView>
  </sheetViews>
  <sheetFormatPr defaultColWidth="8" defaultRowHeight="12.75"/>
  <cols>
    <col min="1" max="1" width="8.5703125" style="1341" customWidth="1"/>
    <col min="2" max="2" width="15.85546875" style="1341" customWidth="1"/>
    <col min="3" max="7" width="10.5703125" style="1341" customWidth="1"/>
    <col min="8" max="8" width="10" style="1341" customWidth="1"/>
    <col min="9" max="9" width="10.5703125" style="1341" customWidth="1"/>
    <col min="10" max="16384" width="8" style="1341"/>
  </cols>
  <sheetData>
    <row r="1" spans="1:10">
      <c r="F1" s="937"/>
      <c r="H1" s="1358"/>
    </row>
    <row r="2" spans="1:10">
      <c r="A2" s="1341" t="s">
        <v>2254</v>
      </c>
      <c r="B2" s="1552" t="s">
        <v>2259</v>
      </c>
      <c r="C2" s="1552"/>
      <c r="D2" s="1552"/>
      <c r="E2" s="1552"/>
      <c r="F2" s="1552"/>
      <c r="G2" s="1552"/>
      <c r="H2" s="1552"/>
    </row>
    <row r="3" spans="1:10">
      <c r="B3" s="1547"/>
      <c r="C3" s="1547"/>
      <c r="D3" s="1547"/>
      <c r="E3" s="1547"/>
      <c r="F3" s="1547"/>
      <c r="G3" s="1547"/>
      <c r="H3" s="1547"/>
      <c r="I3" s="1547"/>
    </row>
    <row r="4" spans="1:10" ht="25.5">
      <c r="B4" s="1357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10" ht="25.5">
      <c r="B5" s="1348" t="s">
        <v>2256</v>
      </c>
      <c r="C5" s="1347">
        <v>14786.2</v>
      </c>
      <c r="D5" s="1347">
        <v>21595.200000000001</v>
      </c>
      <c r="E5" s="1347">
        <v>29101.200000000001</v>
      </c>
      <c r="F5" s="1347">
        <v>50257.599999999999</v>
      </c>
      <c r="G5" s="1347">
        <v>92775.8</v>
      </c>
      <c r="H5" s="1347">
        <v>141148.5</v>
      </c>
      <c r="I5" s="1347">
        <v>97090.4</v>
      </c>
    </row>
    <row r="6" spans="1:10" ht="25.5">
      <c r="B6" s="1348" t="s">
        <v>2257</v>
      </c>
      <c r="C6" s="1347">
        <v>3216.7</v>
      </c>
      <c r="D6" s="1347">
        <v>3641.3</v>
      </c>
      <c r="E6" s="1347">
        <v>6196.6</v>
      </c>
      <c r="F6" s="1347">
        <v>7935.5</v>
      </c>
      <c r="G6" s="1347">
        <v>8293.2000000000007</v>
      </c>
      <c r="H6" s="1347">
        <v>8507.7999999999993</v>
      </c>
      <c r="I6" s="1347">
        <v>7030.6</v>
      </c>
    </row>
    <row r="7" spans="1:10">
      <c r="B7" s="1346"/>
    </row>
    <row r="8" spans="1:10">
      <c r="B8" s="1548" t="s">
        <v>2259</v>
      </c>
      <c r="C8" s="1549"/>
      <c r="D8" s="1549"/>
      <c r="E8" s="1549"/>
      <c r="F8" s="1549"/>
      <c r="G8" s="1549"/>
      <c r="H8" s="1549"/>
      <c r="I8" s="1549"/>
      <c r="J8" s="1550"/>
    </row>
    <row r="9" spans="1:10" ht="13.5" customHeight="1">
      <c r="B9" s="1345"/>
      <c r="C9" s="1344"/>
      <c r="D9" s="1344"/>
      <c r="E9" s="1344"/>
      <c r="F9" s="1344"/>
      <c r="G9" s="1344"/>
      <c r="H9" s="1344"/>
      <c r="I9" s="1344"/>
      <c r="J9" s="1343"/>
    </row>
    <row r="10" spans="1:10" ht="11.25" customHeight="1">
      <c r="B10" s="1345"/>
      <c r="C10" s="1344"/>
      <c r="D10" s="1344"/>
      <c r="E10" s="1344"/>
      <c r="F10" s="1344"/>
      <c r="G10" s="1344"/>
      <c r="H10" s="1344"/>
      <c r="I10" s="1344"/>
      <c r="J10" s="1343"/>
    </row>
    <row r="11" spans="1:10" ht="9" customHeight="1">
      <c r="B11" s="1345"/>
      <c r="C11" s="1344"/>
      <c r="D11" s="1344"/>
      <c r="E11" s="1344"/>
      <c r="F11" s="1344"/>
      <c r="G11" s="1344"/>
      <c r="H11" s="1344"/>
      <c r="I11" s="1344"/>
      <c r="J11" s="1343"/>
    </row>
    <row r="12" spans="1:10" ht="15.75" customHeight="1">
      <c r="B12" s="1345"/>
      <c r="C12" s="1344"/>
      <c r="D12" s="1344"/>
      <c r="E12" s="1344"/>
      <c r="F12" s="1344"/>
      <c r="G12" s="1344"/>
      <c r="H12" s="1344"/>
      <c r="I12" s="1344"/>
      <c r="J12" s="1343"/>
    </row>
    <row r="13" spans="1:10" ht="9" customHeight="1">
      <c r="B13" s="1345"/>
      <c r="C13" s="1344"/>
      <c r="D13" s="1344"/>
      <c r="E13" s="1344"/>
      <c r="F13" s="1344"/>
      <c r="G13" s="1344"/>
      <c r="H13" s="1344"/>
      <c r="I13" s="1344"/>
      <c r="J13" s="1343"/>
    </row>
    <row r="14" spans="1:10">
      <c r="B14" s="1345"/>
      <c r="C14" s="1344"/>
      <c r="D14" s="1344"/>
      <c r="E14" s="1344"/>
      <c r="F14" s="1344"/>
      <c r="G14" s="1344"/>
      <c r="H14" s="1344"/>
      <c r="I14" s="1344"/>
      <c r="J14" s="1343"/>
    </row>
    <row r="15" spans="1:10">
      <c r="B15" s="1345"/>
      <c r="C15" s="1344"/>
      <c r="D15" s="1344"/>
      <c r="E15" s="1344"/>
      <c r="F15" s="1344"/>
      <c r="G15" s="1344"/>
      <c r="H15" s="1344"/>
      <c r="I15" s="1344"/>
      <c r="J15" s="1343"/>
    </row>
    <row r="16" spans="1:10">
      <c r="B16" s="1345"/>
      <c r="C16" s="1344"/>
      <c r="D16" s="1344"/>
      <c r="E16" s="1344"/>
      <c r="F16" s="1344"/>
      <c r="G16" s="1344"/>
      <c r="H16" s="1344"/>
      <c r="I16" s="1344"/>
      <c r="J16" s="1343"/>
    </row>
    <row r="17" spans="2:10">
      <c r="B17" s="1345"/>
      <c r="C17" s="1344"/>
      <c r="D17" s="1344"/>
      <c r="E17" s="1344"/>
      <c r="F17" s="1344"/>
      <c r="G17" s="1344"/>
      <c r="H17" s="1344"/>
      <c r="I17" s="1344"/>
      <c r="J17" s="1343"/>
    </row>
    <row r="18" spans="2:10">
      <c r="B18" s="1345"/>
      <c r="C18" s="1344"/>
      <c r="D18" s="1344"/>
      <c r="E18" s="1344"/>
      <c r="F18" s="1344"/>
      <c r="G18" s="1344"/>
      <c r="H18" s="1344"/>
      <c r="I18" s="1344"/>
      <c r="J18" s="1343"/>
    </row>
    <row r="19" spans="2:10">
      <c r="B19" s="1345"/>
      <c r="C19" s="1344"/>
      <c r="D19" s="1344"/>
      <c r="E19" s="1344"/>
      <c r="F19" s="1344"/>
      <c r="G19" s="1344"/>
      <c r="H19" s="1344"/>
      <c r="I19" s="1344"/>
      <c r="J19" s="1343"/>
    </row>
    <row r="20" spans="2:10" ht="4.5" customHeight="1">
      <c r="B20" s="1356"/>
      <c r="C20" s="1344"/>
      <c r="D20" s="1344"/>
      <c r="E20" s="1344"/>
      <c r="F20" s="1344"/>
      <c r="G20" s="1344"/>
      <c r="H20" s="1344"/>
      <c r="I20" s="1355"/>
      <c r="J20" s="1343"/>
    </row>
    <row r="21" spans="2:10" ht="25.5">
      <c r="B21" s="1353" t="s">
        <v>2260</v>
      </c>
      <c r="C21" s="1354">
        <v>72</v>
      </c>
      <c r="D21" s="1354">
        <v>69</v>
      </c>
      <c r="E21" s="1354">
        <v>52</v>
      </c>
      <c r="F21" s="1354">
        <v>51</v>
      </c>
      <c r="G21" s="1354">
        <v>50</v>
      </c>
      <c r="H21" s="1354">
        <v>49</v>
      </c>
      <c r="I21" s="1354">
        <v>51</v>
      </c>
      <c r="J21" s="1343"/>
    </row>
    <row r="22" spans="2:10" ht="25.5">
      <c r="B22" s="1353" t="s">
        <v>2261</v>
      </c>
      <c r="C22" s="1352">
        <v>4.5966984798084995</v>
      </c>
      <c r="D22" s="1352">
        <v>5.9306291709005023</v>
      </c>
      <c r="E22" s="1352">
        <v>4.6963173353129131</v>
      </c>
      <c r="F22" s="1352">
        <v>6.3332619242643817</v>
      </c>
      <c r="G22" s="1352">
        <v>11.186972459364299</v>
      </c>
      <c r="H22" s="1352">
        <v>16.590481675638827</v>
      </c>
      <c r="I22" s="1352">
        <v>13.809689073478792</v>
      </c>
      <c r="J22" s="1343"/>
    </row>
    <row r="24" spans="2:10">
      <c r="B24" s="1342" t="s">
        <v>1006</v>
      </c>
      <c r="C24" s="1351"/>
      <c r="D24" s="1351"/>
      <c r="E24" s="1351"/>
      <c r="F24" s="1351"/>
      <c r="G24" s="1351"/>
      <c r="H24" s="1351"/>
      <c r="I24" s="1351"/>
    </row>
    <row r="25" spans="2:10">
      <c r="D25" s="937"/>
      <c r="E25" s="937"/>
      <c r="F25" s="937"/>
      <c r="G25" s="937"/>
      <c r="H25" s="937"/>
      <c r="I25" s="937"/>
    </row>
    <row r="26" spans="2:10">
      <c r="B26" s="156" t="s">
        <v>2189</v>
      </c>
      <c r="D26" s="937"/>
      <c r="E26" s="937"/>
      <c r="F26" s="937"/>
      <c r="G26" s="937"/>
      <c r="H26" s="937"/>
      <c r="I26" s="937"/>
    </row>
  </sheetData>
  <mergeCells count="3">
    <mergeCell ref="B3:I3"/>
    <mergeCell ref="B8:J8"/>
    <mergeCell ref="B2:H2"/>
  </mergeCells>
  <phoneticPr fontId="4" type="noConversion"/>
  <hyperlinks>
    <hyperlink ref="B26" location="Мазмұны!B189" display="мазмұнға"/>
  </hyperlinks>
  <pageMargins left="0.75" right="0.75" top="1" bottom="1" header="0.5" footer="0.5"/>
  <pageSetup paperSize="9" scale="82" orientation="portrait" verticalDpi="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0"/>
  <dimension ref="A1:J27"/>
  <sheetViews>
    <sheetView topLeftCell="A16" zoomScaleNormal="100" workbookViewId="0">
      <selection activeCell="B26" sqref="B26"/>
    </sheetView>
  </sheetViews>
  <sheetFormatPr defaultColWidth="8" defaultRowHeight="12.75"/>
  <cols>
    <col min="1" max="1" width="14.28515625" style="1341" customWidth="1"/>
    <col min="2" max="2" width="18.85546875" style="1341" customWidth="1"/>
    <col min="3" max="9" width="10.5703125" style="1341" customWidth="1"/>
    <col min="10" max="16384" width="8" style="1341"/>
  </cols>
  <sheetData>
    <row r="1" spans="1:10">
      <c r="H1" s="937"/>
    </row>
    <row r="2" spans="1:10">
      <c r="A2" s="1341" t="s">
        <v>2254</v>
      </c>
      <c r="B2" s="1552" t="s">
        <v>2262</v>
      </c>
      <c r="C2" s="1552"/>
      <c r="D2" s="1552"/>
      <c r="E2" s="1552"/>
      <c r="F2" s="1552"/>
      <c r="G2" s="1552"/>
      <c r="H2" s="1552"/>
    </row>
    <row r="3" spans="1:10">
      <c r="B3" s="1547"/>
      <c r="C3" s="1547"/>
      <c r="D3" s="1547"/>
      <c r="E3" s="1547"/>
      <c r="F3" s="1547"/>
      <c r="G3" s="1547"/>
      <c r="H3" s="1547"/>
      <c r="I3" s="1547"/>
    </row>
    <row r="4" spans="1:10">
      <c r="B4" s="1357" t="s">
        <v>1958</v>
      </c>
      <c r="C4" s="1350">
        <v>2002</v>
      </c>
      <c r="D4" s="1350">
        <v>2003</v>
      </c>
      <c r="E4" s="1350">
        <v>2004</v>
      </c>
      <c r="F4" s="1350">
        <v>2005</v>
      </c>
      <c r="G4" s="1350">
        <v>2006</v>
      </c>
      <c r="H4" s="1349">
        <v>2007</v>
      </c>
      <c r="I4" s="1349" t="s">
        <v>2258</v>
      </c>
    </row>
    <row r="5" spans="1:10" ht="26.25" customHeight="1">
      <c r="B5" s="1348" t="s">
        <v>32</v>
      </c>
      <c r="C5" s="1347">
        <v>675.9</v>
      </c>
      <c r="D5" s="1347">
        <v>816.7</v>
      </c>
      <c r="E5" s="1347">
        <v>942.8</v>
      </c>
      <c r="F5" s="1347">
        <v>1448.1</v>
      </c>
      <c r="G5" s="1347">
        <v>1931.3</v>
      </c>
      <c r="H5" s="1347">
        <v>2305.9</v>
      </c>
      <c r="I5" s="1347">
        <v>1670.8</v>
      </c>
    </row>
    <row r="6" spans="1:10" ht="30" customHeight="1">
      <c r="B6" s="1348" t="s">
        <v>2257</v>
      </c>
      <c r="C6" s="1347">
        <v>8308.5</v>
      </c>
      <c r="D6" s="1347">
        <v>9189</v>
      </c>
      <c r="E6" s="1347">
        <v>11212.1</v>
      </c>
      <c r="F6" s="1347">
        <v>15286.2</v>
      </c>
      <c r="G6" s="1347">
        <v>15807.4</v>
      </c>
      <c r="H6" s="1347">
        <v>15090.9</v>
      </c>
      <c r="I6" s="1347">
        <v>10853.5</v>
      </c>
    </row>
    <row r="7" spans="1:10" ht="22.5" customHeight="1">
      <c r="B7" s="1346"/>
    </row>
    <row r="8" spans="1:10" ht="25.5" customHeight="1">
      <c r="B8" s="1548" t="s">
        <v>2262</v>
      </c>
      <c r="C8" s="1549"/>
      <c r="D8" s="1549"/>
      <c r="E8" s="1549"/>
      <c r="F8" s="1549"/>
      <c r="G8" s="1549"/>
      <c r="H8" s="1549"/>
      <c r="I8" s="1549"/>
      <c r="J8" s="1550"/>
    </row>
    <row r="9" spans="1:10">
      <c r="B9" s="1345"/>
      <c r="C9" s="1344"/>
      <c r="D9" s="1344"/>
      <c r="E9" s="1344"/>
      <c r="F9" s="1344"/>
      <c r="G9" s="1344"/>
      <c r="H9" s="1344"/>
      <c r="I9" s="1344"/>
      <c r="J9" s="1343"/>
    </row>
    <row r="10" spans="1:10" ht="12.75" customHeight="1">
      <c r="B10" s="1345"/>
      <c r="C10" s="1344"/>
      <c r="D10" s="1344"/>
      <c r="E10" s="1344"/>
      <c r="F10" s="1344"/>
      <c r="G10" s="1344"/>
      <c r="H10" s="1344"/>
      <c r="I10" s="1344"/>
      <c r="J10" s="1343"/>
    </row>
    <row r="11" spans="1:10" ht="10.5" customHeight="1">
      <c r="B11" s="1345"/>
      <c r="C11" s="1344"/>
      <c r="D11" s="1344"/>
      <c r="E11" s="1344"/>
      <c r="F11" s="1344"/>
      <c r="G11" s="1344"/>
      <c r="H11" s="1344"/>
      <c r="I11" s="1344"/>
      <c r="J11" s="1343"/>
    </row>
    <row r="12" spans="1:10" ht="9" customHeight="1">
      <c r="B12" s="1345"/>
      <c r="C12" s="1344"/>
      <c r="D12" s="1344"/>
      <c r="E12" s="1344"/>
      <c r="F12" s="1344"/>
      <c r="G12" s="1344"/>
      <c r="H12" s="1344"/>
      <c r="I12" s="1344"/>
      <c r="J12" s="1343"/>
    </row>
    <row r="13" spans="1:10">
      <c r="B13" s="1345"/>
      <c r="C13" s="1344"/>
      <c r="D13" s="1344"/>
      <c r="E13" s="1344"/>
      <c r="F13" s="1344"/>
      <c r="G13" s="1344"/>
      <c r="H13" s="1344"/>
      <c r="I13" s="1344"/>
      <c r="J13" s="1343"/>
    </row>
    <row r="14" spans="1:10">
      <c r="B14" s="1345"/>
      <c r="C14" s="1344"/>
      <c r="D14" s="1344"/>
      <c r="E14" s="1344"/>
      <c r="F14" s="1344"/>
      <c r="G14" s="1344"/>
      <c r="H14" s="1344"/>
      <c r="I14" s="1344"/>
      <c r="J14" s="1343"/>
    </row>
    <row r="15" spans="1:10">
      <c r="B15" s="1345"/>
      <c r="C15" s="1344"/>
      <c r="D15" s="1344"/>
      <c r="E15" s="1344"/>
      <c r="F15" s="1344"/>
      <c r="G15" s="1344"/>
      <c r="H15" s="1344"/>
      <c r="I15" s="1344"/>
      <c r="J15" s="1343"/>
    </row>
    <row r="16" spans="1:10">
      <c r="B16" s="1345"/>
      <c r="C16" s="1344"/>
      <c r="D16" s="1344"/>
      <c r="E16" s="1344"/>
      <c r="F16" s="1344"/>
      <c r="G16" s="1344"/>
      <c r="H16" s="1344"/>
      <c r="I16" s="1344"/>
      <c r="J16" s="1343"/>
    </row>
    <row r="17" spans="2:10">
      <c r="B17" s="1345"/>
      <c r="C17" s="1344"/>
      <c r="D17" s="1344"/>
      <c r="E17" s="1344"/>
      <c r="F17" s="1344"/>
      <c r="G17" s="1344"/>
      <c r="H17" s="1344"/>
      <c r="I17" s="1344"/>
      <c r="J17" s="1343"/>
    </row>
    <row r="18" spans="2:10">
      <c r="B18" s="1345"/>
      <c r="C18" s="1344"/>
      <c r="D18" s="1344"/>
      <c r="E18" s="1344"/>
      <c r="F18" s="1344"/>
      <c r="G18" s="1344"/>
      <c r="H18" s="1344"/>
      <c r="I18" s="1344"/>
      <c r="J18" s="1343"/>
    </row>
    <row r="19" spans="2:10" ht="45.75" customHeight="1">
      <c r="B19" s="1345"/>
      <c r="C19" s="1344"/>
      <c r="D19" s="1344"/>
      <c r="E19" s="1344"/>
      <c r="F19" s="1344"/>
      <c r="G19" s="1344"/>
      <c r="H19" s="1344"/>
      <c r="I19" s="1344"/>
      <c r="J19" s="1343"/>
    </row>
    <row r="20" spans="2:10" ht="4.5" customHeight="1">
      <c r="B20" s="1356"/>
      <c r="C20" s="1344"/>
      <c r="D20" s="1344"/>
      <c r="E20" s="1344"/>
      <c r="F20" s="1344"/>
      <c r="G20" s="1344"/>
      <c r="H20" s="1344"/>
      <c r="I20" s="1355"/>
      <c r="J20" s="1343"/>
    </row>
    <row r="21" spans="2:10" ht="25.5">
      <c r="B21" s="1353" t="s">
        <v>2260</v>
      </c>
      <c r="C21" s="1360">
        <v>51</v>
      </c>
      <c r="D21" s="1360">
        <v>47</v>
      </c>
      <c r="E21" s="1360">
        <v>32</v>
      </c>
      <c r="F21" s="1360">
        <v>34</v>
      </c>
      <c r="G21" s="1360">
        <v>33</v>
      </c>
      <c r="H21" s="1360">
        <v>33</v>
      </c>
      <c r="I21" s="1360">
        <v>36</v>
      </c>
      <c r="J21" s="1343"/>
    </row>
    <row r="22" spans="2:10" ht="25.5">
      <c r="B22" s="1353" t="s">
        <v>2261</v>
      </c>
      <c r="C22" s="1359">
        <v>81.350424264307634</v>
      </c>
      <c r="D22" s="1359">
        <v>88.878006311894652</v>
      </c>
      <c r="E22" s="1359">
        <v>84.087726652455828</v>
      </c>
      <c r="F22" s="1359">
        <v>94.732503826981187</v>
      </c>
      <c r="G22" s="1359">
        <v>122.1769550969799</v>
      </c>
      <c r="H22" s="1359">
        <v>152.80069445824967</v>
      </c>
      <c r="I22" s="1359">
        <v>153.94112498272446</v>
      </c>
      <c r="J22" s="1343"/>
    </row>
    <row r="24" spans="2:10">
      <c r="B24" s="1342" t="s">
        <v>1006</v>
      </c>
    </row>
    <row r="25" spans="2:10">
      <c r="C25" s="1351"/>
      <c r="D25" s="1351"/>
      <c r="E25" s="1351"/>
      <c r="F25" s="1351"/>
      <c r="G25" s="1351"/>
      <c r="H25" s="1351"/>
      <c r="I25" s="1351"/>
    </row>
    <row r="26" spans="2:10">
      <c r="B26" s="156" t="s">
        <v>2189</v>
      </c>
    </row>
    <row r="27" spans="2:10">
      <c r="D27" s="937"/>
      <c r="E27" s="937"/>
      <c r="F27" s="937"/>
      <c r="G27" s="937"/>
      <c r="H27" s="937"/>
      <c r="I27" s="937"/>
    </row>
  </sheetData>
  <mergeCells count="3">
    <mergeCell ref="B3:I3"/>
    <mergeCell ref="B8:J8"/>
    <mergeCell ref="B2:H2"/>
  </mergeCells>
  <phoneticPr fontId="4" type="noConversion"/>
  <hyperlinks>
    <hyperlink ref="B26" location="Мазмұны!B190" display="мазмұнға"/>
  </hyperlinks>
  <pageMargins left="0.75" right="0.75" top="1" bottom="1" header="0.5" footer="0.5"/>
  <pageSetup paperSize="9" scale="75" orientation="portrait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2:C36"/>
  <sheetViews>
    <sheetView topLeftCell="A26" zoomScaleNormal="100" workbookViewId="0">
      <selection activeCell="B36" sqref="B36"/>
    </sheetView>
  </sheetViews>
  <sheetFormatPr defaultRowHeight="12.75"/>
  <cols>
    <col min="1" max="1" width="9.140625" style="75"/>
    <col min="2" max="2" width="30.5703125" style="75" customWidth="1"/>
    <col min="3" max="3" width="79.85546875" style="75" customWidth="1"/>
    <col min="4" max="16384" width="9.140625" style="75"/>
  </cols>
  <sheetData>
    <row r="2" spans="1:3">
      <c r="A2" s="75" t="s">
        <v>1380</v>
      </c>
      <c r="B2" s="84" t="s">
        <v>1290</v>
      </c>
    </row>
    <row r="3" spans="1:3" ht="13.5" thickBot="1"/>
    <row r="4" spans="1:3" ht="13.5" thickBot="1">
      <c r="B4" s="649" t="s">
        <v>2100</v>
      </c>
      <c r="C4" s="650" t="s">
        <v>2210</v>
      </c>
    </row>
    <row r="5" spans="1:3" ht="13.5" thickBot="1">
      <c r="B5" s="1447" t="s">
        <v>2211</v>
      </c>
      <c r="C5" s="1448"/>
    </row>
    <row r="6" spans="1:3" ht="25.5" customHeight="1" thickBot="1">
      <c r="B6" s="1449" t="s">
        <v>593</v>
      </c>
      <c r="C6" s="651" t="s">
        <v>594</v>
      </c>
    </row>
    <row r="7" spans="1:3" ht="25.5" customHeight="1" thickBot="1">
      <c r="B7" s="1450"/>
      <c r="C7" s="651" t="s">
        <v>595</v>
      </c>
    </row>
    <row r="8" spans="1:3" ht="13.5" thickBot="1">
      <c r="B8" s="1449" t="s">
        <v>2295</v>
      </c>
      <c r="C8" s="651" t="s">
        <v>596</v>
      </c>
    </row>
    <row r="9" spans="1:3" ht="26.25" thickBot="1">
      <c r="B9" s="1451"/>
      <c r="C9" s="651" t="s">
        <v>597</v>
      </c>
    </row>
    <row r="10" spans="1:3" ht="26.25" thickBot="1">
      <c r="B10" s="1451"/>
      <c r="C10" s="651" t="s">
        <v>598</v>
      </c>
    </row>
    <row r="11" spans="1:3" ht="13.5" thickBot="1">
      <c r="B11" s="1451"/>
      <c r="C11" s="651" t="s">
        <v>599</v>
      </c>
    </row>
    <row r="12" spans="1:3" ht="26.25" thickBot="1">
      <c r="B12" s="1451"/>
      <c r="C12" s="651" t="s">
        <v>600</v>
      </c>
    </row>
    <row r="13" spans="1:3" ht="13.5" thickBot="1">
      <c r="B13" s="1450"/>
      <c r="C13" s="651" t="s">
        <v>601</v>
      </c>
    </row>
    <row r="14" spans="1:3" ht="13.5" thickBot="1">
      <c r="B14" s="1449" t="s">
        <v>602</v>
      </c>
      <c r="C14" s="651" t="s">
        <v>603</v>
      </c>
    </row>
    <row r="15" spans="1:3" ht="26.25" thickBot="1">
      <c r="B15" s="1451"/>
      <c r="C15" s="651" t="s">
        <v>604</v>
      </c>
    </row>
    <row r="16" spans="1:3" ht="13.5" thickBot="1">
      <c r="B16" s="1450"/>
      <c r="C16" s="651" t="s">
        <v>605</v>
      </c>
    </row>
    <row r="17" spans="2:3" ht="39" thickBot="1">
      <c r="B17" s="652" t="s">
        <v>606</v>
      </c>
      <c r="C17" s="651" t="s">
        <v>607</v>
      </c>
    </row>
    <row r="18" spans="2:3" ht="26.25" thickBot="1">
      <c r="B18" s="652" t="s">
        <v>608</v>
      </c>
      <c r="C18" s="651" t="s">
        <v>609</v>
      </c>
    </row>
    <row r="19" spans="2:3" ht="13.5" thickBot="1">
      <c r="B19" s="1447" t="s">
        <v>610</v>
      </c>
      <c r="C19" s="1448"/>
    </row>
    <row r="20" spans="2:3" ht="39" thickBot="1">
      <c r="B20" s="652" t="s">
        <v>611</v>
      </c>
      <c r="C20" s="651" t="s">
        <v>612</v>
      </c>
    </row>
    <row r="21" spans="2:3" ht="39" thickBot="1">
      <c r="B21" s="652" t="s">
        <v>613</v>
      </c>
      <c r="C21" s="651" t="s">
        <v>614</v>
      </c>
    </row>
    <row r="22" spans="2:3" ht="13.5" thickBot="1">
      <c r="B22" s="1447" t="s">
        <v>2296</v>
      </c>
      <c r="C22" s="1448"/>
    </row>
    <row r="23" spans="2:3" ht="39" thickBot="1">
      <c r="B23" s="652" t="s">
        <v>615</v>
      </c>
      <c r="C23" s="651" t="s">
        <v>616</v>
      </c>
    </row>
    <row r="24" spans="2:3" ht="13.5" thickBot="1">
      <c r="B24" s="652"/>
      <c r="C24" s="651" t="s">
        <v>617</v>
      </c>
    </row>
    <row r="25" spans="2:3" ht="26.25" thickBot="1">
      <c r="B25" s="652" t="s">
        <v>618</v>
      </c>
      <c r="C25" s="651" t="s">
        <v>619</v>
      </c>
    </row>
    <row r="26" spans="2:3" ht="13.5" thickBot="1">
      <c r="B26" s="652" t="s">
        <v>620</v>
      </c>
      <c r="C26" s="651" t="s">
        <v>621</v>
      </c>
    </row>
    <row r="27" spans="2:3" ht="51.75" thickBot="1">
      <c r="B27" s="652" t="s">
        <v>622</v>
      </c>
      <c r="C27" s="651" t="s">
        <v>623</v>
      </c>
    </row>
    <row r="28" spans="2:3" ht="13.5" thickBot="1">
      <c r="B28" s="1447" t="s">
        <v>624</v>
      </c>
      <c r="C28" s="1448"/>
    </row>
    <row r="29" spans="2:3" ht="26.25" thickBot="1">
      <c r="B29" s="652" t="s">
        <v>625</v>
      </c>
      <c r="C29" s="651" t="s">
        <v>626</v>
      </c>
    </row>
    <row r="30" spans="2:3" ht="39" thickBot="1">
      <c r="B30" s="652" t="s">
        <v>627</v>
      </c>
      <c r="C30" s="651" t="s">
        <v>628</v>
      </c>
    </row>
    <row r="31" spans="2:3" ht="26.25" thickBot="1">
      <c r="B31" s="652" t="s">
        <v>2297</v>
      </c>
      <c r="C31" s="651" t="s">
        <v>629</v>
      </c>
    </row>
    <row r="32" spans="2:3" ht="13.5" thickBot="1">
      <c r="B32" s="652"/>
      <c r="C32" s="651" t="s">
        <v>630</v>
      </c>
    </row>
    <row r="34" spans="2:2">
      <c r="B34" s="109" t="s">
        <v>755</v>
      </c>
    </row>
    <row r="36" spans="2:2">
      <c r="B36" s="1431" t="s">
        <v>2189</v>
      </c>
    </row>
  </sheetData>
  <mergeCells count="7">
    <mergeCell ref="B19:C19"/>
    <mergeCell ref="B22:C22"/>
    <mergeCell ref="B28:C28"/>
    <mergeCell ref="B5:C5"/>
    <mergeCell ref="B6:B7"/>
    <mergeCell ref="B8:B13"/>
    <mergeCell ref="B14:B16"/>
  </mergeCells>
  <phoneticPr fontId="4" type="noConversion"/>
  <hyperlinks>
    <hyperlink ref="B36" location="Мазмұны!B19" display="мазмұнға"/>
  </hyperlinks>
  <pageMargins left="0.75" right="0.75" top="1" bottom="1" header="0.5" footer="0.5"/>
  <pageSetup paperSize="9" scale="72" orientation="portrait" verticalDpi="0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1"/>
  <dimension ref="A2:I35"/>
  <sheetViews>
    <sheetView topLeftCell="A16" zoomScaleNormal="100" zoomScaleSheetLayoutView="100" workbookViewId="0">
      <selection activeCell="B35" sqref="B35"/>
    </sheetView>
  </sheetViews>
  <sheetFormatPr defaultColWidth="8" defaultRowHeight="12.75"/>
  <cols>
    <col min="1" max="1" width="12" style="1341" customWidth="1"/>
    <col min="2" max="2" width="35.28515625" style="1341" customWidth="1"/>
    <col min="3" max="3" width="9.42578125" style="1341" customWidth="1"/>
    <col min="4" max="4" width="9.140625" style="1341" customWidth="1"/>
    <col min="5" max="5" width="8.85546875" style="1341" customWidth="1"/>
    <col min="6" max="7" width="8.5703125" style="1341" customWidth="1"/>
    <col min="8" max="8" width="10" style="1341" customWidth="1"/>
    <col min="9" max="9" width="9" style="1341" customWidth="1"/>
    <col min="10" max="11" width="7.28515625" style="1341" customWidth="1"/>
    <col min="12" max="16384" width="8" style="1341"/>
  </cols>
  <sheetData>
    <row r="2" spans="1:9">
      <c r="A2" s="1341" t="s">
        <v>2254</v>
      </c>
      <c r="B2" s="1552" t="s">
        <v>306</v>
      </c>
      <c r="C2" s="1552"/>
      <c r="D2" s="1552"/>
      <c r="E2" s="1552"/>
      <c r="F2" s="1552"/>
      <c r="G2" s="1552"/>
      <c r="H2" s="1552"/>
    </row>
    <row r="3" spans="1:9">
      <c r="B3" s="1547"/>
      <c r="C3" s="1547"/>
      <c r="D3" s="1547"/>
      <c r="E3" s="1547"/>
      <c r="F3" s="1547"/>
      <c r="G3" s="1547"/>
    </row>
    <row r="4" spans="1:9">
      <c r="B4" s="1370" t="s">
        <v>1958</v>
      </c>
      <c r="C4" s="1370">
        <v>2002</v>
      </c>
      <c r="D4" s="1370">
        <v>2003</v>
      </c>
      <c r="E4" s="1370">
        <v>2004</v>
      </c>
      <c r="F4" s="1370">
        <v>2005</v>
      </c>
      <c r="G4" s="1370">
        <v>2006</v>
      </c>
      <c r="H4" s="1370">
        <v>2007</v>
      </c>
      <c r="I4" s="1370" t="s">
        <v>2258</v>
      </c>
    </row>
    <row r="5" spans="1:9" ht="25.5">
      <c r="B5" s="1367" t="s">
        <v>2263</v>
      </c>
      <c r="C5" s="1369">
        <v>58.7</v>
      </c>
      <c r="D5" s="1369">
        <v>86</v>
      </c>
      <c r="E5" s="1369">
        <v>115.5</v>
      </c>
      <c r="F5" s="1369">
        <v>201</v>
      </c>
      <c r="G5" s="1369">
        <v>372.6</v>
      </c>
      <c r="H5" s="1368">
        <v>564.59393215766738</v>
      </c>
      <c r="I5" s="1368">
        <v>519.19998626129006</v>
      </c>
    </row>
    <row r="6" spans="1:9" ht="29.25" customHeight="1">
      <c r="B6" s="1367" t="s">
        <v>2264</v>
      </c>
      <c r="C6" s="1369">
        <v>49.2</v>
      </c>
      <c r="D6" s="1369">
        <v>67.099999999999994</v>
      </c>
      <c r="E6" s="1369">
        <v>83.4</v>
      </c>
      <c r="F6" s="1369">
        <v>143</v>
      </c>
      <c r="G6" s="1369">
        <v>350.5</v>
      </c>
      <c r="H6" s="1368">
        <v>580.28009431632006</v>
      </c>
      <c r="I6" s="1368">
        <v>531.09433756025055</v>
      </c>
    </row>
    <row r="7" spans="1:9" ht="28.5">
      <c r="B7" s="1367" t="s">
        <v>2265</v>
      </c>
      <c r="C7" s="1366">
        <v>0.93</v>
      </c>
      <c r="D7" s="1366">
        <v>0.82</v>
      </c>
      <c r="E7" s="1366">
        <v>0.74</v>
      </c>
      <c r="F7" s="1366">
        <v>0.78</v>
      </c>
      <c r="G7" s="1366">
        <v>1.04</v>
      </c>
      <c r="H7" s="1365">
        <v>1.1608768414184933</v>
      </c>
      <c r="I7" s="1365">
        <v>1.1062318694686464</v>
      </c>
    </row>
    <row r="8" spans="1:9" ht="29.25" customHeight="1">
      <c r="B8" s="1367" t="s">
        <v>2266</v>
      </c>
      <c r="C8" s="1366">
        <v>1.21</v>
      </c>
      <c r="D8" s="1366">
        <v>1.3</v>
      </c>
      <c r="E8" s="1366">
        <v>1.42</v>
      </c>
      <c r="F8" s="1366">
        <v>1.43</v>
      </c>
      <c r="G8" s="1366">
        <v>1.07</v>
      </c>
      <c r="H8" s="1365">
        <v>1.0445603634672649</v>
      </c>
      <c r="I8" s="1365">
        <v>0.97806780401512183</v>
      </c>
    </row>
    <row r="9" spans="1:9" ht="23.25" customHeight="1">
      <c r="B9" s="1554" t="s">
        <v>2267</v>
      </c>
      <c r="C9" s="1554"/>
      <c r="D9" s="1554"/>
      <c r="E9" s="1554"/>
      <c r="F9" s="1554"/>
      <c r="G9" s="1554"/>
      <c r="H9" s="1364"/>
    </row>
    <row r="10" spans="1:9" ht="26.25" customHeight="1">
      <c r="B10" s="1553" t="s">
        <v>2268</v>
      </c>
      <c r="C10" s="1553"/>
      <c r="D10" s="1553"/>
      <c r="E10" s="1553"/>
      <c r="F10" s="1553"/>
      <c r="G10" s="1553"/>
      <c r="H10" s="1363"/>
    </row>
    <row r="11" spans="1:9">
      <c r="B11" s="1553" t="s">
        <v>2269</v>
      </c>
      <c r="C11" s="1553"/>
      <c r="D11" s="1553"/>
      <c r="E11" s="1553"/>
      <c r="F11" s="1553"/>
      <c r="G11" s="1553"/>
      <c r="H11" s="1363"/>
    </row>
    <row r="14" spans="1:9">
      <c r="B14" s="1362"/>
    </row>
    <row r="33" spans="2:2">
      <c r="B33" s="1361" t="s">
        <v>1006</v>
      </c>
    </row>
    <row r="35" spans="2:2">
      <c r="B35" s="156" t="s">
        <v>2189</v>
      </c>
    </row>
  </sheetData>
  <mergeCells count="5">
    <mergeCell ref="B2:H2"/>
    <mergeCell ref="B11:G11"/>
    <mergeCell ref="B3:G3"/>
    <mergeCell ref="B9:G9"/>
    <mergeCell ref="B10:G10"/>
  </mergeCells>
  <phoneticPr fontId="4" type="noConversion"/>
  <hyperlinks>
    <hyperlink ref="B35" location="Мазмұны!B191" display="мазмұнға"/>
  </hyperlinks>
  <pageMargins left="0.75" right="0.75" top="1" bottom="1" header="0.5" footer="0.5"/>
  <pageSetup paperSize="9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4009985" r:id="rId4">
          <objectPr defaultSize="0" autoPict="0" r:id="rId5">
            <anchor moveWithCells="1" sizeWithCells="1">
              <from>
                <xdr:col>1</xdr:col>
                <xdr:colOff>0</xdr:colOff>
                <xdr:row>13</xdr:row>
                <xdr:rowOff>0</xdr:rowOff>
              </from>
              <to>
                <xdr:col>8</xdr:col>
                <xdr:colOff>123825</xdr:colOff>
                <xdr:row>30</xdr:row>
                <xdr:rowOff>38100</xdr:rowOff>
              </to>
            </anchor>
          </objectPr>
        </oleObject>
      </mc:Choice>
      <mc:Fallback>
        <oleObject progId="MSGraph.Chart.8" shapeId="4009985" r:id="rId4"/>
      </mc:Fallback>
    </mc:AlternateContent>
  </oleObject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2"/>
  <dimension ref="A2:I11"/>
  <sheetViews>
    <sheetView zoomScaleNormal="100" workbookViewId="0">
      <selection activeCell="B11" sqref="B11"/>
    </sheetView>
  </sheetViews>
  <sheetFormatPr defaultColWidth="8" defaultRowHeight="12.75"/>
  <cols>
    <col min="1" max="1" width="8" style="1362" customWidth="1"/>
    <col min="2" max="2" width="47.5703125" style="1362" customWidth="1"/>
    <col min="3" max="4" width="8" style="1362" customWidth="1"/>
    <col min="5" max="6" width="8.7109375" style="1362" customWidth="1"/>
    <col min="7" max="7" width="8.28515625" style="1362" customWidth="1"/>
    <col min="8" max="8" width="9.42578125" style="1362" customWidth="1"/>
    <col min="9" max="9" width="10.7109375" style="1362" customWidth="1"/>
    <col min="10" max="16384" width="8" style="1362"/>
  </cols>
  <sheetData>
    <row r="2" spans="1:9">
      <c r="A2" s="1341" t="s">
        <v>1380</v>
      </c>
      <c r="B2" s="1378" t="s">
        <v>307</v>
      </c>
      <c r="C2" s="1378"/>
      <c r="D2" s="1378"/>
      <c r="E2" s="1378"/>
      <c r="F2" s="1378"/>
      <c r="G2" s="1378"/>
    </row>
    <row r="3" spans="1:9" ht="13.5" thickBot="1">
      <c r="B3" s="1377"/>
    </row>
    <row r="4" spans="1:9" ht="13.5" thickBot="1">
      <c r="B4" s="356" t="s">
        <v>1958</v>
      </c>
      <c r="C4" s="1376">
        <v>2002</v>
      </c>
      <c r="D4" s="1376">
        <v>2003</v>
      </c>
      <c r="E4" s="1376">
        <v>2004</v>
      </c>
      <c r="F4" s="1376">
        <v>2005</v>
      </c>
      <c r="G4" s="1376">
        <v>2006</v>
      </c>
      <c r="H4" s="1376">
        <v>2007</v>
      </c>
      <c r="I4" s="1376" t="s">
        <v>1396</v>
      </c>
    </row>
    <row r="5" spans="1:9" ht="16.5" customHeight="1" thickBot="1">
      <c r="B5" s="1373" t="s">
        <v>2270</v>
      </c>
      <c r="C5" s="1372">
        <v>239</v>
      </c>
      <c r="D5" s="1372">
        <v>163</v>
      </c>
      <c r="E5" s="1375">
        <v>2185</v>
      </c>
      <c r="F5" s="1372">
        <v>27</v>
      </c>
      <c r="G5" s="1372">
        <v>39</v>
      </c>
      <c r="H5" s="1372">
        <v>26</v>
      </c>
      <c r="I5" s="1372">
        <v>9</v>
      </c>
    </row>
    <row r="6" spans="1:9" ht="17.25" customHeight="1" thickBot="1">
      <c r="B6" s="1373" t="s">
        <v>2271</v>
      </c>
      <c r="C6" s="1372" t="s">
        <v>1397</v>
      </c>
      <c r="D6" s="1372" t="s">
        <v>1398</v>
      </c>
      <c r="E6" s="1372" t="s">
        <v>1399</v>
      </c>
      <c r="F6" s="1372" t="s">
        <v>1400</v>
      </c>
      <c r="G6" s="1372" t="s">
        <v>1401</v>
      </c>
      <c r="H6" s="1374">
        <v>224952.2</v>
      </c>
      <c r="I6" s="1374">
        <v>133491.20000000001</v>
      </c>
    </row>
    <row r="7" spans="1:9" ht="28.5" customHeight="1" thickBot="1">
      <c r="B7" s="1373" t="s">
        <v>2272</v>
      </c>
      <c r="C7" s="1372">
        <v>20</v>
      </c>
      <c r="D7" s="1372">
        <v>27</v>
      </c>
      <c r="E7" s="1372">
        <v>12</v>
      </c>
      <c r="F7" s="1372">
        <v>8</v>
      </c>
      <c r="G7" s="1372">
        <v>12</v>
      </c>
      <c r="H7" s="1372">
        <v>15</v>
      </c>
      <c r="I7" s="1372">
        <v>7</v>
      </c>
    </row>
    <row r="8" spans="1:9" ht="30.75" customHeight="1" thickBot="1">
      <c r="B8" s="1373" t="s">
        <v>2273</v>
      </c>
      <c r="C8" s="1372">
        <v>48</v>
      </c>
      <c r="D8" s="1372">
        <v>33</v>
      </c>
      <c r="E8" s="1372">
        <v>27</v>
      </c>
      <c r="F8" s="1372">
        <v>9</v>
      </c>
      <c r="G8" s="1372">
        <v>17</v>
      </c>
      <c r="H8" s="1372">
        <v>20</v>
      </c>
      <c r="I8" s="1372">
        <v>7</v>
      </c>
    </row>
    <row r="9" spans="1:9">
      <c r="B9" s="1371" t="s">
        <v>1006</v>
      </c>
    </row>
    <row r="11" spans="1:9">
      <c r="B11" s="156" t="s">
        <v>2189</v>
      </c>
    </row>
  </sheetData>
  <phoneticPr fontId="4" type="noConversion"/>
  <hyperlinks>
    <hyperlink ref="B11" location="Мазмұны!B192" display="мазмұнға"/>
  </hyperlinks>
  <pageMargins left="0.75" right="0.75" top="1" bottom="1" header="0.5" footer="0.5"/>
  <pageSetup paperSize="9" scale="74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3"/>
  <dimension ref="A2:I29"/>
  <sheetViews>
    <sheetView topLeftCell="A13" zoomScaleNormal="100" zoomScaleSheetLayoutView="100" workbookViewId="0">
      <selection activeCell="B29" sqref="B29"/>
    </sheetView>
  </sheetViews>
  <sheetFormatPr defaultColWidth="8" defaultRowHeight="12.75"/>
  <cols>
    <col min="1" max="1" width="14.28515625" style="1341" customWidth="1"/>
    <col min="2" max="2" width="32.140625" style="1341" customWidth="1"/>
    <col min="3" max="9" width="10.5703125" style="1341" customWidth="1"/>
    <col min="10" max="16384" width="8" style="1341"/>
  </cols>
  <sheetData>
    <row r="2" spans="1:9">
      <c r="A2" s="1341" t="s">
        <v>2254</v>
      </c>
      <c r="B2" s="1378" t="s">
        <v>308</v>
      </c>
      <c r="C2" s="1378"/>
      <c r="D2" s="1378"/>
      <c r="E2" s="1378"/>
      <c r="F2" s="1378"/>
      <c r="G2" s="1378"/>
      <c r="H2" s="1378"/>
    </row>
    <row r="3" spans="1:9">
      <c r="B3" s="1547"/>
      <c r="C3" s="1547"/>
      <c r="D3" s="1547"/>
      <c r="E3" s="1547"/>
      <c r="F3" s="1547"/>
      <c r="G3" s="1547"/>
      <c r="H3" s="1547"/>
      <c r="I3" s="1547"/>
    </row>
    <row r="4" spans="1:9" ht="15" customHeight="1">
      <c r="B4" s="1370" t="s">
        <v>1958</v>
      </c>
      <c r="C4" s="1370">
        <v>2002</v>
      </c>
      <c r="D4" s="1370">
        <v>2003</v>
      </c>
      <c r="E4" s="1370">
        <v>2004</v>
      </c>
      <c r="F4" s="1370">
        <v>2005</v>
      </c>
      <c r="G4" s="1370">
        <v>2006</v>
      </c>
      <c r="H4" s="1370">
        <v>2007</v>
      </c>
      <c r="I4" s="1370" t="s">
        <v>2258</v>
      </c>
    </row>
    <row r="5" spans="1:9" ht="28.5" customHeight="1">
      <c r="B5" s="1379" t="s">
        <v>2294</v>
      </c>
      <c r="C5" s="1349">
        <v>2.7</v>
      </c>
      <c r="D5" s="1349">
        <v>3.3</v>
      </c>
      <c r="E5" s="1349">
        <v>3.7</v>
      </c>
      <c r="F5" s="1349">
        <v>5.8</v>
      </c>
      <c r="G5" s="1349">
        <v>7.8</v>
      </c>
      <c r="H5" s="1369">
        <v>9.2236267509274796</v>
      </c>
      <c r="I5" s="1369">
        <v>8.9346503714351346</v>
      </c>
    </row>
    <row r="6" spans="1:9" ht="29.25" customHeight="1">
      <c r="B6" s="1379" t="s">
        <v>2274</v>
      </c>
      <c r="C6" s="1349">
        <v>0.77</v>
      </c>
      <c r="D6" s="1349">
        <v>0.91</v>
      </c>
      <c r="E6" s="1349">
        <v>0.98</v>
      </c>
      <c r="F6" s="1349">
        <v>1.24</v>
      </c>
      <c r="G6" s="1349">
        <v>1.72</v>
      </c>
      <c r="H6" s="1366">
        <v>2.2226044490469619</v>
      </c>
      <c r="I6" s="1365">
        <v>2.5006798874573275</v>
      </c>
    </row>
    <row r="7" spans="1:9">
      <c r="D7" s="937"/>
      <c r="E7" s="937"/>
      <c r="F7" s="937"/>
      <c r="G7" s="937"/>
      <c r="H7" s="937"/>
      <c r="I7" s="937"/>
    </row>
    <row r="10" spans="1:9">
      <c r="B10" s="1362"/>
    </row>
    <row r="27" spans="2:2">
      <c r="B27" s="1361" t="s">
        <v>1006</v>
      </c>
    </row>
    <row r="29" spans="2:2">
      <c r="B29" s="156" t="s">
        <v>2189</v>
      </c>
    </row>
  </sheetData>
  <mergeCells count="1">
    <mergeCell ref="B3:I3"/>
  </mergeCells>
  <phoneticPr fontId="4" type="noConversion"/>
  <hyperlinks>
    <hyperlink ref="B29" location="Мазмұны!B193" display="мазмұнға"/>
  </hyperlinks>
  <pageMargins left="0.75" right="0.75" top="1" bottom="1" header="0.5" footer="0.5"/>
  <pageSetup paperSize="9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4011009" r:id="rId4">
          <objectPr defaultSize="0" autoPict="0" r:id="rId5">
            <anchor moveWithCells="1" sizeWithCells="1">
              <from>
                <xdr:col>1</xdr:col>
                <xdr:colOff>0</xdr:colOff>
                <xdr:row>9</xdr:row>
                <xdr:rowOff>0</xdr:rowOff>
              </from>
              <to>
                <xdr:col>7</xdr:col>
                <xdr:colOff>447675</xdr:colOff>
                <xdr:row>24</xdr:row>
                <xdr:rowOff>38100</xdr:rowOff>
              </to>
            </anchor>
          </objectPr>
        </oleObject>
      </mc:Choice>
      <mc:Fallback>
        <oleObject progId="MSGraph.Chart.8" shapeId="4011009" r:id="rId4"/>
      </mc:Fallback>
    </mc:AlternateContent>
  </oleObject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4"/>
  <dimension ref="A1:I11"/>
  <sheetViews>
    <sheetView zoomScaleNormal="100" workbookViewId="0">
      <selection activeCell="B11" sqref="B11"/>
    </sheetView>
  </sheetViews>
  <sheetFormatPr defaultColWidth="8" defaultRowHeight="12.75"/>
  <cols>
    <col min="1" max="1" width="8" style="1362" customWidth="1"/>
    <col min="2" max="2" width="48" style="1362" customWidth="1"/>
    <col min="3" max="16384" width="8" style="1362"/>
  </cols>
  <sheetData>
    <row r="1" spans="1:9" ht="15.75">
      <c r="B1" s="1385"/>
    </row>
    <row r="2" spans="1:9">
      <c r="A2" s="1341" t="s">
        <v>2254</v>
      </c>
      <c r="B2" s="1378" t="s">
        <v>1423</v>
      </c>
      <c r="C2" s="1378"/>
      <c r="D2" s="1378"/>
      <c r="E2" s="1378"/>
      <c r="F2" s="1378"/>
      <c r="G2" s="1378"/>
      <c r="H2" s="1378"/>
    </row>
    <row r="3" spans="1:9" ht="13.5" thickBot="1">
      <c r="B3" s="1384"/>
    </row>
    <row r="4" spans="1:9" ht="26.25" thickBot="1">
      <c r="B4" s="356" t="s">
        <v>1958</v>
      </c>
      <c r="C4" s="1383">
        <v>2002</v>
      </c>
      <c r="D4" s="1383">
        <v>2003</v>
      </c>
      <c r="E4" s="1383">
        <v>2004</v>
      </c>
      <c r="F4" s="1383">
        <v>2005</v>
      </c>
      <c r="G4" s="1383">
        <v>2006</v>
      </c>
      <c r="H4" s="1383">
        <v>2007</v>
      </c>
      <c r="I4" s="1383" t="s">
        <v>2258</v>
      </c>
    </row>
    <row r="5" spans="1:9" ht="17.25" customHeight="1" thickBot="1">
      <c r="B5" s="1382" t="s">
        <v>2270</v>
      </c>
      <c r="C5" s="1372" t="s">
        <v>1402</v>
      </c>
      <c r="D5" s="1372" t="s">
        <v>1403</v>
      </c>
      <c r="E5" s="1372" t="s">
        <v>1404</v>
      </c>
      <c r="F5" s="1372" t="s">
        <v>1405</v>
      </c>
      <c r="G5" s="1372" t="s">
        <v>1406</v>
      </c>
      <c r="H5" s="1372">
        <v>47</v>
      </c>
      <c r="I5" s="1372">
        <v>111</v>
      </c>
    </row>
    <row r="6" spans="1:9" ht="16.5" customHeight="1" thickBot="1">
      <c r="B6" s="1382" t="s">
        <v>2271</v>
      </c>
      <c r="C6" s="1372" t="s">
        <v>1407</v>
      </c>
      <c r="D6" s="1372" t="s">
        <v>1408</v>
      </c>
      <c r="E6" s="1372" t="s">
        <v>1409</v>
      </c>
      <c r="F6" s="1372" t="s">
        <v>1410</v>
      </c>
      <c r="G6" s="1372" t="s">
        <v>1411</v>
      </c>
      <c r="H6" s="1372">
        <v>29.9</v>
      </c>
      <c r="I6" s="1372">
        <v>66.599999999999994</v>
      </c>
    </row>
    <row r="7" spans="1:9" ht="28.5" customHeight="1" thickBot="1">
      <c r="B7" s="1381" t="s">
        <v>2275</v>
      </c>
      <c r="C7" s="1380">
        <v>8</v>
      </c>
      <c r="D7" s="1380">
        <v>9</v>
      </c>
      <c r="E7" s="1380">
        <v>5</v>
      </c>
      <c r="F7" s="1380">
        <v>4</v>
      </c>
      <c r="G7" s="1380">
        <v>1</v>
      </c>
      <c r="H7" s="1380">
        <v>3</v>
      </c>
      <c r="I7" s="1380">
        <v>5</v>
      </c>
    </row>
    <row r="8" spans="1:9" ht="28.5" customHeight="1" thickBot="1">
      <c r="B8" s="1381" t="s">
        <v>2276</v>
      </c>
      <c r="C8" s="1380">
        <v>16</v>
      </c>
      <c r="D8" s="1380">
        <v>10</v>
      </c>
      <c r="E8" s="1380">
        <v>5</v>
      </c>
      <c r="F8" s="1380">
        <v>4</v>
      </c>
      <c r="G8" s="1380">
        <v>1</v>
      </c>
      <c r="H8" s="1380">
        <v>3</v>
      </c>
      <c r="I8" s="1380">
        <v>5</v>
      </c>
    </row>
    <row r="9" spans="1:9" ht="14.25" customHeight="1">
      <c r="B9" s="1371" t="s">
        <v>1006</v>
      </c>
    </row>
    <row r="11" spans="1:9">
      <c r="B11" s="156" t="s">
        <v>2189</v>
      </c>
    </row>
  </sheetData>
  <phoneticPr fontId="4" type="noConversion"/>
  <hyperlinks>
    <hyperlink ref="B11" location="Мазмұны!B194" display="мазмұнға"/>
  </hyperlinks>
  <pageMargins left="0.75" right="0.75" top="1" bottom="1" header="0.5" footer="0.5"/>
  <pageSetup paperSize="9" scale="77" orientation="portrait" verticalDpi="0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5"/>
  <dimension ref="A2:I45"/>
  <sheetViews>
    <sheetView topLeftCell="A20" workbookViewId="0">
      <selection activeCell="B45" sqref="B45"/>
    </sheetView>
  </sheetViews>
  <sheetFormatPr defaultRowHeight="12.75"/>
  <cols>
    <col min="1" max="2" width="9.140625" style="1386"/>
    <col min="3" max="6" width="14.85546875" style="1386" customWidth="1"/>
    <col min="7" max="7" width="18.28515625" style="1386" customWidth="1"/>
    <col min="8" max="8" width="26.5703125" style="1386" customWidth="1"/>
    <col min="9" max="9" width="12.85546875" style="1386" bestFit="1" customWidth="1"/>
    <col min="10" max="16384" width="9.140625" style="1386"/>
  </cols>
  <sheetData>
    <row r="2" spans="1:9">
      <c r="A2" s="1389" t="s">
        <v>1380</v>
      </c>
      <c r="B2" s="1389" t="s">
        <v>309</v>
      </c>
    </row>
    <row r="3" spans="1:9">
      <c r="B3" s="1555" t="s">
        <v>463</v>
      </c>
      <c r="C3" s="1555"/>
      <c r="D3" s="1555"/>
      <c r="E3" s="1555"/>
      <c r="F3" s="1555"/>
      <c r="G3" s="1555"/>
      <c r="H3" s="1555"/>
    </row>
    <row r="4" spans="1:9" ht="55.5" customHeight="1">
      <c r="B4" s="1395" t="s">
        <v>1382</v>
      </c>
      <c r="C4" s="1393" t="s">
        <v>2277</v>
      </c>
      <c r="D4" s="1393" t="s">
        <v>2108</v>
      </c>
      <c r="E4" s="1393" t="s">
        <v>2278</v>
      </c>
      <c r="F4" s="1394" t="s">
        <v>2279</v>
      </c>
      <c r="G4" s="1394" t="s">
        <v>2280</v>
      </c>
      <c r="H4" s="1393" t="s">
        <v>2281</v>
      </c>
    </row>
    <row r="5" spans="1:9">
      <c r="B5" s="1391" t="s">
        <v>411</v>
      </c>
      <c r="C5" s="1390">
        <v>401150</v>
      </c>
      <c r="D5" s="1390">
        <v>118789.43</v>
      </c>
      <c r="E5" s="1390">
        <v>274051.36200000002</v>
      </c>
      <c r="F5" s="1390">
        <v>125774</v>
      </c>
      <c r="G5" s="1390">
        <v>919764.79200000002</v>
      </c>
      <c r="H5" s="1390">
        <v>614.03499999999997</v>
      </c>
      <c r="I5" s="1392"/>
    </row>
    <row r="6" spans="1:9">
      <c r="B6" s="1391" t="s">
        <v>414</v>
      </c>
      <c r="C6" s="1390">
        <v>204367</v>
      </c>
      <c r="D6" s="1390">
        <v>274759.40000000002</v>
      </c>
      <c r="E6" s="1390">
        <v>558223.34</v>
      </c>
      <c r="F6" s="1390">
        <v>34545</v>
      </c>
      <c r="G6" s="1390">
        <v>1071894.74</v>
      </c>
      <c r="H6" s="1390">
        <v>1300</v>
      </c>
    </row>
    <row r="7" spans="1:9">
      <c r="B7" s="1391" t="s">
        <v>417</v>
      </c>
      <c r="C7" s="1390">
        <v>90737</v>
      </c>
      <c r="D7" s="1390">
        <v>351412.54</v>
      </c>
      <c r="E7" s="1390">
        <v>649062.88</v>
      </c>
      <c r="F7" s="1390">
        <v>2184</v>
      </c>
      <c r="G7" s="1390">
        <v>1093396.42</v>
      </c>
      <c r="H7" s="1390">
        <v>400</v>
      </c>
    </row>
    <row r="8" spans="1:9">
      <c r="B8" s="1391" t="s">
        <v>419</v>
      </c>
      <c r="C8" s="1390">
        <v>23624</v>
      </c>
      <c r="D8" s="1390">
        <v>470352.67</v>
      </c>
      <c r="E8" s="1390">
        <v>359302.82</v>
      </c>
      <c r="F8" s="1390"/>
      <c r="G8" s="1390">
        <v>853279.49</v>
      </c>
      <c r="H8" s="1390">
        <v>682.35299999999995</v>
      </c>
    </row>
    <row r="9" spans="1:9">
      <c r="B9" s="1391" t="s">
        <v>421</v>
      </c>
      <c r="C9" s="1390">
        <v>4000</v>
      </c>
      <c r="D9" s="1390">
        <v>273491.40999999997</v>
      </c>
      <c r="E9" s="1390">
        <v>257382.64</v>
      </c>
      <c r="F9" s="1390"/>
      <c r="G9" s="1390">
        <v>534874.05000000005</v>
      </c>
      <c r="H9" s="1390">
        <v>752.34500000000003</v>
      </c>
    </row>
    <row r="10" spans="1:9">
      <c r="B10" s="1391" t="s">
        <v>391</v>
      </c>
      <c r="C10" s="1390">
        <v>15419</v>
      </c>
      <c r="D10" s="1390">
        <v>367199.26</v>
      </c>
      <c r="E10" s="1390">
        <v>372100.1</v>
      </c>
      <c r="F10" s="1390"/>
      <c r="G10" s="1390">
        <v>754718.36</v>
      </c>
      <c r="H10" s="1390">
        <v>263.72000000000003</v>
      </c>
    </row>
    <row r="11" spans="1:9">
      <c r="B11" s="1391" t="s">
        <v>394</v>
      </c>
      <c r="C11" s="1390"/>
      <c r="D11" s="1390">
        <v>267004.87</v>
      </c>
      <c r="E11" s="1390">
        <v>326172</v>
      </c>
      <c r="F11" s="1390"/>
      <c r="G11" s="1390">
        <v>593176.87</v>
      </c>
      <c r="H11" s="1390">
        <v>501.05</v>
      </c>
    </row>
    <row r="12" spans="1:9">
      <c r="B12" s="1391" t="s">
        <v>397</v>
      </c>
      <c r="C12" s="1390"/>
      <c r="D12" s="1390">
        <v>65726.3</v>
      </c>
      <c r="E12" s="1390">
        <v>211491.20000000001</v>
      </c>
      <c r="F12" s="1390"/>
      <c r="G12" s="1390">
        <v>277217.5</v>
      </c>
      <c r="H12" s="1390">
        <v>338.7</v>
      </c>
    </row>
    <row r="13" spans="1:9">
      <c r="B13" s="1391" t="s">
        <v>400</v>
      </c>
      <c r="C13" s="1390">
        <v>11000</v>
      </c>
      <c r="D13" s="1390">
        <v>66506.31</v>
      </c>
      <c r="E13" s="1390">
        <v>134905.5</v>
      </c>
      <c r="F13" s="1390"/>
      <c r="G13" s="1390">
        <v>212411.81</v>
      </c>
      <c r="H13" s="1390">
        <v>595.58000000000004</v>
      </c>
    </row>
    <row r="14" spans="1:9">
      <c r="B14" s="1391" t="s">
        <v>403</v>
      </c>
      <c r="C14" s="1390"/>
      <c r="D14" s="1390">
        <v>65088.9</v>
      </c>
      <c r="E14" s="1390">
        <v>5876.9</v>
      </c>
      <c r="F14" s="1390"/>
      <c r="G14" s="1390">
        <v>70965.8</v>
      </c>
      <c r="H14" s="1390">
        <v>140.96</v>
      </c>
    </row>
    <row r="15" spans="1:9">
      <c r="B15" s="1391" t="s">
        <v>406</v>
      </c>
      <c r="C15" s="1390">
        <v>22152.69</v>
      </c>
      <c r="D15" s="1390">
        <v>76643.850000000006</v>
      </c>
      <c r="E15" s="1390">
        <v>36724.26</v>
      </c>
      <c r="F15" s="1390"/>
      <c r="G15" s="1390">
        <v>135520.79999999999</v>
      </c>
      <c r="H15" s="1390"/>
    </row>
    <row r="16" spans="1:9">
      <c r="B16" s="1391" t="s">
        <v>409</v>
      </c>
      <c r="C16" s="1390">
        <v>46616.17</v>
      </c>
      <c r="D16" s="1390">
        <v>34265.699999999997</v>
      </c>
      <c r="E16" s="1390">
        <v>38633</v>
      </c>
      <c r="F16" s="1390"/>
      <c r="G16" s="1390">
        <v>119514.87</v>
      </c>
      <c r="H16" s="1390"/>
    </row>
    <row r="17" spans="2:8">
      <c r="B17" s="1391" t="s">
        <v>412</v>
      </c>
      <c r="C17" s="1390">
        <v>16405.22</v>
      </c>
      <c r="D17" s="1390">
        <v>60.25</v>
      </c>
      <c r="E17" s="1390">
        <v>7065.5</v>
      </c>
      <c r="F17" s="1390"/>
      <c r="G17" s="1390">
        <v>23530.97</v>
      </c>
      <c r="H17" s="1390"/>
    </row>
    <row r="18" spans="2:8">
      <c r="B18" s="1391" t="s">
        <v>415</v>
      </c>
      <c r="C18" s="1390">
        <v>59129.86</v>
      </c>
      <c r="D18" s="1390"/>
      <c r="E18" s="1390">
        <v>72572.800000000003</v>
      </c>
      <c r="F18" s="1390"/>
      <c r="G18" s="1390">
        <v>131702.66</v>
      </c>
      <c r="H18" s="1390">
        <v>155.44</v>
      </c>
    </row>
    <row r="19" spans="2:8">
      <c r="B19" s="1391" t="s">
        <v>529</v>
      </c>
      <c r="C19" s="1390">
        <v>53526.31</v>
      </c>
      <c r="D19" s="1390">
        <v>12313.6</v>
      </c>
      <c r="E19" s="1390">
        <v>54316.85</v>
      </c>
      <c r="F19" s="1390"/>
      <c r="G19" s="1390">
        <v>120156.76</v>
      </c>
      <c r="H19" s="1390">
        <v>602.49</v>
      </c>
    </row>
    <row r="20" spans="2:8">
      <c r="B20" s="1388"/>
    </row>
    <row r="22" spans="2:8">
      <c r="B22" s="1389" t="s">
        <v>309</v>
      </c>
    </row>
    <row r="23" spans="2:8">
      <c r="B23" s="1556" t="s">
        <v>463</v>
      </c>
      <c r="C23" s="1556"/>
    </row>
    <row r="25" spans="2:8">
      <c r="C25" s="1386" t="s">
        <v>367</v>
      </c>
    </row>
    <row r="42" spans="2:2">
      <c r="B42" s="1388" t="s">
        <v>1006</v>
      </c>
    </row>
    <row r="43" spans="2:2">
      <c r="B43" s="1387"/>
    </row>
    <row r="44" spans="2:2">
      <c r="B44" s="1387"/>
    </row>
    <row r="45" spans="2:2">
      <c r="B45" s="156" t="s">
        <v>2189</v>
      </c>
    </row>
  </sheetData>
  <mergeCells count="2">
    <mergeCell ref="B3:H3"/>
    <mergeCell ref="B23:C23"/>
  </mergeCells>
  <phoneticPr fontId="4" type="noConversion"/>
  <hyperlinks>
    <hyperlink ref="B45" location="Мазмұны!B195" display="мазмұнға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6"/>
  <dimension ref="A2:AL31"/>
  <sheetViews>
    <sheetView topLeftCell="A13" zoomScaleNormal="100" zoomScaleSheetLayoutView="25" workbookViewId="0">
      <selection activeCell="B31" sqref="B31"/>
    </sheetView>
  </sheetViews>
  <sheetFormatPr defaultRowHeight="12.75"/>
  <cols>
    <col min="1" max="1" width="9.140625" style="1396"/>
    <col min="2" max="2" width="37.28515625" style="1396" customWidth="1"/>
    <col min="3" max="4" width="9.28515625" style="1396" bestFit="1" customWidth="1"/>
    <col min="5" max="8" width="9.85546875" style="1396" bestFit="1" customWidth="1"/>
    <col min="9" max="9" width="9.28515625" style="1396" bestFit="1" customWidth="1"/>
    <col min="10" max="10" width="9.85546875" style="1396" bestFit="1" customWidth="1"/>
    <col min="11" max="12" width="9.28515625" style="1396" bestFit="1" customWidth="1"/>
    <col min="13" max="13" width="9.85546875" style="1396" bestFit="1" customWidth="1"/>
    <col min="14" max="15" width="11.5703125" style="1396" bestFit="1" customWidth="1"/>
    <col min="16" max="23" width="9.85546875" style="1396" bestFit="1" customWidth="1"/>
    <col min="24" max="16384" width="9.140625" style="1396"/>
  </cols>
  <sheetData>
    <row r="2" spans="1:38" s="1399" customFormat="1">
      <c r="A2" s="1398" t="s">
        <v>1380</v>
      </c>
      <c r="B2" s="1398" t="s">
        <v>309</v>
      </c>
    </row>
    <row r="3" spans="1:38" s="1399" customFormat="1">
      <c r="B3" s="1398" t="s">
        <v>2282</v>
      </c>
    </row>
    <row r="4" spans="1:38" s="1406" customFormat="1">
      <c r="B4" s="356" t="s">
        <v>1958</v>
      </c>
      <c r="C4" s="1407">
        <v>38991</v>
      </c>
      <c r="D4" s="1407">
        <v>39022</v>
      </c>
      <c r="E4" s="1407">
        <v>39052</v>
      </c>
      <c r="F4" s="1407">
        <v>39083</v>
      </c>
      <c r="G4" s="1407">
        <v>39114</v>
      </c>
      <c r="H4" s="1407">
        <v>39142</v>
      </c>
      <c r="I4" s="1407">
        <v>39173</v>
      </c>
      <c r="J4" s="1407">
        <v>39203</v>
      </c>
      <c r="K4" s="1407">
        <v>39234</v>
      </c>
      <c r="L4" s="1407">
        <v>39264</v>
      </c>
      <c r="M4" s="1407">
        <v>39295</v>
      </c>
      <c r="N4" s="1407">
        <v>39326</v>
      </c>
      <c r="O4" s="1407">
        <v>39356</v>
      </c>
      <c r="P4" s="1407">
        <v>39387</v>
      </c>
      <c r="Q4" s="1407">
        <v>39417</v>
      </c>
      <c r="R4" s="1407">
        <v>39448</v>
      </c>
      <c r="S4" s="1407">
        <v>39479</v>
      </c>
      <c r="T4" s="1407">
        <v>39508</v>
      </c>
      <c r="U4" s="1407">
        <v>39539</v>
      </c>
      <c r="V4" s="1407">
        <v>39569</v>
      </c>
      <c r="W4" s="1407">
        <v>39600</v>
      </c>
      <c r="X4" s="1407">
        <v>39630</v>
      </c>
      <c r="Y4" s="1407">
        <v>39661</v>
      </c>
      <c r="Z4" s="1407">
        <v>39692</v>
      </c>
    </row>
    <row r="5" spans="1:38" s="1399" customFormat="1" ht="26.25" customHeight="1">
      <c r="B5" s="1405" t="s">
        <v>2283</v>
      </c>
      <c r="C5" s="1402">
        <v>90427.611499980005</v>
      </c>
      <c r="D5" s="1402">
        <v>83858.221222259992</v>
      </c>
      <c r="E5" s="1402">
        <v>131588.2015</v>
      </c>
      <c r="F5" s="1402">
        <v>156107.35149999999</v>
      </c>
      <c r="G5" s="1402">
        <v>173636.102125</v>
      </c>
      <c r="H5" s="1402">
        <v>309368.28649999999</v>
      </c>
      <c r="I5" s="1402">
        <v>53058.920250000003</v>
      </c>
      <c r="J5" s="1402">
        <v>121350.86775</v>
      </c>
      <c r="K5" s="1402">
        <v>68532.016499999998</v>
      </c>
      <c r="L5" s="1402">
        <v>18183.39775</v>
      </c>
      <c r="M5" s="1402">
        <v>4602.7264999999998</v>
      </c>
      <c r="N5" s="1402">
        <v>4603.5227500000001</v>
      </c>
      <c r="O5" s="1402">
        <v>3952.1864999999998</v>
      </c>
      <c r="P5" s="1402">
        <v>4772.85275</v>
      </c>
      <c r="Q5" s="1402">
        <v>9938.5519166599988</v>
      </c>
      <c r="R5" s="1402">
        <v>13477.29608332</v>
      </c>
      <c r="S5" s="1402">
        <v>47639.700111110003</v>
      </c>
      <c r="T5" s="1402">
        <v>84564.069833320013</v>
      </c>
      <c r="U5" s="1402">
        <v>18329.694694449998</v>
      </c>
      <c r="V5" s="1402">
        <v>144137.40205557999</v>
      </c>
      <c r="W5" s="1402">
        <v>220480.49011109999</v>
      </c>
      <c r="X5" s="1402">
        <v>170504.81670833999</v>
      </c>
      <c r="Y5" s="1402">
        <v>271450.89379164</v>
      </c>
      <c r="Z5" s="1402">
        <v>208319.71566668001</v>
      </c>
    </row>
    <row r="6" spans="1:38" ht="21.75" customHeight="1">
      <c r="B6" s="1404" t="s">
        <v>2284</v>
      </c>
      <c r="C6" s="1403">
        <v>0</v>
      </c>
      <c r="D6" s="1403">
        <v>0</v>
      </c>
      <c r="E6" s="1403">
        <v>0</v>
      </c>
      <c r="F6" s="1403">
        <v>0</v>
      </c>
      <c r="G6" s="1403">
        <v>0</v>
      </c>
      <c r="H6" s="1403">
        <v>0</v>
      </c>
      <c r="I6" s="1403">
        <v>0</v>
      </c>
      <c r="J6" s="1403">
        <v>0</v>
      </c>
      <c r="K6" s="1403">
        <v>0</v>
      </c>
      <c r="L6" s="1403">
        <v>0</v>
      </c>
      <c r="M6" s="1402">
        <v>919764.79200000002</v>
      </c>
      <c r="N6" s="1402">
        <v>1071894.74</v>
      </c>
      <c r="O6" s="1402">
        <v>1093396.42</v>
      </c>
      <c r="P6" s="1402">
        <v>853279.49</v>
      </c>
      <c r="Q6" s="1402">
        <v>534874.05000000005</v>
      </c>
      <c r="R6" s="1402">
        <v>754718.36</v>
      </c>
      <c r="S6" s="1402">
        <v>593176.87</v>
      </c>
      <c r="T6" s="1402">
        <v>277217.5</v>
      </c>
      <c r="U6" s="1402">
        <v>212411.81</v>
      </c>
      <c r="V6" s="1402">
        <v>70965.8</v>
      </c>
      <c r="W6" s="1402">
        <v>135520.79999999999</v>
      </c>
      <c r="X6" s="1402">
        <v>119514.87</v>
      </c>
      <c r="Y6" s="1402">
        <v>23530.97</v>
      </c>
      <c r="Z6" s="1402">
        <v>131702.66</v>
      </c>
      <c r="AA6" s="1401"/>
      <c r="AB6" s="1401"/>
      <c r="AC6" s="1401"/>
      <c r="AD6" s="1401"/>
      <c r="AE6" s="1401"/>
      <c r="AF6" s="1401"/>
      <c r="AG6" s="1401"/>
      <c r="AH6" s="1401"/>
      <c r="AI6" s="1401"/>
      <c r="AJ6" s="1401"/>
      <c r="AK6" s="1401"/>
      <c r="AL6" s="1400"/>
    </row>
    <row r="7" spans="1:38">
      <c r="B7" s="1397"/>
    </row>
    <row r="8" spans="1:38">
      <c r="B8" s="1387"/>
    </row>
    <row r="9" spans="1:38">
      <c r="B9" s="1398" t="s">
        <v>309</v>
      </c>
      <c r="C9" s="1399"/>
    </row>
    <row r="10" spans="1:38">
      <c r="B10" s="1398" t="s">
        <v>2282</v>
      </c>
    </row>
    <row r="28" spans="2:2">
      <c r="B28" s="1397" t="s">
        <v>1006</v>
      </c>
    </row>
    <row r="31" spans="2:2">
      <c r="B31" s="156" t="s">
        <v>2189</v>
      </c>
    </row>
  </sheetData>
  <phoneticPr fontId="4" type="noConversion"/>
  <hyperlinks>
    <hyperlink ref="B31" location="Мазмұны!B196" display="мазмұнға"/>
  </hyperlinks>
  <pageMargins left="0.75" right="0.75" top="1" bottom="1" header="0.5" footer="0.5"/>
  <pageSetup paperSize="9" scale="23" orientation="landscape" verticalDpi="0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7"/>
  <dimension ref="A2:BE30"/>
  <sheetViews>
    <sheetView topLeftCell="A7" zoomScaleNormal="100" zoomScaleSheetLayoutView="25" workbookViewId="0">
      <selection activeCell="B30" sqref="B30"/>
    </sheetView>
  </sheetViews>
  <sheetFormatPr defaultRowHeight="12.75"/>
  <cols>
    <col min="1" max="1" width="9.140625" style="1409"/>
    <col min="2" max="2" width="48.28515625" style="1408" customWidth="1"/>
    <col min="3" max="49" width="9.7109375" style="1408" customWidth="1"/>
    <col min="50" max="16384" width="9.140625" style="1408"/>
  </cols>
  <sheetData>
    <row r="2" spans="1:57">
      <c r="A2" s="1411" t="s">
        <v>1380</v>
      </c>
      <c r="B2" s="1411" t="s">
        <v>187</v>
      </c>
    </row>
    <row r="3" spans="1:57" s="1412" customFormat="1" ht="12.75" customHeight="1">
      <c r="A3" s="1409"/>
      <c r="B3" s="356" t="s">
        <v>1958</v>
      </c>
      <c r="C3" s="1415">
        <v>39104</v>
      </c>
      <c r="D3" s="1415">
        <v>39118</v>
      </c>
      <c r="E3" s="1415">
        <v>39132</v>
      </c>
      <c r="F3" s="1415">
        <v>39146</v>
      </c>
      <c r="G3" s="1415">
        <v>39160</v>
      </c>
      <c r="H3" s="1415">
        <v>39174</v>
      </c>
      <c r="I3" s="1415">
        <v>39188</v>
      </c>
      <c r="J3" s="1415">
        <v>39202</v>
      </c>
      <c r="K3" s="1415">
        <v>39216</v>
      </c>
      <c r="L3" s="1415">
        <v>39230</v>
      </c>
      <c r="M3" s="1415">
        <v>39244</v>
      </c>
      <c r="N3" s="1415">
        <v>39258</v>
      </c>
      <c r="O3" s="1415">
        <v>39272</v>
      </c>
      <c r="P3" s="1415">
        <v>39286</v>
      </c>
      <c r="Q3" s="1415">
        <v>39300</v>
      </c>
      <c r="R3" s="1415">
        <v>39314</v>
      </c>
      <c r="S3" s="1415">
        <v>39328</v>
      </c>
      <c r="T3" s="1415">
        <v>39342</v>
      </c>
      <c r="U3" s="1415">
        <v>39356</v>
      </c>
      <c r="V3" s="1415">
        <v>39370</v>
      </c>
      <c r="W3" s="1415">
        <v>39384</v>
      </c>
      <c r="X3" s="1415">
        <v>39398</v>
      </c>
      <c r="Y3" s="1415">
        <v>39412</v>
      </c>
      <c r="Z3" s="1415">
        <v>39426</v>
      </c>
      <c r="AA3" s="1415">
        <v>39440</v>
      </c>
      <c r="AB3" s="1415">
        <v>39454</v>
      </c>
      <c r="AC3" s="1415">
        <v>39468</v>
      </c>
      <c r="AD3" s="1415">
        <v>39482</v>
      </c>
      <c r="AE3" s="1415">
        <v>39496</v>
      </c>
      <c r="AF3" s="1415">
        <v>39510</v>
      </c>
      <c r="AG3" s="1415">
        <v>39524</v>
      </c>
      <c r="AH3" s="1415">
        <v>39538</v>
      </c>
      <c r="AI3" s="1415">
        <v>39552</v>
      </c>
      <c r="AJ3" s="1415">
        <v>39566</v>
      </c>
      <c r="AK3" s="1415">
        <v>39580</v>
      </c>
      <c r="AL3" s="1415">
        <v>39594</v>
      </c>
      <c r="AM3" s="1415">
        <v>39608</v>
      </c>
      <c r="AN3" s="1415">
        <v>39622</v>
      </c>
      <c r="AO3" s="1415">
        <v>39636</v>
      </c>
      <c r="AP3" s="1415">
        <v>39650</v>
      </c>
      <c r="AQ3" s="1415">
        <v>39664</v>
      </c>
      <c r="AR3" s="1415">
        <v>39678</v>
      </c>
      <c r="AS3" s="1415">
        <v>39692</v>
      </c>
      <c r="AT3" s="1415">
        <v>39706</v>
      </c>
      <c r="AU3" s="1415">
        <v>39720</v>
      </c>
      <c r="AV3" s="1415">
        <v>39734</v>
      </c>
      <c r="AW3" s="1415">
        <v>39748</v>
      </c>
      <c r="AX3" s="1409"/>
      <c r="AY3" s="1409"/>
      <c r="AZ3" s="1409"/>
      <c r="BA3" s="1409"/>
      <c r="BB3" s="1409"/>
      <c r="BC3" s="1409"/>
      <c r="BD3" s="1409"/>
      <c r="BE3" s="1409"/>
    </row>
    <row r="4" spans="1:57" s="1412" customFormat="1" ht="15" customHeight="1">
      <c r="A4" s="1409"/>
      <c r="B4" s="1412" t="s">
        <v>2285</v>
      </c>
      <c r="C4" s="1414">
        <v>660.30245328571425</v>
      </c>
      <c r="D4" s="1414">
        <v>642.46852171428566</v>
      </c>
      <c r="E4" s="1414">
        <v>622.23387957142847</v>
      </c>
      <c r="F4" s="1414">
        <v>679.70875957142869</v>
      </c>
      <c r="G4" s="1414">
        <v>681.69447435714278</v>
      </c>
      <c r="H4" s="1414">
        <v>679.57778599999995</v>
      </c>
      <c r="I4" s="1414">
        <v>685.66589292857134</v>
      </c>
      <c r="J4" s="1414">
        <v>659.80271164285705</v>
      </c>
      <c r="K4" s="1414">
        <v>676.71383828571413</v>
      </c>
      <c r="L4" s="1414">
        <v>659.27229007142853</v>
      </c>
      <c r="M4" s="1414">
        <v>716.92001749999997</v>
      </c>
      <c r="N4" s="1414">
        <v>723.60192764285705</v>
      </c>
      <c r="O4" s="1414">
        <v>763.08581764285691</v>
      </c>
      <c r="P4" s="1414">
        <v>751.94629228571409</v>
      </c>
      <c r="Q4" s="1414">
        <v>749.93786592857134</v>
      </c>
      <c r="R4" s="1414">
        <v>758.60959599999978</v>
      </c>
      <c r="S4" s="1414">
        <v>830.90984900000012</v>
      </c>
      <c r="T4" s="1414">
        <v>866.38688378571419</v>
      </c>
      <c r="U4" s="1414">
        <v>840.10576678571431</v>
      </c>
      <c r="V4" s="1414">
        <v>846.90758557142851</v>
      </c>
      <c r="W4" s="1414">
        <v>852.18491442857146</v>
      </c>
      <c r="X4" s="1414">
        <v>794.38659028571442</v>
      </c>
      <c r="Y4" s="1414">
        <v>802.5416877857142</v>
      </c>
      <c r="Z4" s="1414">
        <v>814.58580142714288</v>
      </c>
      <c r="AA4" s="1414">
        <v>813.09562642857168</v>
      </c>
      <c r="AB4" s="1414">
        <v>778.99755992857149</v>
      </c>
      <c r="AC4" s="1414">
        <v>770.42111935714308</v>
      </c>
      <c r="AD4" s="1414">
        <v>820.52988478571422</v>
      </c>
      <c r="AE4" s="1414">
        <v>832.88813828571449</v>
      </c>
      <c r="AF4" s="1414">
        <v>800.80363992857144</v>
      </c>
      <c r="AG4" s="1414">
        <v>813.41916428571449</v>
      </c>
      <c r="AH4" s="1414">
        <v>806.10052564285729</v>
      </c>
      <c r="AI4" s="1414">
        <v>788.36375157142857</v>
      </c>
      <c r="AJ4" s="1414">
        <v>751.63716014285717</v>
      </c>
      <c r="AK4" s="1414">
        <v>789.39156985714283</v>
      </c>
      <c r="AL4" s="1414">
        <v>790.61664564285718</v>
      </c>
      <c r="AM4" s="1414">
        <v>805.46231135714254</v>
      </c>
      <c r="AN4" s="1414">
        <v>766.23912142857171</v>
      </c>
      <c r="AO4" s="1414">
        <v>774.39668342857135</v>
      </c>
      <c r="AP4" s="1414">
        <v>749.38474585714278</v>
      </c>
      <c r="AQ4" s="1414">
        <v>793.75855564285735</v>
      </c>
      <c r="AR4" s="1414">
        <v>683.83707478571432</v>
      </c>
      <c r="AS4" s="1414">
        <v>705.40753142857147</v>
      </c>
      <c r="AT4" s="1414">
        <v>683.62518007142853</v>
      </c>
      <c r="AU4" s="1414">
        <v>688.92380478571431</v>
      </c>
      <c r="AV4" s="1414">
        <v>694.95743649999986</v>
      </c>
      <c r="AW4" s="1414">
        <v>666.36950392857125</v>
      </c>
      <c r="AX4" s="1409"/>
      <c r="AY4" s="1409"/>
      <c r="AZ4" s="1409"/>
      <c r="BA4" s="1409"/>
      <c r="BB4" s="1409"/>
      <c r="BC4" s="1409"/>
      <c r="BD4" s="1409"/>
      <c r="BE4" s="1409"/>
    </row>
    <row r="5" spans="1:57" s="1412" customFormat="1" ht="16.5" customHeight="1">
      <c r="A5" s="1409"/>
      <c r="B5" s="1412" t="s">
        <v>2293</v>
      </c>
      <c r="C5" s="1414">
        <v>539.60220625857141</v>
      </c>
      <c r="D5" s="1414">
        <v>535.5856388200001</v>
      </c>
      <c r="E5" s="1414">
        <v>559.2045132157142</v>
      </c>
      <c r="F5" s="1414">
        <v>571.8772541814285</v>
      </c>
      <c r="G5" s="1414">
        <v>585.37227144571443</v>
      </c>
      <c r="H5" s="1414">
        <v>586.31321129714297</v>
      </c>
      <c r="I5" s="1414">
        <v>608.6841178085715</v>
      </c>
      <c r="J5" s="1414">
        <v>606.56536644571452</v>
      </c>
      <c r="K5" s="1414">
        <v>599.81679525714287</v>
      </c>
      <c r="L5" s="1414">
        <v>614.17138215571435</v>
      </c>
      <c r="M5" s="1414">
        <v>634.16298643999994</v>
      </c>
      <c r="N5" s="1414">
        <v>644.37454455142858</v>
      </c>
      <c r="O5" s="1414">
        <v>673.85847739142866</v>
      </c>
      <c r="P5" s="1414">
        <v>671.8230498342856</v>
      </c>
      <c r="Q5" s="1414">
        <v>683.72446979999995</v>
      </c>
      <c r="R5" s="1414">
        <v>702.83967301285725</v>
      </c>
      <c r="S5" s="1414">
        <v>708.72607099428558</v>
      </c>
      <c r="T5" s="1414">
        <v>707.2614071285717</v>
      </c>
      <c r="U5" s="1414">
        <v>692.35752975142861</v>
      </c>
      <c r="V5" s="1414">
        <v>707.29669196285715</v>
      </c>
      <c r="W5" s="1414">
        <v>647.31567862285692</v>
      </c>
      <c r="X5" s="1414">
        <v>645.95684049571435</v>
      </c>
      <c r="Y5" s="1414">
        <v>652.42253512285708</v>
      </c>
      <c r="Z5" s="1414">
        <v>650.98265105142866</v>
      </c>
      <c r="AA5" s="1414">
        <v>655.69721061714279</v>
      </c>
      <c r="AB5" s="1414">
        <v>652.65444063857137</v>
      </c>
      <c r="AC5" s="1414">
        <v>658.44835552285701</v>
      </c>
      <c r="AD5" s="1414">
        <v>653.91934863142865</v>
      </c>
      <c r="AE5" s="1414">
        <v>660.36669191285728</v>
      </c>
      <c r="AF5" s="1414">
        <v>657.56812030857134</v>
      </c>
      <c r="AG5" s="1414">
        <v>665.45716620857138</v>
      </c>
      <c r="AH5" s="1414">
        <v>662.11812866428579</v>
      </c>
      <c r="AI5" s="1414">
        <v>663.87087562571423</v>
      </c>
      <c r="AJ5" s="1414">
        <v>663.4057193957143</v>
      </c>
      <c r="AK5" s="1414">
        <v>661.03941870714289</v>
      </c>
      <c r="AL5" s="1414">
        <v>665.31203389000007</v>
      </c>
      <c r="AM5" s="1414">
        <v>668.76369273285695</v>
      </c>
      <c r="AN5" s="1414">
        <v>674.69877112142865</v>
      </c>
      <c r="AO5" s="1414">
        <v>673.73775123428572</v>
      </c>
      <c r="AP5" s="1414">
        <v>680.52534544571415</v>
      </c>
      <c r="AQ5" s="1414">
        <v>679.58282034571437</v>
      </c>
      <c r="AR5" s="1414">
        <v>582.12282504000007</v>
      </c>
      <c r="AS5" s="1414">
        <v>599.33361775499998</v>
      </c>
      <c r="AT5" s="1414">
        <v>600.70230814571414</v>
      </c>
      <c r="AU5" s="1414">
        <v>601.13571266214285</v>
      </c>
      <c r="AV5" s="1414">
        <v>593.36091126571444</v>
      </c>
      <c r="AW5" s="1414">
        <v>586.00406018785736</v>
      </c>
      <c r="AX5" s="1409"/>
      <c r="AY5" s="1409"/>
      <c r="AZ5" s="1409"/>
      <c r="BA5" s="1409"/>
      <c r="BB5" s="1409"/>
      <c r="BC5" s="1409"/>
      <c r="BD5" s="1409"/>
      <c r="BE5" s="1409"/>
    </row>
    <row r="6" spans="1:57" s="1412" customFormat="1">
      <c r="A6" s="1409"/>
      <c r="B6" s="1412" t="s">
        <v>188</v>
      </c>
      <c r="C6" s="1414">
        <v>120.70024702714284</v>
      </c>
      <c r="D6" s="1414">
        <v>106.88288289428556</v>
      </c>
      <c r="E6" s="1414">
        <v>63.029366355714274</v>
      </c>
      <c r="F6" s="1414">
        <v>107.83150539000019</v>
      </c>
      <c r="G6" s="1414">
        <v>96.322202911428349</v>
      </c>
      <c r="H6" s="1414">
        <v>93.264574702856976</v>
      </c>
      <c r="I6" s="1414">
        <v>76.981775119999838</v>
      </c>
      <c r="J6" s="1414">
        <v>53.237345197142531</v>
      </c>
      <c r="K6" s="1414">
        <v>76.897043028571261</v>
      </c>
      <c r="L6" s="1414">
        <v>45.100907915714174</v>
      </c>
      <c r="M6" s="1414">
        <v>82.757031060000031</v>
      </c>
      <c r="N6" s="1414">
        <v>79.227383091428464</v>
      </c>
      <c r="O6" s="1414">
        <v>89.227340251428245</v>
      </c>
      <c r="P6" s="1414">
        <v>80.123242451428496</v>
      </c>
      <c r="Q6" s="1414">
        <v>66.213396128571389</v>
      </c>
      <c r="R6" s="1414">
        <v>55.769922987142536</v>
      </c>
      <c r="S6" s="1414">
        <v>122.18377800571454</v>
      </c>
      <c r="T6" s="1414">
        <v>159.12547665714249</v>
      </c>
      <c r="U6" s="1414">
        <v>147.74823703428569</v>
      </c>
      <c r="V6" s="1414">
        <v>139.61089360857136</v>
      </c>
      <c r="W6" s="1414">
        <v>204.86923580571454</v>
      </c>
      <c r="X6" s="1414">
        <v>148.42974979000007</v>
      </c>
      <c r="Y6" s="1414">
        <v>150.11915266285712</v>
      </c>
      <c r="Z6" s="1414">
        <v>163.60315037571422</v>
      </c>
      <c r="AA6" s="1414">
        <v>157.39841581142889</v>
      </c>
      <c r="AB6" s="1414">
        <v>126.34311929000012</v>
      </c>
      <c r="AC6" s="1414">
        <v>111.97276383428607</v>
      </c>
      <c r="AD6" s="1414">
        <v>166.61053615428557</v>
      </c>
      <c r="AE6" s="1414">
        <v>172.52144637285721</v>
      </c>
      <c r="AF6" s="1414">
        <v>143.2355196200001</v>
      </c>
      <c r="AG6" s="1414">
        <v>147.96199807714311</v>
      </c>
      <c r="AH6" s="1414">
        <v>143.9823969785715</v>
      </c>
      <c r="AI6" s="1414">
        <v>124.49287594571433</v>
      </c>
      <c r="AJ6" s="1414">
        <v>88.231440747142869</v>
      </c>
      <c r="AK6" s="1414">
        <v>128.35215114999994</v>
      </c>
      <c r="AL6" s="1414">
        <v>125.30461175285711</v>
      </c>
      <c r="AM6" s="1414">
        <v>136.69861862428559</v>
      </c>
      <c r="AN6" s="1414">
        <v>91.540350307143058</v>
      </c>
      <c r="AO6" s="1414">
        <v>100.65893219428563</v>
      </c>
      <c r="AP6" s="1414">
        <v>68.859400411428624</v>
      </c>
      <c r="AQ6" s="1414">
        <v>114.17573529714298</v>
      </c>
      <c r="AR6" s="1414">
        <v>101.71424974571426</v>
      </c>
      <c r="AS6" s="1414">
        <v>106.0739136735715</v>
      </c>
      <c r="AT6" s="1414">
        <v>82.922871925714389</v>
      </c>
      <c r="AU6" s="1414">
        <v>87.78809212357146</v>
      </c>
      <c r="AV6" s="1414">
        <v>101.59652523428542</v>
      </c>
      <c r="AW6" s="1414">
        <v>80.365443740713886</v>
      </c>
      <c r="AX6" s="1409"/>
      <c r="AY6" s="1409"/>
      <c r="AZ6" s="1409"/>
      <c r="BA6" s="1409"/>
      <c r="BB6" s="1409"/>
      <c r="BC6" s="1409"/>
      <c r="BD6" s="1409"/>
      <c r="BE6" s="1409"/>
    </row>
    <row r="7" spans="1:57" s="1412" customFormat="1">
      <c r="A7" s="1409"/>
      <c r="B7" s="1412" t="s">
        <v>189</v>
      </c>
      <c r="C7" s="1413">
        <v>0.22368375374896932</v>
      </c>
      <c r="D7" s="1413">
        <v>0.19956263788134695</v>
      </c>
      <c r="E7" s="1413">
        <v>0.11271254946291998</v>
      </c>
      <c r="F7" s="1413">
        <v>0.18855708039017505</v>
      </c>
      <c r="G7" s="1413">
        <v>0.16454862590866839</v>
      </c>
      <c r="H7" s="1413">
        <v>0.15906954321653616</v>
      </c>
      <c r="I7" s="1413">
        <v>0.12647245569205121</v>
      </c>
      <c r="J7" s="1413">
        <v>8.7768521155595997E-2</v>
      </c>
      <c r="K7" s="1413">
        <v>0.12820088339741356</v>
      </c>
      <c r="L7" s="1413">
        <v>7.3433750295254702E-2</v>
      </c>
      <c r="M7" s="1413">
        <v>0.13049804676329832</v>
      </c>
      <c r="N7" s="1413">
        <v>0.12295237880103005</v>
      </c>
      <c r="O7" s="1413">
        <v>0.13241258104644749</v>
      </c>
      <c r="P7" s="1413">
        <v>0.1192624195778814</v>
      </c>
      <c r="Q7" s="1413">
        <v>9.6842220884590893E-2</v>
      </c>
      <c r="R7" s="1413">
        <v>7.9349423671651959E-2</v>
      </c>
      <c r="S7" s="1413">
        <v>0.17239915816036025</v>
      </c>
      <c r="T7" s="1413">
        <v>0.22498820811272593</v>
      </c>
      <c r="U7" s="1413">
        <v>0.21339875813487652</v>
      </c>
      <c r="V7" s="1413">
        <v>0.19738660620782722</v>
      </c>
      <c r="W7" s="1413">
        <v>0.31649045832099598</v>
      </c>
      <c r="X7" s="1413">
        <v>0.22978276640912024</v>
      </c>
      <c r="Y7" s="1413">
        <v>0.23009498381993859</v>
      </c>
      <c r="Z7" s="1413">
        <v>0.25131722037672138</v>
      </c>
      <c r="AA7" s="1413">
        <v>0.24004740795417653</v>
      </c>
      <c r="AB7" s="1413">
        <v>0.19358348219677055</v>
      </c>
      <c r="AC7" s="1413">
        <v>0.17005549925836075</v>
      </c>
      <c r="AD7" s="1413">
        <v>0.25478759193007605</v>
      </c>
      <c r="AE7" s="1413">
        <v>0.26125098144051051</v>
      </c>
      <c r="AF7" s="1413">
        <v>0.21782613115852575</v>
      </c>
      <c r="AG7" s="1413">
        <v>0.22234638920511379</v>
      </c>
      <c r="AH7" s="1413">
        <v>0.21745726441448185</v>
      </c>
      <c r="AI7" s="1413">
        <v>0.18752573808630602</v>
      </c>
      <c r="AJ7" s="1413">
        <v>0.13299770889450799</v>
      </c>
      <c r="AK7" s="1413">
        <v>0.19416716691574967</v>
      </c>
      <c r="AL7" s="1413">
        <v>0.18833961415099618</v>
      </c>
      <c r="AM7" s="1413">
        <v>0.20440496412967046</v>
      </c>
      <c r="AN7" s="1413">
        <v>0.1356758811861955</v>
      </c>
      <c r="AO7" s="1413">
        <v>0.14940372869099103</v>
      </c>
      <c r="AP7" s="1413">
        <v>0.10118565145627126</v>
      </c>
      <c r="AQ7" s="1413">
        <v>0.1680085662540145</v>
      </c>
      <c r="AR7" s="1413">
        <v>0.17472987721916772</v>
      </c>
      <c r="AS7" s="1413">
        <v>0.17698642380667051</v>
      </c>
      <c r="AT7" s="1413">
        <v>0.13804320509719023</v>
      </c>
      <c r="AU7" s="1413">
        <v>0.14603705997569158</v>
      </c>
      <c r="AV7" s="1413">
        <v>0.1712221403623759</v>
      </c>
      <c r="AW7" s="1413">
        <v>0.13714144525713842</v>
      </c>
      <c r="AX7" s="1409"/>
      <c r="AY7" s="1409"/>
      <c r="AZ7" s="1409"/>
      <c r="BA7" s="1409"/>
      <c r="BB7" s="1409"/>
      <c r="BC7" s="1409"/>
      <c r="BD7" s="1409"/>
      <c r="BE7" s="1409"/>
    </row>
    <row r="10" spans="1:57">
      <c r="B10" s="1411" t="s">
        <v>187</v>
      </c>
    </row>
    <row r="28" spans="2:2" s="1408" customFormat="1">
      <c r="B28" s="1410" t="s">
        <v>1006</v>
      </c>
    </row>
    <row r="30" spans="2:2" s="1408" customFormat="1">
      <c r="B30" s="157" t="s">
        <v>2189</v>
      </c>
    </row>
  </sheetData>
  <phoneticPr fontId="4" type="noConversion"/>
  <hyperlinks>
    <hyperlink ref="B30" location="Мазмұны!B197" display="мазмұнға"/>
  </hyperlinks>
  <pageMargins left="0.75" right="0.75" top="1" bottom="1" header="0.5" footer="0.5"/>
  <pageSetup paperSize="9" scale="17" orientation="landscape" verticalDpi="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8"/>
  <dimension ref="A2:K36"/>
  <sheetViews>
    <sheetView topLeftCell="A20" zoomScaleNormal="100" workbookViewId="0">
      <selection activeCell="B36" sqref="B36"/>
    </sheetView>
  </sheetViews>
  <sheetFormatPr defaultRowHeight="12.75"/>
  <cols>
    <col min="1" max="1" width="9.140625" style="1396"/>
    <col min="2" max="2" width="36" style="1396" customWidth="1"/>
    <col min="3" max="3" width="10.28515625" style="1396" customWidth="1"/>
    <col min="4" max="4" width="10.85546875" style="1396" customWidth="1"/>
    <col min="5" max="5" width="11" style="1396" customWidth="1"/>
    <col min="6" max="7" width="10.42578125" style="1396" customWidth="1"/>
    <col min="8" max="8" width="11" style="1396" customWidth="1"/>
    <col min="9" max="9" width="10.5703125" style="1396" customWidth="1"/>
    <col min="10" max="10" width="11.28515625" style="1396" customWidth="1"/>
    <col min="11" max="16384" width="9.140625" style="1396"/>
  </cols>
  <sheetData>
    <row r="2" spans="1:11">
      <c r="A2" s="1418" t="s">
        <v>1380</v>
      </c>
      <c r="B2" s="1418" t="s">
        <v>310</v>
      </c>
      <c r="C2" s="1387"/>
      <c r="D2" s="1387"/>
      <c r="E2" s="1387"/>
      <c r="F2" s="1387"/>
      <c r="G2" s="1387"/>
      <c r="H2" s="1387"/>
      <c r="I2" s="1387"/>
      <c r="J2" s="1387"/>
      <c r="K2" s="1387"/>
    </row>
    <row r="3" spans="1:11" s="1428" customFormat="1">
      <c r="A3" s="1418"/>
      <c r="B3" s="356" t="s">
        <v>1958</v>
      </c>
      <c r="C3" s="1429">
        <v>2006</v>
      </c>
      <c r="D3" s="1429" t="s">
        <v>2152</v>
      </c>
      <c r="E3" s="1429" t="s">
        <v>2153</v>
      </c>
      <c r="F3" s="1429" t="s">
        <v>2154</v>
      </c>
      <c r="G3" s="1429">
        <v>2007</v>
      </c>
      <c r="H3" s="1429" t="s">
        <v>2156</v>
      </c>
      <c r="I3" s="1429" t="s">
        <v>2157</v>
      </c>
      <c r="J3" s="1429" t="s">
        <v>2158</v>
      </c>
      <c r="K3" s="1418"/>
    </row>
    <row r="4" spans="1:11">
      <c r="A4" s="1387"/>
      <c r="B4" s="1421" t="s">
        <v>1268</v>
      </c>
      <c r="C4" s="1427">
        <v>46.418242999999997</v>
      </c>
      <c r="D4" s="1427">
        <v>47.978535999999998</v>
      </c>
      <c r="E4" s="1420">
        <v>51.485520999999999</v>
      </c>
      <c r="F4" s="1420">
        <v>52.321111999999999</v>
      </c>
      <c r="G4" s="1420">
        <v>58.730677</v>
      </c>
      <c r="H4" s="1420">
        <v>62.992614000000003</v>
      </c>
      <c r="I4" s="1420">
        <v>65.203151000000005</v>
      </c>
      <c r="J4" s="1420">
        <v>65.129510999999994</v>
      </c>
      <c r="K4" s="1387"/>
    </row>
    <row r="5" spans="1:11">
      <c r="A5" s="1387"/>
      <c r="B5" s="1421" t="s">
        <v>1269</v>
      </c>
      <c r="C5" s="1424">
        <v>3.0894999999999999E-2</v>
      </c>
      <c r="D5" s="1424">
        <v>0.41373900000000002</v>
      </c>
      <c r="E5" s="1420">
        <v>0.30825599999999997</v>
      </c>
      <c r="F5" s="1420">
        <v>0.61474499999999999</v>
      </c>
      <c r="G5" s="1420">
        <v>0.72233000000000003</v>
      </c>
      <c r="H5" s="1420">
        <v>1.0835330000000001</v>
      </c>
      <c r="I5" s="1420">
        <v>0.62313600000000002</v>
      </c>
      <c r="J5" s="1420">
        <v>1.0626340000000001</v>
      </c>
      <c r="K5" s="1387"/>
    </row>
    <row r="6" spans="1:11">
      <c r="A6" s="1387"/>
      <c r="B6" s="1421" t="s">
        <v>1277</v>
      </c>
      <c r="C6" s="1424">
        <v>0.15681899999999999</v>
      </c>
      <c r="D6" s="1424">
        <v>0.14237900000000001</v>
      </c>
      <c r="E6" s="1420">
        <v>0.14546899999999999</v>
      </c>
      <c r="F6" s="1420">
        <v>0.18481500000000001</v>
      </c>
      <c r="G6" s="1420">
        <v>0.19856099999999999</v>
      </c>
      <c r="H6" s="1420">
        <v>0.216199</v>
      </c>
      <c r="I6" s="1420">
        <v>0.165462</v>
      </c>
      <c r="J6" s="1420">
        <v>9.5189999999999997E-3</v>
      </c>
      <c r="K6" s="1387"/>
    </row>
    <row r="7" spans="1:11">
      <c r="A7" s="1387"/>
      <c r="B7" s="1421" t="s">
        <v>2287</v>
      </c>
      <c r="C7" s="1426">
        <v>46.605956999999997</v>
      </c>
      <c r="D7" s="1426">
        <v>48.534653999999996</v>
      </c>
      <c r="E7" s="1426">
        <v>51.939245999999997</v>
      </c>
      <c r="F7" s="1426">
        <v>53.120671999999999</v>
      </c>
      <c r="G7" s="1426">
        <v>59.651567999999997</v>
      </c>
      <c r="H7" s="1426">
        <v>64.292346000000009</v>
      </c>
      <c r="I7" s="1426">
        <v>65.991749000000013</v>
      </c>
      <c r="J7" s="1426">
        <v>66.201663999999994</v>
      </c>
      <c r="K7" s="1387"/>
    </row>
    <row r="8" spans="1:11">
      <c r="A8" s="1387"/>
      <c r="B8" s="1421" t="s">
        <v>2288</v>
      </c>
      <c r="C8" s="1424">
        <v>0.1609265</v>
      </c>
      <c r="D8" s="1424">
        <v>0.22767985000000002</v>
      </c>
      <c r="E8" s="1425">
        <v>0.19987960000000002</v>
      </c>
      <c r="F8" s="1420">
        <v>0.26855115000000002</v>
      </c>
      <c r="G8" s="1424">
        <v>0.28104670000000004</v>
      </c>
      <c r="H8" s="1420">
        <v>0.33683059999999998</v>
      </c>
      <c r="I8" s="1420">
        <v>0.23908599999999999</v>
      </c>
      <c r="J8" s="1420">
        <v>0.15039</v>
      </c>
      <c r="K8" s="1387"/>
    </row>
    <row r="9" spans="1:11">
      <c r="A9" s="1387"/>
      <c r="B9" s="1421" t="s">
        <v>2289</v>
      </c>
      <c r="C9" s="1424">
        <v>85.240160000000003</v>
      </c>
      <c r="D9" s="1424">
        <v>88.173719000000006</v>
      </c>
      <c r="E9" s="1420">
        <v>94.361457000000001</v>
      </c>
      <c r="F9" s="1420">
        <v>98.909925999999999</v>
      </c>
      <c r="G9" s="1420">
        <v>118.889944</v>
      </c>
      <c r="H9" s="1420">
        <v>131.58043499999999</v>
      </c>
      <c r="I9" s="1420">
        <v>136.98114899999999</v>
      </c>
      <c r="J9" s="1424">
        <v>138.891516</v>
      </c>
      <c r="K9" s="1387"/>
    </row>
    <row r="10" spans="1:11">
      <c r="A10" s="1387"/>
      <c r="B10" s="1421" t="s">
        <v>2290</v>
      </c>
      <c r="C10" s="1423">
        <v>0.54455837483176939</v>
      </c>
      <c r="D10" s="1423">
        <v>0.54413646769282797</v>
      </c>
      <c r="E10" s="1423">
        <v>0.5456202419595958</v>
      </c>
      <c r="F10" s="1423">
        <v>0.52897736471868351</v>
      </c>
      <c r="G10" s="1423">
        <v>0.49399196453486427</v>
      </c>
      <c r="H10" s="1423">
        <v>0.47873845378304158</v>
      </c>
      <c r="I10" s="1423">
        <v>0.47600090578886889</v>
      </c>
      <c r="J10" s="1423">
        <v>0.46892360941614314</v>
      </c>
      <c r="K10" s="1387"/>
    </row>
    <row r="11" spans="1:11">
      <c r="A11" s="1387"/>
      <c r="B11" s="1421" t="s">
        <v>2291</v>
      </c>
      <c r="C11" s="1422">
        <v>3.4529169736821413E-3</v>
      </c>
      <c r="D11" s="1422">
        <v>4.6910780490986926E-3</v>
      </c>
      <c r="E11" s="1422">
        <v>3.8483346485237778E-3</v>
      </c>
      <c r="F11" s="1422">
        <v>5.0554923326271177E-3</v>
      </c>
      <c r="G11" s="1422">
        <v>4.7114721276061014E-3</v>
      </c>
      <c r="H11" s="1422">
        <v>5.2390466510585871E-3</v>
      </c>
      <c r="I11" s="1422">
        <v>3.6229680774182839E-3</v>
      </c>
      <c r="J11" s="1422">
        <v>2.271695164641179E-3</v>
      </c>
      <c r="K11" s="1387"/>
    </row>
    <row r="12" spans="1:11">
      <c r="A12" s="1387"/>
      <c r="B12" s="1421" t="s">
        <v>2292</v>
      </c>
      <c r="C12" s="1420">
        <v>0.18296993134</v>
      </c>
      <c r="D12" s="1420">
        <v>0.34616645873000002</v>
      </c>
      <c r="E12" s="1420">
        <v>0.38999054181000004</v>
      </c>
      <c r="F12" s="1420">
        <v>0.23686257330999996</v>
      </c>
      <c r="G12" s="1420">
        <v>0.35999244961999993</v>
      </c>
      <c r="H12" s="1420">
        <v>0.83912425318000006</v>
      </c>
      <c r="I12" s="1420">
        <v>1.1322462656300001</v>
      </c>
      <c r="J12" s="1420">
        <v>1.1145145676299999</v>
      </c>
      <c r="K12" s="1387"/>
    </row>
    <row r="13" spans="1:11">
      <c r="A13" s="1387"/>
      <c r="B13" s="1399"/>
      <c r="C13" s="1419"/>
      <c r="D13" s="1419"/>
      <c r="E13" s="1419"/>
      <c r="F13" s="1419"/>
      <c r="G13" s="1419"/>
      <c r="H13" s="1419"/>
      <c r="I13" s="1419"/>
      <c r="J13" s="1419"/>
      <c r="K13" s="1387"/>
    </row>
    <row r="14" spans="1:11">
      <c r="A14" s="1387"/>
      <c r="C14" s="1387"/>
      <c r="D14" s="1387"/>
      <c r="E14" s="1387"/>
      <c r="F14" s="1387"/>
      <c r="G14" s="1387"/>
      <c r="H14" s="1387"/>
      <c r="I14" s="1387"/>
      <c r="J14" s="1387"/>
      <c r="K14" s="1387"/>
    </row>
    <row r="15" spans="1:11">
      <c r="A15" s="1387"/>
      <c r="B15" s="1418" t="s">
        <v>310</v>
      </c>
      <c r="C15" s="1417"/>
      <c r="D15" s="1417"/>
      <c r="E15" s="1417"/>
      <c r="F15" s="1417"/>
      <c r="G15" s="1417"/>
      <c r="H15" s="1417"/>
      <c r="I15" s="1417"/>
      <c r="J15" s="1417"/>
      <c r="K15" s="1387"/>
    </row>
    <row r="34" spans="2:2">
      <c r="B34" s="1416" t="s">
        <v>2286</v>
      </c>
    </row>
    <row r="36" spans="2:2">
      <c r="B36" s="156" t="s">
        <v>2189</v>
      </c>
    </row>
  </sheetData>
  <phoneticPr fontId="4" type="noConversion"/>
  <hyperlinks>
    <hyperlink ref="B36" location="Мазмұны!B198" display="мазмұнға"/>
  </hyperlinks>
  <pageMargins left="0.75" right="0.75" top="1" bottom="1" header="0.5" footer="0.5"/>
  <pageSetup paperSize="9" scale="59" orientation="portrait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55"/>
  <sheetViews>
    <sheetView topLeftCell="A37" zoomScaleNormal="100" workbookViewId="0">
      <selection activeCell="B55" sqref="B55"/>
    </sheetView>
  </sheetViews>
  <sheetFormatPr defaultColWidth="8" defaultRowHeight="12.75"/>
  <cols>
    <col min="1" max="1" width="9.140625" style="127" customWidth="1"/>
    <col min="2" max="2" width="31.7109375" style="127" customWidth="1"/>
    <col min="3" max="16384" width="8" style="127"/>
  </cols>
  <sheetData>
    <row r="1" spans="1:6" s="126" customFormat="1"/>
    <row r="2" spans="1:6" s="126" customFormat="1">
      <c r="A2" s="126" t="s">
        <v>1380</v>
      </c>
      <c r="B2" s="84" t="s">
        <v>632</v>
      </c>
    </row>
    <row r="3" spans="1:6">
      <c r="B3" s="93"/>
      <c r="C3" s="128"/>
    </row>
    <row r="4" spans="1:6">
      <c r="B4" s="114" t="s">
        <v>2038</v>
      </c>
      <c r="C4" s="119" t="s">
        <v>756</v>
      </c>
      <c r="D4" s="119" t="s">
        <v>758</v>
      </c>
      <c r="E4" s="119" t="s">
        <v>757</v>
      </c>
      <c r="F4" s="119" t="s">
        <v>631</v>
      </c>
    </row>
    <row r="5" spans="1:6">
      <c r="B5" s="120" t="s">
        <v>1262</v>
      </c>
      <c r="C5" s="121">
        <v>30.619109828770235</v>
      </c>
      <c r="D5" s="121">
        <v>100.24973304566529</v>
      </c>
      <c r="E5" s="121">
        <v>-3.2513860462610902</v>
      </c>
      <c r="F5" s="121">
        <v>94.167151511003127</v>
      </c>
    </row>
    <row r="6" spans="1:6">
      <c r="B6" s="120" t="s">
        <v>1240</v>
      </c>
      <c r="C6" s="121">
        <v>36.142432989094097</v>
      </c>
      <c r="D6" s="121">
        <v>79.216776519720028</v>
      </c>
      <c r="E6" s="121">
        <v>-2.9139474381226305</v>
      </c>
      <c r="F6" s="121">
        <v>108.90146370475424</v>
      </c>
    </row>
    <row r="7" spans="1:6">
      <c r="B7" s="120" t="s">
        <v>1239</v>
      </c>
      <c r="C7" s="121">
        <v>37.401064078800886</v>
      </c>
      <c r="D7" s="121">
        <v>217.57346592097426</v>
      </c>
      <c r="E7" s="121">
        <v>-22.876422577133358</v>
      </c>
      <c r="F7" s="121">
        <v>92.598298169476607</v>
      </c>
    </row>
    <row r="8" spans="1:6">
      <c r="B8" s="120" t="s">
        <v>2035</v>
      </c>
      <c r="C8" s="121">
        <v>19.559855814835895</v>
      </c>
      <c r="D8" s="121">
        <v>64.552154995605022</v>
      </c>
      <c r="E8" s="121">
        <v>6.4458984326167199</v>
      </c>
      <c r="F8" s="121">
        <v>551.85838991270612</v>
      </c>
    </row>
    <row r="9" spans="1:6">
      <c r="B9" s="120" t="s">
        <v>1260</v>
      </c>
      <c r="C9" s="121">
        <v>28.165537366832567</v>
      </c>
      <c r="D9" s="121">
        <v>115.8399011703511</v>
      </c>
      <c r="E9" s="121">
        <v>-6.5535615246426788</v>
      </c>
      <c r="F9" s="121">
        <v>125.7920022708725</v>
      </c>
    </row>
    <row r="10" spans="1:6">
      <c r="B10" s="120" t="s">
        <v>1236</v>
      </c>
      <c r="C10" s="121">
        <v>14.69295538823984</v>
      </c>
      <c r="D10" s="122">
        <v>113.31514427836133</v>
      </c>
      <c r="E10" s="121">
        <v>-3.3440523639316133</v>
      </c>
      <c r="F10" s="121">
        <v>99.651054457796135</v>
      </c>
    </row>
    <row r="11" spans="1:6">
      <c r="B11" s="120" t="s">
        <v>1042</v>
      </c>
      <c r="C11" s="121">
        <v>37.277222960930203</v>
      </c>
      <c r="D11" s="121">
        <v>88.496657104099398</v>
      </c>
      <c r="E11" s="121">
        <v>-15.480917706259698</v>
      </c>
      <c r="F11" s="121">
        <v>49.370919782216369</v>
      </c>
    </row>
    <row r="12" spans="1:6">
      <c r="B12" s="120" t="s">
        <v>1238</v>
      </c>
      <c r="C12" s="121">
        <v>35.910189890105961</v>
      </c>
      <c r="D12" s="121">
        <v>163.12345420921443</v>
      </c>
      <c r="E12" s="121">
        <v>-22.254412907721584</v>
      </c>
      <c r="F12" s="121">
        <v>34.796833970106903</v>
      </c>
    </row>
    <row r="13" spans="1:6">
      <c r="B13" s="120" t="s">
        <v>1237</v>
      </c>
      <c r="C13" s="121">
        <v>36.660845267202234</v>
      </c>
      <c r="D13" s="121">
        <v>122.32794828300784</v>
      </c>
      <c r="E13" s="121">
        <v>-13.967946061193883</v>
      </c>
      <c r="F13" s="121">
        <v>39.911775914634148</v>
      </c>
    </row>
    <row r="14" spans="1:6">
      <c r="B14" s="123" t="s">
        <v>759</v>
      </c>
      <c r="C14" s="124">
        <v>10.678947917566376</v>
      </c>
      <c r="D14" s="124">
        <v>86.875776224951693</v>
      </c>
      <c r="E14" s="125">
        <v>1.4960380994345599</v>
      </c>
      <c r="F14" s="124">
        <v>177.58113654412853</v>
      </c>
    </row>
    <row r="17" spans="2:2">
      <c r="B17" s="84" t="s">
        <v>632</v>
      </c>
    </row>
    <row r="52" spans="2:2">
      <c r="B52" s="74" t="s">
        <v>760</v>
      </c>
    </row>
    <row r="53" spans="2:2">
      <c r="B53" s="74" t="s">
        <v>761</v>
      </c>
    </row>
    <row r="55" spans="2:2">
      <c r="B55" s="1431" t="s">
        <v>2189</v>
      </c>
    </row>
  </sheetData>
  <phoneticPr fontId="4" type="noConversion"/>
  <hyperlinks>
    <hyperlink ref="B55" location="Мазмұны!B20" display="мазмұнға"/>
  </hyperlinks>
  <pageMargins left="0.75" right="0.75" top="1" bottom="1" header="0.5" footer="0.5"/>
  <pageSetup paperSize="9" scale="41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45"/>
  <sheetViews>
    <sheetView zoomScaleNormal="100" workbookViewId="0">
      <selection activeCell="F24" sqref="F24"/>
    </sheetView>
  </sheetViews>
  <sheetFormatPr defaultRowHeight="12.75"/>
  <cols>
    <col min="1" max="1" width="9.140625" style="3"/>
    <col min="2" max="2" width="12.7109375" style="3" bestFit="1" customWidth="1"/>
    <col min="3" max="3" width="10.5703125" style="3" bestFit="1" customWidth="1"/>
    <col min="4" max="4" width="12" style="3" bestFit="1" customWidth="1"/>
    <col min="5" max="5" width="7" style="3" bestFit="1" customWidth="1"/>
    <col min="6" max="6" width="6.42578125" style="3" bestFit="1" customWidth="1"/>
    <col min="7" max="16384" width="9.140625" style="3"/>
  </cols>
  <sheetData>
    <row r="1" spans="1:6">
      <c r="B1" s="50"/>
    </row>
    <row r="2" spans="1:6">
      <c r="A2" s="12" t="s">
        <v>1380</v>
      </c>
      <c r="B2" s="67" t="s">
        <v>1381</v>
      </c>
      <c r="F2" s="67" t="s">
        <v>1381</v>
      </c>
    </row>
    <row r="3" spans="1:6">
      <c r="B3" s="52"/>
    </row>
    <row r="4" spans="1:6">
      <c r="B4" s="52"/>
    </row>
    <row r="5" spans="1:6" ht="76.5">
      <c r="B5" s="53" t="s">
        <v>1382</v>
      </c>
      <c r="C5" s="53" t="s">
        <v>1230</v>
      </c>
      <c r="D5" s="53" t="s">
        <v>1383</v>
      </c>
    </row>
    <row r="6" spans="1:6">
      <c r="B6" s="7">
        <v>38719</v>
      </c>
      <c r="C6" s="6">
        <v>331.83</v>
      </c>
      <c r="D6" s="6">
        <v>327.5</v>
      </c>
    </row>
    <row r="7" spans="1:6">
      <c r="B7" s="7">
        <v>38720</v>
      </c>
      <c r="C7" s="6">
        <v>336.37</v>
      </c>
      <c r="D7" s="6">
        <v>339.5</v>
      </c>
    </row>
    <row r="8" spans="1:6">
      <c r="B8" s="7">
        <v>38721</v>
      </c>
      <c r="C8" s="6">
        <v>338.49299999999999</v>
      </c>
      <c r="D8" s="6">
        <v>344.5</v>
      </c>
    </row>
    <row r="9" spans="1:6">
      <c r="B9" s="7">
        <v>38722</v>
      </c>
      <c r="C9" s="6">
        <v>335.803</v>
      </c>
      <c r="D9" s="6">
        <v>337.5</v>
      </c>
    </row>
    <row r="10" spans="1:6">
      <c r="B10" s="7">
        <v>38723</v>
      </c>
      <c r="C10" s="6">
        <v>339.46600000000001</v>
      </c>
      <c r="D10" s="6">
        <v>328.5</v>
      </c>
    </row>
    <row r="11" spans="1:6">
      <c r="B11" s="7">
        <v>38726</v>
      </c>
      <c r="C11" s="6">
        <v>337.32900000000001</v>
      </c>
      <c r="D11" s="6">
        <v>323.5</v>
      </c>
    </row>
    <row r="12" spans="1:6">
      <c r="B12" s="7">
        <v>38727</v>
      </c>
      <c r="C12" s="6">
        <v>336.45100000000002</v>
      </c>
      <c r="D12" s="6">
        <v>327.5</v>
      </c>
    </row>
    <row r="13" spans="1:6">
      <c r="B13" s="7">
        <v>38728</v>
      </c>
      <c r="C13" s="6">
        <v>335.71100000000001</v>
      </c>
      <c r="D13" s="6">
        <v>332</v>
      </c>
    </row>
    <row r="14" spans="1:6">
      <c r="B14" s="7">
        <v>38729</v>
      </c>
      <c r="C14" s="6">
        <v>334.71</v>
      </c>
      <c r="D14" s="6">
        <v>343</v>
      </c>
    </row>
    <row r="15" spans="1:6">
      <c r="B15" s="7">
        <v>38730</v>
      </c>
      <c r="C15" s="6">
        <v>336.84100000000001</v>
      </c>
      <c r="D15" s="6">
        <v>339.5</v>
      </c>
    </row>
    <row r="16" spans="1:6">
      <c r="B16" s="7">
        <v>38733</v>
      </c>
      <c r="C16" s="6">
        <v>336.84</v>
      </c>
      <c r="D16" s="6">
        <v>339.5</v>
      </c>
    </row>
    <row r="17" spans="2:6">
      <c r="B17" s="7">
        <v>38734</v>
      </c>
      <c r="C17" s="6">
        <v>342.45</v>
      </c>
      <c r="D17" s="6">
        <v>333.5</v>
      </c>
    </row>
    <row r="18" spans="2:6">
      <c r="B18" s="7">
        <v>38735</v>
      </c>
      <c r="C18" s="6">
        <v>338.80200000000002</v>
      </c>
      <c r="D18" s="6">
        <v>327.5</v>
      </c>
    </row>
    <row r="19" spans="2:6">
      <c r="B19" s="7">
        <v>38736</v>
      </c>
      <c r="C19" s="6">
        <v>341.33800000000002</v>
      </c>
      <c r="D19" s="6">
        <v>331.5</v>
      </c>
    </row>
    <row r="20" spans="2:6">
      <c r="B20" s="7">
        <v>38737</v>
      </c>
      <c r="C20" s="6">
        <v>345.15100000000001</v>
      </c>
      <c r="D20" s="6">
        <v>332.5</v>
      </c>
      <c r="F20" s="68" t="s">
        <v>1384</v>
      </c>
    </row>
    <row r="21" spans="2:6">
      <c r="B21" s="7">
        <v>38740</v>
      </c>
      <c r="C21" s="6">
        <v>344.77800000000002</v>
      </c>
      <c r="D21" s="6">
        <v>332.5</v>
      </c>
    </row>
    <row r="22" spans="2:6">
      <c r="B22" s="7">
        <v>38741</v>
      </c>
      <c r="C22" s="6">
        <v>343.71899999999999</v>
      </c>
      <c r="D22" s="6">
        <v>343.5</v>
      </c>
      <c r="F22" s="155"/>
    </row>
    <row r="23" spans="2:6">
      <c r="B23" s="7">
        <v>38742</v>
      </c>
      <c r="C23" s="6">
        <v>342.51900000000001</v>
      </c>
      <c r="D23" s="6">
        <v>347.5</v>
      </c>
    </row>
    <row r="24" spans="2:6">
      <c r="B24" s="7">
        <v>38743</v>
      </c>
      <c r="C24" s="6">
        <v>343.46300000000002</v>
      </c>
      <c r="D24" s="6">
        <v>345.5</v>
      </c>
      <c r="F24" s="156" t="s">
        <v>2189</v>
      </c>
    </row>
    <row r="25" spans="2:6">
      <c r="B25" s="7">
        <v>38744</v>
      </c>
      <c r="C25" s="6">
        <v>346.95499999999998</v>
      </c>
      <c r="D25" s="6">
        <v>342.5</v>
      </c>
    </row>
    <row r="26" spans="2:6">
      <c r="B26" s="7">
        <v>38747</v>
      </c>
      <c r="C26" s="6">
        <v>350.06099999999998</v>
      </c>
      <c r="D26" s="6">
        <v>342.5</v>
      </c>
    </row>
    <row r="27" spans="2:6">
      <c r="B27" s="7">
        <v>38748</v>
      </c>
      <c r="C27" s="6">
        <v>348.661</v>
      </c>
      <c r="D27" s="6">
        <v>339.5</v>
      </c>
    </row>
    <row r="28" spans="2:6">
      <c r="B28" s="7">
        <v>38749</v>
      </c>
      <c r="C28" s="6">
        <v>344.589</v>
      </c>
      <c r="D28" s="6">
        <v>334.5</v>
      </c>
    </row>
    <row r="29" spans="2:6">
      <c r="B29" s="7">
        <v>38750</v>
      </c>
      <c r="C29" s="6">
        <v>343.13799999999998</v>
      </c>
      <c r="D29" s="6">
        <v>340.5</v>
      </c>
    </row>
    <row r="30" spans="2:6">
      <c r="B30" s="7">
        <v>38751</v>
      </c>
      <c r="C30" s="6">
        <v>345.89600000000002</v>
      </c>
      <c r="D30" s="6">
        <v>346.5</v>
      </c>
    </row>
    <row r="31" spans="2:6">
      <c r="B31" s="7">
        <v>38754</v>
      </c>
      <c r="C31" s="6">
        <v>343.25400000000002</v>
      </c>
      <c r="D31" s="6">
        <v>345.5</v>
      </c>
    </row>
    <row r="32" spans="2:6">
      <c r="B32" s="7">
        <v>38755</v>
      </c>
      <c r="C32" s="6">
        <v>336.42899999999997</v>
      </c>
      <c r="D32" s="6">
        <v>340.5</v>
      </c>
    </row>
    <row r="33" spans="2:4">
      <c r="B33" s="7">
        <v>38756</v>
      </c>
      <c r="C33" s="6">
        <v>336.07</v>
      </c>
      <c r="D33" s="6">
        <v>344.5</v>
      </c>
    </row>
    <row r="34" spans="2:4">
      <c r="B34" s="7">
        <v>38757</v>
      </c>
      <c r="C34" s="6">
        <v>336.95800000000003</v>
      </c>
      <c r="D34" s="6">
        <v>348.5</v>
      </c>
    </row>
    <row r="35" spans="2:4">
      <c r="B35" s="7">
        <v>38758</v>
      </c>
      <c r="C35" s="6">
        <v>331.59899999999999</v>
      </c>
      <c r="D35" s="6">
        <v>342.5</v>
      </c>
    </row>
    <row r="36" spans="2:4">
      <c r="B36" s="7">
        <v>38761</v>
      </c>
      <c r="C36" s="6">
        <v>327.57</v>
      </c>
      <c r="D36" s="6">
        <v>339</v>
      </c>
    </row>
    <row r="37" spans="2:4">
      <c r="B37" s="7">
        <v>38762</v>
      </c>
      <c r="C37" s="6">
        <v>325.05099999999999</v>
      </c>
      <c r="D37" s="6">
        <v>343.5</v>
      </c>
    </row>
    <row r="38" spans="2:4">
      <c r="B38" s="7">
        <v>38763</v>
      </c>
      <c r="C38" s="6">
        <v>320.75</v>
      </c>
      <c r="D38" s="6">
        <v>350.5</v>
      </c>
    </row>
    <row r="39" spans="2:4">
      <c r="B39" s="7">
        <v>38764</v>
      </c>
      <c r="C39" s="6">
        <v>322.59699999999998</v>
      </c>
      <c r="D39" s="6">
        <v>356.5</v>
      </c>
    </row>
    <row r="40" spans="2:4">
      <c r="B40" s="7">
        <v>38765</v>
      </c>
      <c r="C40" s="6">
        <v>326.14999999999998</v>
      </c>
      <c r="D40" s="6">
        <v>365.5</v>
      </c>
    </row>
    <row r="41" spans="2:4">
      <c r="B41" s="7">
        <v>38768</v>
      </c>
      <c r="C41" s="6">
        <v>326.14999999999998</v>
      </c>
      <c r="D41" s="6">
        <v>365.5</v>
      </c>
    </row>
    <row r="42" spans="2:4">
      <c r="B42" s="7">
        <v>38769</v>
      </c>
      <c r="C42" s="6">
        <v>330.26100000000002</v>
      </c>
      <c r="D42" s="6">
        <v>368.5</v>
      </c>
    </row>
    <row r="43" spans="2:4">
      <c r="B43" s="7">
        <v>38770</v>
      </c>
      <c r="C43" s="6">
        <v>326.029</v>
      </c>
      <c r="D43" s="6">
        <v>363.5</v>
      </c>
    </row>
    <row r="44" spans="2:4">
      <c r="B44" s="7">
        <v>38771</v>
      </c>
      <c r="C44" s="6">
        <v>324.11399999999998</v>
      </c>
      <c r="D44" s="6">
        <v>365.5</v>
      </c>
    </row>
    <row r="45" spans="2:4">
      <c r="B45" s="7">
        <v>38772</v>
      </c>
      <c r="C45" s="6">
        <v>328.90100000000001</v>
      </c>
      <c r="D45" s="6">
        <v>365.5</v>
      </c>
    </row>
    <row r="46" spans="2:4">
      <c r="B46" s="7">
        <v>38775</v>
      </c>
      <c r="C46" s="6">
        <v>320.99400000000003</v>
      </c>
      <c r="D46" s="6">
        <v>366.5</v>
      </c>
    </row>
    <row r="47" spans="2:4">
      <c r="B47" s="7">
        <v>38776</v>
      </c>
      <c r="C47" s="6">
        <v>324.35599999999999</v>
      </c>
      <c r="D47" s="6">
        <v>363.5</v>
      </c>
    </row>
    <row r="48" spans="2:4">
      <c r="B48" s="7">
        <v>38777</v>
      </c>
      <c r="C48" s="6">
        <v>324.84300000000002</v>
      </c>
      <c r="D48" s="6">
        <v>360.5</v>
      </c>
    </row>
    <row r="49" spans="2:4">
      <c r="B49" s="7">
        <v>38778</v>
      </c>
      <c r="C49" s="6">
        <v>329.21300000000002</v>
      </c>
      <c r="D49" s="6">
        <v>362.5</v>
      </c>
    </row>
    <row r="50" spans="2:4">
      <c r="B50" s="7">
        <v>38779</v>
      </c>
      <c r="C50" s="6">
        <v>331.339</v>
      </c>
      <c r="D50" s="6">
        <v>367.5</v>
      </c>
    </row>
    <row r="51" spans="2:4">
      <c r="B51" s="7">
        <v>38782</v>
      </c>
      <c r="C51" s="6">
        <v>325.25099999999998</v>
      </c>
      <c r="D51" s="6">
        <v>360.5</v>
      </c>
    </row>
    <row r="52" spans="2:4">
      <c r="B52" s="7">
        <v>38783</v>
      </c>
      <c r="C52" s="6">
        <v>321.44499999999999</v>
      </c>
      <c r="D52" s="6">
        <v>363.5</v>
      </c>
    </row>
    <row r="53" spans="2:4">
      <c r="B53" s="7">
        <v>38784</v>
      </c>
      <c r="C53" s="6">
        <v>317.87299999999999</v>
      </c>
      <c r="D53" s="6">
        <v>359.5</v>
      </c>
    </row>
    <row r="54" spans="2:4">
      <c r="B54" s="7">
        <v>38785</v>
      </c>
      <c r="C54" s="6">
        <v>319.93400000000003</v>
      </c>
      <c r="D54" s="6">
        <v>354.5</v>
      </c>
    </row>
    <row r="55" spans="2:4">
      <c r="B55" s="7">
        <v>38786</v>
      </c>
      <c r="C55" s="6">
        <v>319.423</v>
      </c>
      <c r="D55" s="6">
        <v>354.5</v>
      </c>
    </row>
    <row r="56" spans="2:4">
      <c r="B56" s="7">
        <v>38789</v>
      </c>
      <c r="C56" s="6">
        <v>322.98700000000002</v>
      </c>
      <c r="D56" s="6">
        <v>354.5</v>
      </c>
    </row>
    <row r="57" spans="2:4">
      <c r="B57" s="7">
        <v>38790</v>
      </c>
      <c r="C57" s="6">
        <v>326.97300000000001</v>
      </c>
      <c r="D57" s="6">
        <v>338.5</v>
      </c>
    </row>
    <row r="58" spans="2:4">
      <c r="B58" s="7">
        <v>38791</v>
      </c>
      <c r="C58" s="6">
        <v>325.63099999999997</v>
      </c>
      <c r="D58" s="6">
        <v>335.5</v>
      </c>
    </row>
    <row r="59" spans="2:4">
      <c r="B59" s="7">
        <v>38792</v>
      </c>
      <c r="C59" s="6">
        <v>327.54899999999998</v>
      </c>
      <c r="D59" s="6">
        <v>325.5</v>
      </c>
    </row>
    <row r="60" spans="2:4">
      <c r="B60" s="7">
        <v>38793</v>
      </c>
      <c r="C60" s="6">
        <v>325.827</v>
      </c>
      <c r="D60" s="6">
        <v>336.5</v>
      </c>
    </row>
    <row r="61" spans="2:4">
      <c r="B61" s="7">
        <v>38796</v>
      </c>
      <c r="C61" s="6">
        <v>320.64400000000001</v>
      </c>
      <c r="D61" s="6">
        <v>331.5</v>
      </c>
    </row>
    <row r="62" spans="2:4">
      <c r="B62" s="7">
        <v>38797</v>
      </c>
      <c r="C62" s="6">
        <v>322.76900000000001</v>
      </c>
      <c r="D62" s="6">
        <v>340.5</v>
      </c>
    </row>
    <row r="63" spans="2:4">
      <c r="B63" s="7">
        <v>38798</v>
      </c>
      <c r="C63" s="6">
        <v>320.27199999999999</v>
      </c>
      <c r="D63" s="6">
        <v>337.5</v>
      </c>
    </row>
    <row r="64" spans="2:4">
      <c r="B64" s="7">
        <v>38799</v>
      </c>
      <c r="C64" s="6">
        <v>325.94400000000002</v>
      </c>
      <c r="D64" s="6">
        <v>332.5</v>
      </c>
    </row>
    <row r="65" spans="2:4">
      <c r="B65" s="7">
        <v>38800</v>
      </c>
      <c r="C65" s="6">
        <v>326.97500000000002</v>
      </c>
      <c r="D65" s="6">
        <v>330.5</v>
      </c>
    </row>
    <row r="66" spans="2:4">
      <c r="B66" s="7">
        <v>38803</v>
      </c>
      <c r="C66" s="6">
        <v>327.71100000000001</v>
      </c>
      <c r="D66" s="6">
        <v>329.5</v>
      </c>
    </row>
    <row r="67" spans="2:4">
      <c r="B67" s="7">
        <v>38804</v>
      </c>
      <c r="C67" s="6">
        <v>331.66199999999998</v>
      </c>
      <c r="D67" s="6">
        <v>330.5</v>
      </c>
    </row>
    <row r="68" spans="2:4">
      <c r="B68" s="7">
        <v>38805</v>
      </c>
      <c r="C68" s="6">
        <v>332.91899999999998</v>
      </c>
      <c r="D68" s="6">
        <v>330.5</v>
      </c>
    </row>
    <row r="69" spans="2:4">
      <c r="B69" s="7">
        <v>38806</v>
      </c>
      <c r="C69" s="6">
        <v>337.31299999999999</v>
      </c>
      <c r="D69" s="6">
        <v>332.5</v>
      </c>
    </row>
    <row r="70" spans="2:4">
      <c r="B70" s="7">
        <v>38807</v>
      </c>
      <c r="C70" s="6">
        <v>333.18099999999998</v>
      </c>
      <c r="D70" s="6">
        <v>330.5</v>
      </c>
    </row>
    <row r="71" spans="2:4">
      <c r="B71" s="7">
        <v>38810</v>
      </c>
      <c r="C71" s="6">
        <v>335.60700000000003</v>
      </c>
      <c r="D71" s="6">
        <v>325.5</v>
      </c>
    </row>
    <row r="72" spans="2:4">
      <c r="B72" s="7">
        <v>38811</v>
      </c>
      <c r="C72" s="6">
        <v>332.43299999999999</v>
      </c>
      <c r="D72" s="6">
        <v>330.5</v>
      </c>
    </row>
    <row r="73" spans="2:4">
      <c r="B73" s="7">
        <v>38812</v>
      </c>
      <c r="C73" s="6">
        <v>336.11500000000001</v>
      </c>
      <c r="D73" s="6">
        <v>335.5</v>
      </c>
    </row>
    <row r="74" spans="2:4">
      <c r="B74" s="7">
        <v>38813</v>
      </c>
      <c r="C74" s="6">
        <v>339.346</v>
      </c>
      <c r="D74" s="6">
        <v>341.5</v>
      </c>
    </row>
    <row r="75" spans="2:4">
      <c r="B75" s="7">
        <v>38814</v>
      </c>
      <c r="C75" s="6">
        <v>337.18299999999999</v>
      </c>
      <c r="D75" s="6">
        <v>340.5</v>
      </c>
    </row>
    <row r="76" spans="2:4">
      <c r="B76" s="7">
        <v>38817</v>
      </c>
      <c r="C76" s="6">
        <v>339.98899999999998</v>
      </c>
      <c r="D76" s="6">
        <v>351.5</v>
      </c>
    </row>
    <row r="77" spans="2:4">
      <c r="B77" s="7">
        <v>38818</v>
      </c>
      <c r="C77" s="6">
        <v>340.47500000000002</v>
      </c>
      <c r="D77" s="6">
        <v>357.5</v>
      </c>
    </row>
    <row r="78" spans="2:4">
      <c r="B78" s="7">
        <v>38819</v>
      </c>
      <c r="C78" s="6">
        <v>340.63200000000001</v>
      </c>
      <c r="D78" s="6">
        <v>350.5</v>
      </c>
    </row>
    <row r="79" spans="2:4">
      <c r="B79" s="7">
        <v>38820</v>
      </c>
      <c r="C79" s="6">
        <v>342.31700000000001</v>
      </c>
      <c r="D79" s="6">
        <v>347.5</v>
      </c>
    </row>
    <row r="80" spans="2:4">
      <c r="B80" s="7">
        <v>38821</v>
      </c>
      <c r="C80" s="6">
        <v>342.31700000000001</v>
      </c>
      <c r="D80" s="6">
        <v>347.5</v>
      </c>
    </row>
    <row r="81" spans="2:4">
      <c r="B81" s="7">
        <v>38824</v>
      </c>
      <c r="C81" s="6">
        <v>348.45800000000003</v>
      </c>
      <c r="D81" s="6">
        <v>339.5</v>
      </c>
    </row>
    <row r="82" spans="2:4">
      <c r="B82" s="7">
        <v>38825</v>
      </c>
      <c r="C82" s="6">
        <v>354.89100000000002</v>
      </c>
      <c r="D82" s="6">
        <v>347.5</v>
      </c>
    </row>
    <row r="83" spans="2:4">
      <c r="B83" s="7">
        <v>38826</v>
      </c>
      <c r="C83" s="6">
        <v>357.29500000000002</v>
      </c>
      <c r="D83" s="6">
        <v>349.5</v>
      </c>
    </row>
    <row r="84" spans="2:4">
      <c r="B84" s="7">
        <v>38827</v>
      </c>
      <c r="C84" s="6">
        <v>353.94200000000001</v>
      </c>
      <c r="D84" s="6">
        <v>350.5</v>
      </c>
    </row>
    <row r="85" spans="2:4">
      <c r="B85" s="7">
        <v>38828</v>
      </c>
      <c r="C85" s="6">
        <v>358.59</v>
      </c>
      <c r="D85" s="6">
        <v>350.5</v>
      </c>
    </row>
    <row r="86" spans="2:4">
      <c r="B86" s="7">
        <v>38831</v>
      </c>
      <c r="C86" s="6">
        <v>352.56299999999999</v>
      </c>
      <c r="D86" s="6">
        <v>347.5</v>
      </c>
    </row>
    <row r="87" spans="2:4">
      <c r="B87" s="7">
        <v>38832</v>
      </c>
      <c r="C87" s="6">
        <v>352.93200000000002</v>
      </c>
      <c r="D87" s="6">
        <v>346.5</v>
      </c>
    </row>
    <row r="88" spans="2:4">
      <c r="B88" s="7">
        <v>38833</v>
      </c>
      <c r="C88" s="6">
        <v>352.56599999999997</v>
      </c>
      <c r="D88" s="6">
        <v>352.5</v>
      </c>
    </row>
    <row r="89" spans="2:4">
      <c r="B89" s="7">
        <v>38834</v>
      </c>
      <c r="C89" s="6">
        <v>345.68799999999999</v>
      </c>
      <c r="D89" s="6">
        <v>346.5</v>
      </c>
    </row>
    <row r="90" spans="2:4">
      <c r="B90" s="7">
        <v>38835</v>
      </c>
      <c r="C90" s="6">
        <v>349.88600000000002</v>
      </c>
      <c r="D90" s="6">
        <v>347.5</v>
      </c>
    </row>
    <row r="91" spans="2:4">
      <c r="B91" s="7">
        <v>38838</v>
      </c>
      <c r="C91" s="6">
        <v>355.22399999999999</v>
      </c>
      <c r="D91" s="6">
        <v>353.5</v>
      </c>
    </row>
    <row r="92" spans="2:4">
      <c r="B92" s="7">
        <v>38839</v>
      </c>
      <c r="C92" s="6">
        <v>357.017</v>
      </c>
      <c r="D92" s="6">
        <v>353.5</v>
      </c>
    </row>
    <row r="93" spans="2:4">
      <c r="B93" s="7">
        <v>38840</v>
      </c>
      <c r="C93" s="6">
        <v>352.19600000000003</v>
      </c>
      <c r="D93" s="6">
        <v>353.5</v>
      </c>
    </row>
    <row r="94" spans="2:4">
      <c r="B94" s="7">
        <v>38841</v>
      </c>
      <c r="C94" s="6">
        <v>349.88799999999998</v>
      </c>
      <c r="D94" s="6">
        <v>350.5</v>
      </c>
    </row>
    <row r="95" spans="2:4">
      <c r="B95" s="7">
        <v>38842</v>
      </c>
      <c r="C95" s="6">
        <v>351.92</v>
      </c>
      <c r="D95" s="6">
        <v>360.5</v>
      </c>
    </row>
    <row r="96" spans="2:4">
      <c r="B96" s="7">
        <v>38845</v>
      </c>
      <c r="C96" s="6">
        <v>350.35399999999998</v>
      </c>
      <c r="D96" s="6">
        <v>364.5</v>
      </c>
    </row>
    <row r="97" spans="2:4">
      <c r="B97" s="7">
        <v>38846</v>
      </c>
      <c r="C97" s="6">
        <v>354.93299999999999</v>
      </c>
      <c r="D97" s="6">
        <v>370.5</v>
      </c>
    </row>
    <row r="98" spans="2:4">
      <c r="B98" s="7">
        <v>38847</v>
      </c>
      <c r="C98" s="6">
        <v>360.21499999999997</v>
      </c>
      <c r="D98" s="6">
        <v>372.5</v>
      </c>
    </row>
    <row r="99" spans="2:4">
      <c r="B99" s="7">
        <v>38848</v>
      </c>
      <c r="C99" s="6">
        <v>365.34899999999999</v>
      </c>
      <c r="D99" s="6">
        <v>377.5</v>
      </c>
    </row>
    <row r="100" spans="2:4">
      <c r="B100" s="7">
        <v>38849</v>
      </c>
      <c r="C100" s="6">
        <v>361.74599999999998</v>
      </c>
      <c r="D100" s="6">
        <v>384.5</v>
      </c>
    </row>
    <row r="101" spans="2:4">
      <c r="B101" s="7">
        <v>38852</v>
      </c>
      <c r="C101" s="6">
        <v>352.05799999999999</v>
      </c>
      <c r="D101" s="6">
        <v>381.5</v>
      </c>
    </row>
    <row r="102" spans="2:4">
      <c r="B102" s="7">
        <v>38853</v>
      </c>
      <c r="C102" s="6">
        <v>353.20400000000001</v>
      </c>
      <c r="D102" s="6">
        <v>375.5</v>
      </c>
    </row>
    <row r="103" spans="2:4">
      <c r="B103" s="7">
        <v>38854</v>
      </c>
      <c r="C103" s="6">
        <v>349.375</v>
      </c>
      <c r="D103" s="6">
        <v>377.5</v>
      </c>
    </row>
    <row r="104" spans="2:4">
      <c r="B104" s="7">
        <v>38855</v>
      </c>
      <c r="C104" s="6">
        <v>348.654</v>
      </c>
      <c r="D104" s="6">
        <v>373.5</v>
      </c>
    </row>
    <row r="105" spans="2:4">
      <c r="B105" s="7">
        <v>38856</v>
      </c>
      <c r="C105" s="6">
        <v>342.28699999999998</v>
      </c>
      <c r="D105" s="6">
        <v>370.5</v>
      </c>
    </row>
    <row r="106" spans="2:4">
      <c r="B106" s="7">
        <v>38859</v>
      </c>
      <c r="C106" s="6">
        <v>344.26</v>
      </c>
      <c r="D106" s="6">
        <v>380.5</v>
      </c>
    </row>
    <row r="107" spans="2:4">
      <c r="B107" s="7">
        <v>38860</v>
      </c>
      <c r="C107" s="6">
        <v>352.31299999999999</v>
      </c>
      <c r="D107" s="6">
        <v>354.5</v>
      </c>
    </row>
    <row r="108" spans="2:4">
      <c r="B108" s="7">
        <v>38861</v>
      </c>
      <c r="C108" s="6">
        <v>342.50799999999998</v>
      </c>
      <c r="D108" s="6">
        <v>359.5</v>
      </c>
    </row>
    <row r="109" spans="2:4">
      <c r="B109" s="7">
        <v>38862</v>
      </c>
      <c r="C109" s="6">
        <v>346.34500000000003</v>
      </c>
      <c r="D109" s="6">
        <v>374.5</v>
      </c>
    </row>
    <row r="110" spans="2:4">
      <c r="B110" s="7">
        <v>38863</v>
      </c>
      <c r="C110" s="6">
        <v>347.81700000000001</v>
      </c>
      <c r="D110" s="6">
        <v>378.5</v>
      </c>
    </row>
    <row r="111" spans="2:4">
      <c r="B111" s="7">
        <v>38866</v>
      </c>
      <c r="C111" s="6">
        <v>347.81700000000001</v>
      </c>
      <c r="D111" s="6">
        <v>378.5</v>
      </c>
    </row>
    <row r="112" spans="2:4">
      <c r="B112" s="7">
        <v>38867</v>
      </c>
      <c r="C112" s="6">
        <v>347.88299999999998</v>
      </c>
      <c r="D112" s="6">
        <v>374.5</v>
      </c>
    </row>
    <row r="113" spans="2:4">
      <c r="B113" s="7">
        <v>38868</v>
      </c>
      <c r="C113" s="6">
        <v>344.86799999999999</v>
      </c>
      <c r="D113" s="6">
        <v>363.5</v>
      </c>
    </row>
    <row r="114" spans="2:4">
      <c r="B114" s="7">
        <v>38869</v>
      </c>
      <c r="C114" s="6">
        <v>343.12299999999999</v>
      </c>
      <c r="D114" s="6">
        <v>363.5</v>
      </c>
    </row>
    <row r="115" spans="2:4">
      <c r="B115" s="7">
        <v>38870</v>
      </c>
      <c r="C115" s="6">
        <v>350.05399999999997</v>
      </c>
      <c r="D115" s="6">
        <v>375.5</v>
      </c>
    </row>
    <row r="116" spans="2:4">
      <c r="B116" s="7">
        <v>38873</v>
      </c>
      <c r="C116" s="6">
        <v>348.77600000000001</v>
      </c>
      <c r="D116" s="6">
        <v>362.5</v>
      </c>
    </row>
    <row r="117" spans="2:4">
      <c r="B117" s="7">
        <v>38874</v>
      </c>
      <c r="C117" s="6">
        <v>344.78100000000001</v>
      </c>
      <c r="D117" s="6">
        <v>346.5</v>
      </c>
    </row>
    <row r="118" spans="2:4">
      <c r="B118" s="7">
        <v>38875</v>
      </c>
      <c r="C118" s="6">
        <v>343.22300000000001</v>
      </c>
      <c r="D118" s="6">
        <v>349.5</v>
      </c>
    </row>
    <row r="119" spans="2:4">
      <c r="B119" s="7">
        <v>38876</v>
      </c>
      <c r="C119" s="6">
        <v>339.23399999999998</v>
      </c>
      <c r="D119" s="6">
        <v>348.5</v>
      </c>
    </row>
    <row r="120" spans="2:4">
      <c r="B120" s="7">
        <v>38877</v>
      </c>
      <c r="C120" s="6">
        <v>340.09300000000002</v>
      </c>
      <c r="D120" s="6">
        <v>336.5</v>
      </c>
    </row>
    <row r="121" spans="2:4">
      <c r="B121" s="7">
        <v>38880</v>
      </c>
      <c r="C121" s="6">
        <v>338.39499999999998</v>
      </c>
      <c r="D121" s="6">
        <v>366.5</v>
      </c>
    </row>
    <row r="122" spans="2:4">
      <c r="B122" s="7">
        <v>38881</v>
      </c>
      <c r="C122" s="6">
        <v>330.22500000000002</v>
      </c>
      <c r="D122" s="6">
        <v>327.5</v>
      </c>
    </row>
    <row r="123" spans="2:4">
      <c r="B123" s="7">
        <v>38882</v>
      </c>
      <c r="C123" s="6">
        <v>332.03</v>
      </c>
      <c r="D123" s="6">
        <v>320.5</v>
      </c>
    </row>
    <row r="124" spans="2:4">
      <c r="B124" s="7">
        <v>38883</v>
      </c>
      <c r="C124" s="6">
        <v>337.55799999999999</v>
      </c>
      <c r="D124" s="6">
        <v>327.5</v>
      </c>
    </row>
    <row r="125" spans="2:4">
      <c r="B125" s="7">
        <v>38884</v>
      </c>
      <c r="C125" s="6">
        <v>339.221</v>
      </c>
      <c r="D125" s="6">
        <v>324.5</v>
      </c>
    </row>
    <row r="126" spans="2:4">
      <c r="B126" s="7">
        <v>38887</v>
      </c>
      <c r="C126" s="6">
        <v>333.56599999999997</v>
      </c>
      <c r="D126" s="6">
        <v>324.5</v>
      </c>
    </row>
    <row r="127" spans="2:4">
      <c r="B127" s="7">
        <v>38888</v>
      </c>
      <c r="C127" s="6">
        <v>333.096</v>
      </c>
      <c r="D127" s="6">
        <v>331.5</v>
      </c>
    </row>
    <row r="128" spans="2:4">
      <c r="B128" s="7">
        <v>38889</v>
      </c>
      <c r="C128" s="6">
        <v>336.74700000000001</v>
      </c>
      <c r="D128" s="6">
        <v>336.5</v>
      </c>
    </row>
    <row r="129" spans="2:4">
      <c r="B129" s="7">
        <v>38890</v>
      </c>
      <c r="C129" s="6">
        <v>336.15800000000002</v>
      </c>
      <c r="D129" s="6">
        <v>331.5</v>
      </c>
    </row>
    <row r="130" spans="2:4">
      <c r="B130" s="7">
        <v>38891</v>
      </c>
      <c r="C130" s="6">
        <v>335.03699999999998</v>
      </c>
      <c r="D130" s="6">
        <v>328.5</v>
      </c>
    </row>
    <row r="131" spans="2:4">
      <c r="B131" s="7">
        <v>38894</v>
      </c>
      <c r="C131" s="6">
        <v>337.36500000000001</v>
      </c>
      <c r="D131" s="6">
        <v>334.5</v>
      </c>
    </row>
    <row r="132" spans="2:4">
      <c r="B132" s="7">
        <v>38895</v>
      </c>
      <c r="C132" s="6">
        <v>337.06900000000002</v>
      </c>
      <c r="D132" s="6">
        <v>349.5</v>
      </c>
    </row>
    <row r="133" spans="2:4">
      <c r="B133" s="7">
        <v>38896</v>
      </c>
      <c r="C133" s="6">
        <v>338.19299999999998</v>
      </c>
      <c r="D133" s="6">
        <v>343.5</v>
      </c>
    </row>
    <row r="134" spans="2:4">
      <c r="B134" s="7">
        <v>38897</v>
      </c>
      <c r="C134" s="6">
        <v>342.30099999999999</v>
      </c>
      <c r="D134" s="6">
        <v>339.5</v>
      </c>
    </row>
    <row r="135" spans="2:4">
      <c r="B135" s="7">
        <v>38898</v>
      </c>
      <c r="C135" s="6">
        <v>346.38799999999998</v>
      </c>
      <c r="D135" s="6">
        <v>340.5</v>
      </c>
    </row>
    <row r="136" spans="2:4">
      <c r="B136" s="7">
        <v>38901</v>
      </c>
      <c r="C136" s="6">
        <v>348.13</v>
      </c>
      <c r="D136" s="6">
        <v>343.5</v>
      </c>
    </row>
    <row r="137" spans="2:4">
      <c r="B137" s="7">
        <v>38902</v>
      </c>
      <c r="C137" s="6">
        <v>348.13</v>
      </c>
      <c r="D137" s="6">
        <v>343.5</v>
      </c>
    </row>
    <row r="138" spans="2:4">
      <c r="B138" s="7">
        <v>38903</v>
      </c>
      <c r="C138" s="6">
        <v>349.86</v>
      </c>
      <c r="D138" s="6">
        <v>346.5</v>
      </c>
    </row>
    <row r="139" spans="2:4">
      <c r="B139" s="7">
        <v>38904</v>
      </c>
      <c r="C139" s="6">
        <v>352.86200000000002</v>
      </c>
      <c r="D139" s="6">
        <v>341.5</v>
      </c>
    </row>
    <row r="140" spans="2:4">
      <c r="B140" s="7">
        <v>38905</v>
      </c>
      <c r="C140" s="6">
        <v>348.04700000000003</v>
      </c>
      <c r="D140" s="6">
        <v>336.5</v>
      </c>
    </row>
    <row r="141" spans="2:4">
      <c r="B141" s="7">
        <v>38908</v>
      </c>
      <c r="C141" s="6">
        <v>346.673</v>
      </c>
      <c r="D141" s="6">
        <v>344.75</v>
      </c>
    </row>
    <row r="142" spans="2:4">
      <c r="B142" s="7">
        <v>38909</v>
      </c>
      <c r="C142" s="6">
        <v>350.27800000000002</v>
      </c>
      <c r="D142" s="6">
        <v>343.5</v>
      </c>
    </row>
    <row r="143" spans="2:4">
      <c r="B143" s="7">
        <v>38910</v>
      </c>
      <c r="C143" s="6">
        <v>352.62200000000001</v>
      </c>
      <c r="D143" s="6">
        <v>346.5</v>
      </c>
    </row>
    <row r="144" spans="2:4">
      <c r="B144" s="7">
        <v>38911</v>
      </c>
      <c r="C144" s="6">
        <v>355.91500000000002</v>
      </c>
      <c r="D144" s="6">
        <v>327.5</v>
      </c>
    </row>
    <row r="145" spans="2:4">
      <c r="B145" s="7">
        <v>38912</v>
      </c>
      <c r="C145" s="6">
        <v>357.214</v>
      </c>
      <c r="D145" s="6">
        <v>329.5</v>
      </c>
    </row>
    <row r="146" spans="2:4">
      <c r="B146" s="7">
        <v>38915</v>
      </c>
      <c r="C146" s="6">
        <v>347.31099999999998</v>
      </c>
      <c r="D146" s="6">
        <v>324.5</v>
      </c>
    </row>
    <row r="147" spans="2:4">
      <c r="B147" s="7">
        <v>38916</v>
      </c>
      <c r="C147" s="6">
        <v>341.85300000000001</v>
      </c>
      <c r="D147" s="6">
        <v>329.5</v>
      </c>
    </row>
    <row r="148" spans="2:4">
      <c r="B148" s="7">
        <v>38917</v>
      </c>
      <c r="C148" s="6">
        <v>342.90899999999999</v>
      </c>
      <c r="D148" s="6">
        <v>324.5</v>
      </c>
    </row>
    <row r="149" spans="2:4">
      <c r="B149" s="7">
        <v>38918</v>
      </c>
      <c r="C149" s="6">
        <v>340.51900000000001</v>
      </c>
      <c r="D149" s="6">
        <v>324.5</v>
      </c>
    </row>
    <row r="150" spans="2:4">
      <c r="B150" s="7">
        <v>38919</v>
      </c>
      <c r="C150" s="6">
        <v>339.61399999999998</v>
      </c>
      <c r="D150" s="6">
        <v>325.5</v>
      </c>
    </row>
    <row r="151" spans="2:4">
      <c r="B151" s="7">
        <v>38922</v>
      </c>
      <c r="C151" s="6">
        <v>342.71199999999999</v>
      </c>
      <c r="D151" s="6">
        <v>333.5</v>
      </c>
    </row>
    <row r="152" spans="2:4">
      <c r="B152" s="7">
        <v>38923</v>
      </c>
      <c r="C152" s="6">
        <v>340.74400000000003</v>
      </c>
      <c r="D152" s="6">
        <v>333.5</v>
      </c>
    </row>
    <row r="153" spans="2:4">
      <c r="B153" s="7">
        <v>38924</v>
      </c>
      <c r="C153" s="6">
        <v>341.95</v>
      </c>
      <c r="D153" s="6">
        <v>312.5</v>
      </c>
    </row>
    <row r="154" spans="2:4">
      <c r="B154" s="7">
        <v>38925</v>
      </c>
      <c r="C154" s="6">
        <v>344.38299999999998</v>
      </c>
      <c r="D154" s="6">
        <v>318.5</v>
      </c>
    </row>
    <row r="155" spans="2:4">
      <c r="B155" s="7">
        <v>38926</v>
      </c>
      <c r="C155" s="6">
        <v>343.82900000000001</v>
      </c>
      <c r="D155" s="6">
        <v>321.5</v>
      </c>
    </row>
    <row r="156" spans="2:4">
      <c r="B156" s="7">
        <v>38929</v>
      </c>
      <c r="C156" s="6">
        <v>349.83300000000003</v>
      </c>
      <c r="D156" s="6">
        <v>330.5</v>
      </c>
    </row>
    <row r="157" spans="2:4">
      <c r="B157" s="7">
        <v>38930</v>
      </c>
      <c r="C157" s="6">
        <v>349.55799999999999</v>
      </c>
      <c r="D157" s="6">
        <v>330.5</v>
      </c>
    </row>
    <row r="158" spans="2:4">
      <c r="B158" s="7">
        <v>38931</v>
      </c>
      <c r="C158" s="6">
        <v>353.69400000000002</v>
      </c>
      <c r="D158" s="6">
        <v>341.5</v>
      </c>
    </row>
    <row r="159" spans="2:4">
      <c r="B159" s="7">
        <v>38932</v>
      </c>
      <c r="C159" s="6">
        <v>349.93400000000003</v>
      </c>
      <c r="D159" s="6">
        <v>329.5</v>
      </c>
    </row>
    <row r="160" spans="2:4">
      <c r="B160" s="7">
        <v>38933</v>
      </c>
      <c r="C160" s="6">
        <v>350.04899999999998</v>
      </c>
      <c r="D160" s="6">
        <v>330.5</v>
      </c>
    </row>
    <row r="161" spans="2:4">
      <c r="B161" s="7">
        <v>38936</v>
      </c>
      <c r="C161" s="6">
        <v>351.947</v>
      </c>
      <c r="D161" s="6">
        <v>328.5</v>
      </c>
    </row>
    <row r="162" spans="2:4">
      <c r="B162" s="7">
        <v>38937</v>
      </c>
      <c r="C162" s="6">
        <v>350.73399999999998</v>
      </c>
      <c r="D162" s="6">
        <v>319.5</v>
      </c>
    </row>
    <row r="163" spans="2:4">
      <c r="B163" s="7">
        <v>38938</v>
      </c>
      <c r="C163" s="6">
        <v>353.69600000000003</v>
      </c>
      <c r="D163" s="6">
        <v>329.5</v>
      </c>
    </row>
    <row r="164" spans="2:4">
      <c r="B164" s="7">
        <v>38939</v>
      </c>
      <c r="C164" s="6">
        <v>348.03100000000001</v>
      </c>
      <c r="D164" s="6">
        <v>327.5</v>
      </c>
    </row>
    <row r="165" spans="2:4">
      <c r="B165" s="7">
        <v>38940</v>
      </c>
      <c r="C165" s="6">
        <v>344.529</v>
      </c>
      <c r="D165" s="6">
        <v>316.5</v>
      </c>
    </row>
    <row r="166" spans="2:4">
      <c r="B166" s="7">
        <v>38943</v>
      </c>
      <c r="C166" s="6">
        <v>338.81599999999997</v>
      </c>
      <c r="D166" s="6">
        <v>318.5</v>
      </c>
    </row>
    <row r="167" spans="2:4">
      <c r="B167" s="7">
        <v>38944</v>
      </c>
      <c r="C167" s="6">
        <v>338.75900000000001</v>
      </c>
      <c r="D167" s="6">
        <v>324.5</v>
      </c>
    </row>
    <row r="168" spans="2:4">
      <c r="B168" s="7">
        <v>38945</v>
      </c>
      <c r="C168" s="6">
        <v>337.53699999999998</v>
      </c>
      <c r="D168" s="6">
        <v>319.5</v>
      </c>
    </row>
    <row r="169" spans="2:4">
      <c r="B169" s="7">
        <v>38946</v>
      </c>
      <c r="C169" s="6">
        <v>331.69099999999997</v>
      </c>
      <c r="D169" s="6">
        <v>310.5</v>
      </c>
    </row>
    <row r="170" spans="2:4">
      <c r="B170" s="7">
        <v>38947</v>
      </c>
      <c r="C170" s="6">
        <v>332.32299999999998</v>
      </c>
      <c r="D170" s="6">
        <v>311.5</v>
      </c>
    </row>
    <row r="171" spans="2:4">
      <c r="B171" s="7">
        <v>38950</v>
      </c>
      <c r="C171" s="6">
        <v>335.49700000000001</v>
      </c>
      <c r="D171" s="6">
        <v>311.5</v>
      </c>
    </row>
    <row r="172" spans="2:4">
      <c r="B172" s="7">
        <v>38951</v>
      </c>
      <c r="C172" s="6">
        <v>336.67099999999999</v>
      </c>
      <c r="D172" s="6">
        <v>309.5</v>
      </c>
    </row>
    <row r="173" spans="2:4">
      <c r="B173" s="7">
        <v>38952</v>
      </c>
      <c r="C173" s="6">
        <v>334.71100000000001</v>
      </c>
      <c r="D173" s="6">
        <v>315.5</v>
      </c>
    </row>
    <row r="174" spans="2:4">
      <c r="B174" s="7">
        <v>38953</v>
      </c>
      <c r="C174" s="6">
        <v>336.11599999999999</v>
      </c>
      <c r="D174" s="6">
        <v>325.5</v>
      </c>
    </row>
    <row r="175" spans="2:4">
      <c r="B175" s="7">
        <v>38954</v>
      </c>
      <c r="C175" s="6">
        <v>336.262</v>
      </c>
      <c r="D175" s="6">
        <v>334.5</v>
      </c>
    </row>
    <row r="176" spans="2:4">
      <c r="B176" s="7">
        <v>38957</v>
      </c>
      <c r="C176" s="6">
        <v>329.69099999999997</v>
      </c>
      <c r="D176" s="6">
        <v>342.5</v>
      </c>
    </row>
    <row r="177" spans="2:4">
      <c r="B177" s="7">
        <v>38958</v>
      </c>
      <c r="C177" s="6">
        <v>327.733</v>
      </c>
      <c r="D177" s="6">
        <v>338.5</v>
      </c>
    </row>
    <row r="178" spans="2:4">
      <c r="B178" s="7">
        <v>38959</v>
      </c>
      <c r="C178" s="6">
        <v>327.09500000000003</v>
      </c>
      <c r="D178" s="6">
        <v>360.5</v>
      </c>
    </row>
    <row r="179" spans="2:4">
      <c r="B179" s="7">
        <v>38960</v>
      </c>
      <c r="C179" s="6">
        <v>329.02499999999998</v>
      </c>
      <c r="D179" s="6">
        <v>363.5</v>
      </c>
    </row>
    <row r="180" spans="2:4">
      <c r="B180" s="7">
        <v>38961</v>
      </c>
      <c r="C180" s="6">
        <v>325.41500000000002</v>
      </c>
      <c r="D180" s="6">
        <v>363.5</v>
      </c>
    </row>
    <row r="181" spans="2:4">
      <c r="B181" s="7">
        <v>38964</v>
      </c>
      <c r="C181" s="6">
        <v>325.41500000000002</v>
      </c>
      <c r="D181" s="6">
        <v>363.5</v>
      </c>
    </row>
    <row r="182" spans="2:4">
      <c r="B182" s="7">
        <v>38965</v>
      </c>
      <c r="C182" s="6">
        <v>327.03399999999999</v>
      </c>
      <c r="D182" s="6">
        <v>371.5</v>
      </c>
    </row>
    <row r="183" spans="2:4">
      <c r="B183" s="7">
        <v>38966</v>
      </c>
      <c r="C183" s="6">
        <v>325.43400000000003</v>
      </c>
      <c r="D183" s="6">
        <v>363.5</v>
      </c>
    </row>
    <row r="184" spans="2:4">
      <c r="B184" s="7">
        <v>38967</v>
      </c>
      <c r="C184" s="6">
        <v>323.608</v>
      </c>
      <c r="D184" s="6">
        <v>369.5</v>
      </c>
    </row>
    <row r="185" spans="2:4">
      <c r="B185" s="7">
        <v>38968</v>
      </c>
      <c r="C185" s="6">
        <v>320.387</v>
      </c>
      <c r="D185" s="6">
        <v>369.5</v>
      </c>
    </row>
    <row r="186" spans="2:4">
      <c r="B186" s="7">
        <v>38971</v>
      </c>
      <c r="C186" s="6">
        <v>313.73399999999998</v>
      </c>
      <c r="D186" s="6">
        <v>365.5</v>
      </c>
    </row>
    <row r="187" spans="2:4">
      <c r="B187" s="7">
        <v>38972</v>
      </c>
      <c r="C187" s="6">
        <v>310.70600000000002</v>
      </c>
      <c r="D187" s="6">
        <v>357.5</v>
      </c>
    </row>
    <row r="188" spans="2:4">
      <c r="B188" s="7">
        <v>38973</v>
      </c>
      <c r="C188" s="6">
        <v>311.27100000000002</v>
      </c>
      <c r="D188" s="6">
        <v>353.5</v>
      </c>
    </row>
    <row r="189" spans="2:4">
      <c r="B189" s="7">
        <v>38974</v>
      </c>
      <c r="C189" s="6">
        <v>307.04700000000003</v>
      </c>
      <c r="D189" s="6">
        <v>349.5</v>
      </c>
    </row>
    <row r="190" spans="2:4">
      <c r="B190" s="7">
        <v>38975</v>
      </c>
      <c r="C190" s="6">
        <v>307.04300000000001</v>
      </c>
      <c r="D190" s="6">
        <v>351.5</v>
      </c>
    </row>
    <row r="191" spans="2:4">
      <c r="B191" s="7">
        <v>38978</v>
      </c>
      <c r="C191" s="6">
        <v>308.01499999999999</v>
      </c>
      <c r="D191" s="6">
        <v>355.5</v>
      </c>
    </row>
    <row r="192" spans="2:4">
      <c r="B192" s="7">
        <v>38979</v>
      </c>
      <c r="C192" s="6">
        <v>303.04300000000001</v>
      </c>
      <c r="D192" s="6">
        <v>368.5</v>
      </c>
    </row>
    <row r="193" spans="2:4">
      <c r="B193" s="7">
        <v>38980</v>
      </c>
      <c r="C193" s="6">
        <v>300.666</v>
      </c>
      <c r="D193" s="6">
        <v>370.5</v>
      </c>
    </row>
    <row r="194" spans="2:4">
      <c r="B194" s="7">
        <v>38981</v>
      </c>
      <c r="C194" s="6">
        <v>304.35000000000002</v>
      </c>
      <c r="D194" s="6">
        <v>384.5</v>
      </c>
    </row>
    <row r="195" spans="2:4">
      <c r="B195" s="7">
        <v>38982</v>
      </c>
      <c r="C195" s="6">
        <v>300.863</v>
      </c>
      <c r="D195" s="6">
        <v>381.5</v>
      </c>
    </row>
    <row r="196" spans="2:4">
      <c r="B196" s="7">
        <v>38985</v>
      </c>
      <c r="C196" s="6">
        <v>300.70699999999999</v>
      </c>
      <c r="D196" s="6">
        <v>383.5</v>
      </c>
    </row>
    <row r="197" spans="2:4">
      <c r="B197" s="7">
        <v>38986</v>
      </c>
      <c r="C197" s="6">
        <v>301.709</v>
      </c>
      <c r="D197" s="6">
        <v>392.5</v>
      </c>
    </row>
    <row r="198" spans="2:4">
      <c r="B198" s="7">
        <v>38987</v>
      </c>
      <c r="C198" s="6">
        <v>304.322</v>
      </c>
      <c r="D198" s="6">
        <v>397.5</v>
      </c>
    </row>
    <row r="199" spans="2:4">
      <c r="B199" s="7">
        <v>38988</v>
      </c>
      <c r="C199" s="6">
        <v>305.13499999999999</v>
      </c>
      <c r="D199" s="6">
        <v>422.5</v>
      </c>
    </row>
    <row r="200" spans="2:4">
      <c r="B200" s="7">
        <v>38989</v>
      </c>
      <c r="C200" s="6">
        <v>305.58300000000003</v>
      </c>
      <c r="D200" s="6">
        <v>422.5</v>
      </c>
    </row>
    <row r="201" spans="2:4">
      <c r="B201" s="7">
        <v>38992</v>
      </c>
      <c r="C201" s="6">
        <v>301.35700000000003</v>
      </c>
      <c r="D201" s="6">
        <v>441.5</v>
      </c>
    </row>
    <row r="202" spans="2:4">
      <c r="B202" s="7">
        <v>38993</v>
      </c>
      <c r="C202" s="6">
        <v>295.13200000000001</v>
      </c>
      <c r="D202" s="6">
        <v>410.5</v>
      </c>
    </row>
    <row r="203" spans="2:4">
      <c r="B203" s="7">
        <v>38994</v>
      </c>
      <c r="C203" s="6">
        <v>297.16000000000003</v>
      </c>
      <c r="D203" s="6">
        <v>435.5</v>
      </c>
    </row>
    <row r="204" spans="2:4">
      <c r="B204" s="7">
        <v>38995</v>
      </c>
      <c r="C204" s="6">
        <v>300.58699999999999</v>
      </c>
      <c r="D204" s="6">
        <v>428.5</v>
      </c>
    </row>
    <row r="205" spans="2:4">
      <c r="B205" s="7">
        <v>38996</v>
      </c>
      <c r="C205" s="6">
        <v>300.20299999999997</v>
      </c>
      <c r="D205" s="6">
        <v>430.5</v>
      </c>
    </row>
    <row r="206" spans="2:4">
      <c r="B206" s="7">
        <v>38999</v>
      </c>
      <c r="C206" s="6">
        <v>303.55700000000002</v>
      </c>
      <c r="D206" s="6">
        <v>460.5</v>
      </c>
    </row>
    <row r="207" spans="2:4">
      <c r="B207" s="7">
        <v>39000</v>
      </c>
      <c r="C207" s="6">
        <v>299.39800000000002</v>
      </c>
      <c r="D207" s="6">
        <v>459.5</v>
      </c>
    </row>
    <row r="208" spans="2:4">
      <c r="B208" s="7">
        <v>39001</v>
      </c>
      <c r="C208" s="6">
        <v>297.80500000000001</v>
      </c>
      <c r="D208" s="6">
        <v>491.5</v>
      </c>
    </row>
    <row r="209" spans="2:4">
      <c r="B209" s="7">
        <v>39002</v>
      </c>
      <c r="C209" s="6">
        <v>299.73</v>
      </c>
      <c r="D209" s="6">
        <v>476.5</v>
      </c>
    </row>
    <row r="210" spans="2:4">
      <c r="B210" s="7">
        <v>39003</v>
      </c>
      <c r="C210" s="6">
        <v>303.392</v>
      </c>
      <c r="D210" s="6">
        <v>491.5</v>
      </c>
    </row>
    <row r="211" spans="2:4">
      <c r="B211" s="7">
        <v>39006</v>
      </c>
      <c r="C211" s="6">
        <v>308.55599999999998</v>
      </c>
      <c r="D211" s="6">
        <v>508.5</v>
      </c>
    </row>
    <row r="212" spans="2:4">
      <c r="B212" s="7">
        <v>39007</v>
      </c>
      <c r="C212" s="6">
        <v>308.16300000000001</v>
      </c>
      <c r="D212" s="6">
        <v>496.5</v>
      </c>
    </row>
    <row r="213" spans="2:4">
      <c r="B213" s="7">
        <v>39008</v>
      </c>
      <c r="C213" s="6">
        <v>304.51799999999997</v>
      </c>
      <c r="D213" s="6">
        <v>487.5</v>
      </c>
    </row>
    <row r="214" spans="2:4">
      <c r="B214" s="7">
        <v>39009</v>
      </c>
      <c r="C214" s="6">
        <v>307.97000000000003</v>
      </c>
      <c r="D214" s="6">
        <v>490.5</v>
      </c>
    </row>
    <row r="215" spans="2:4">
      <c r="B215" s="7">
        <v>39010</v>
      </c>
      <c r="C215" s="6">
        <v>305.73599999999999</v>
      </c>
      <c r="D215" s="6">
        <v>486.5</v>
      </c>
    </row>
    <row r="216" spans="2:4">
      <c r="B216" s="7">
        <v>39013</v>
      </c>
      <c r="C216" s="6">
        <v>306.10300000000001</v>
      </c>
      <c r="D216" s="6">
        <v>501.5</v>
      </c>
    </row>
    <row r="217" spans="2:4">
      <c r="B217" s="7">
        <v>39014</v>
      </c>
      <c r="C217" s="6">
        <v>307.54300000000001</v>
      </c>
      <c r="D217" s="6">
        <v>507.5</v>
      </c>
    </row>
    <row r="218" spans="2:4">
      <c r="B218" s="7">
        <v>39015</v>
      </c>
      <c r="C218" s="6">
        <v>312.77</v>
      </c>
      <c r="D218" s="6">
        <v>501.5</v>
      </c>
    </row>
    <row r="219" spans="2:4">
      <c r="B219" s="7">
        <v>39016</v>
      </c>
      <c r="C219" s="6">
        <v>311.77699999999999</v>
      </c>
      <c r="D219" s="6">
        <v>494.5</v>
      </c>
    </row>
    <row r="220" spans="2:4">
      <c r="B220" s="7">
        <v>39017</v>
      </c>
      <c r="C220" s="6">
        <v>312.37299999999999</v>
      </c>
      <c r="D220" s="6">
        <v>491.5</v>
      </c>
    </row>
    <row r="221" spans="2:4">
      <c r="B221" s="7">
        <v>39020</v>
      </c>
      <c r="C221" s="6">
        <v>306.21600000000001</v>
      </c>
      <c r="D221" s="6">
        <v>478.5</v>
      </c>
    </row>
    <row r="222" spans="2:4">
      <c r="B222" s="7">
        <v>39021</v>
      </c>
      <c r="C222" s="6">
        <v>305.87400000000002</v>
      </c>
      <c r="D222" s="6">
        <v>462.5</v>
      </c>
    </row>
    <row r="223" spans="2:4">
      <c r="B223" s="7">
        <v>39022</v>
      </c>
      <c r="C223" s="6">
        <v>306.35199999999998</v>
      </c>
      <c r="D223" s="6">
        <v>467.5</v>
      </c>
    </row>
    <row r="224" spans="2:4">
      <c r="B224" s="7">
        <v>39023</v>
      </c>
      <c r="C224" s="6">
        <v>307.63799999999998</v>
      </c>
      <c r="D224" s="6">
        <v>471.5</v>
      </c>
    </row>
    <row r="225" spans="2:4">
      <c r="B225" s="7">
        <v>39024</v>
      </c>
      <c r="C225" s="6">
        <v>309.911</v>
      </c>
      <c r="D225" s="6">
        <v>470.5</v>
      </c>
    </row>
    <row r="226" spans="2:4">
      <c r="B226" s="7">
        <v>39027</v>
      </c>
      <c r="C226" s="6">
        <v>311.72199999999998</v>
      </c>
      <c r="D226" s="6">
        <v>470.5</v>
      </c>
    </row>
    <row r="227" spans="2:4">
      <c r="B227" s="7">
        <v>39028</v>
      </c>
      <c r="C227" s="6">
        <v>311.25299999999999</v>
      </c>
      <c r="D227" s="6">
        <v>474.5</v>
      </c>
    </row>
    <row r="228" spans="2:4">
      <c r="B228" s="7">
        <v>39029</v>
      </c>
      <c r="C228" s="6">
        <v>313.23200000000003</v>
      </c>
      <c r="D228" s="6">
        <v>481.5</v>
      </c>
    </row>
    <row r="229" spans="2:4">
      <c r="B229" s="7">
        <v>39030</v>
      </c>
      <c r="C229" s="6">
        <v>317.93200000000002</v>
      </c>
      <c r="D229" s="6">
        <v>465.5</v>
      </c>
    </row>
    <row r="230" spans="2:4">
      <c r="B230" s="7">
        <v>39031</v>
      </c>
      <c r="C230" s="6">
        <v>310.73500000000001</v>
      </c>
      <c r="D230" s="6">
        <v>465.5</v>
      </c>
    </row>
    <row r="231" spans="2:4">
      <c r="B231" s="7">
        <v>39034</v>
      </c>
      <c r="C231" s="6">
        <v>308.029</v>
      </c>
      <c r="D231" s="6">
        <v>454.4</v>
      </c>
    </row>
    <row r="232" spans="2:4">
      <c r="B232" s="7">
        <v>39035</v>
      </c>
      <c r="C232" s="6">
        <v>308.42899999999997</v>
      </c>
      <c r="D232" s="6">
        <v>466.5</v>
      </c>
    </row>
    <row r="233" spans="2:4">
      <c r="B233" s="7">
        <v>39036</v>
      </c>
      <c r="C233" s="6">
        <v>310.84899999999999</v>
      </c>
      <c r="D233" s="6">
        <v>461.5</v>
      </c>
    </row>
    <row r="234" spans="2:4">
      <c r="B234" s="7">
        <v>39037</v>
      </c>
      <c r="C234" s="6">
        <v>304.84899999999999</v>
      </c>
      <c r="D234" s="6">
        <v>448.5</v>
      </c>
    </row>
    <row r="235" spans="2:4">
      <c r="B235" s="7">
        <v>39038</v>
      </c>
      <c r="C235" s="6">
        <v>305.78699999999998</v>
      </c>
      <c r="D235" s="6">
        <v>454.5</v>
      </c>
    </row>
    <row r="236" spans="2:4">
      <c r="B236" s="7">
        <v>39041</v>
      </c>
      <c r="C236" s="6">
        <v>306.30099999999999</v>
      </c>
      <c r="D236" s="6">
        <v>454.5</v>
      </c>
    </row>
    <row r="237" spans="2:4">
      <c r="B237" s="7">
        <v>39042</v>
      </c>
      <c r="C237" s="6">
        <v>310.32</v>
      </c>
      <c r="D237" s="6">
        <v>459.5</v>
      </c>
    </row>
    <row r="238" spans="2:4">
      <c r="B238" s="7">
        <v>39043</v>
      </c>
      <c r="C238" s="6">
        <v>307.71800000000002</v>
      </c>
      <c r="D238" s="6">
        <v>466.5</v>
      </c>
    </row>
    <row r="239" spans="2:4">
      <c r="B239" s="7">
        <v>39044</v>
      </c>
      <c r="C239" s="6">
        <v>307.71800000000002</v>
      </c>
      <c r="D239" s="6">
        <v>466.5</v>
      </c>
    </row>
    <row r="240" spans="2:4">
      <c r="B240" s="7">
        <v>39045</v>
      </c>
      <c r="C240" s="6">
        <v>308.97000000000003</v>
      </c>
      <c r="D240" s="6">
        <v>466.5</v>
      </c>
    </row>
    <row r="241" spans="2:4">
      <c r="B241" s="7">
        <v>39048</v>
      </c>
      <c r="C241" s="6">
        <v>313.00799999999998</v>
      </c>
      <c r="D241" s="6">
        <v>472.5</v>
      </c>
    </row>
    <row r="242" spans="2:4">
      <c r="B242" s="7">
        <v>39049</v>
      </c>
      <c r="C242" s="6">
        <v>314.96600000000001</v>
      </c>
      <c r="D242" s="6">
        <v>472.5</v>
      </c>
    </row>
    <row r="243" spans="2:4">
      <c r="B243" s="7">
        <v>39050</v>
      </c>
      <c r="C243" s="6">
        <v>318.16699999999997</v>
      </c>
      <c r="D243" s="6">
        <v>476.5</v>
      </c>
    </row>
    <row r="244" spans="2:4">
      <c r="B244" s="7">
        <v>39051</v>
      </c>
      <c r="C244" s="6">
        <v>321.53399999999999</v>
      </c>
      <c r="D244" s="6">
        <v>489.5</v>
      </c>
    </row>
    <row r="245" spans="2:4">
      <c r="B245" s="7">
        <v>39052</v>
      </c>
      <c r="C245" s="6">
        <v>321.233</v>
      </c>
      <c r="D245" s="6">
        <v>499.5</v>
      </c>
    </row>
    <row r="246" spans="2:4">
      <c r="B246" s="7">
        <v>39055</v>
      </c>
      <c r="C246" s="6">
        <v>315.38299999999998</v>
      </c>
      <c r="D246" s="6">
        <v>496.5</v>
      </c>
    </row>
    <row r="247" spans="2:4">
      <c r="B247" s="7">
        <v>39056</v>
      </c>
      <c r="C247" s="6">
        <v>316.42599999999999</v>
      </c>
      <c r="D247" s="6">
        <v>500.5</v>
      </c>
    </row>
    <row r="248" spans="2:4">
      <c r="B248" s="7">
        <v>39057</v>
      </c>
      <c r="C248" s="6">
        <v>313.06200000000001</v>
      </c>
      <c r="D248" s="6">
        <v>477.5</v>
      </c>
    </row>
    <row r="249" spans="2:4">
      <c r="B249" s="7">
        <v>39058</v>
      </c>
      <c r="C249" s="6">
        <v>313.084</v>
      </c>
      <c r="D249" s="6">
        <v>473.5</v>
      </c>
    </row>
    <row r="250" spans="2:4">
      <c r="B250" s="7">
        <v>39059</v>
      </c>
      <c r="C250" s="6">
        <v>312.38</v>
      </c>
      <c r="D250" s="6">
        <v>464.5</v>
      </c>
    </row>
    <row r="251" spans="2:4">
      <c r="B251" s="7">
        <v>39062</v>
      </c>
      <c r="C251" s="6">
        <v>312.08</v>
      </c>
      <c r="D251" s="6">
        <v>469.5</v>
      </c>
    </row>
    <row r="252" spans="2:4">
      <c r="B252" s="7">
        <v>39063</v>
      </c>
      <c r="C252" s="6">
        <v>310.83</v>
      </c>
      <c r="D252" s="6">
        <v>484.5</v>
      </c>
    </row>
    <row r="253" spans="2:4">
      <c r="B253" s="7">
        <v>39064</v>
      </c>
      <c r="C253" s="6">
        <v>311.55</v>
      </c>
      <c r="D253" s="6">
        <v>471.5</v>
      </c>
    </row>
    <row r="254" spans="2:4">
      <c r="B254" s="7">
        <v>39065</v>
      </c>
      <c r="C254" s="6">
        <v>314.39999999999998</v>
      </c>
      <c r="D254" s="6">
        <v>472.5</v>
      </c>
    </row>
    <row r="255" spans="2:4">
      <c r="B255" s="7">
        <v>39066</v>
      </c>
      <c r="C255" s="6">
        <v>313.33999999999997</v>
      </c>
      <c r="D255" s="6">
        <v>476.5</v>
      </c>
    </row>
    <row r="256" spans="2:4">
      <c r="B256" s="7">
        <v>39069</v>
      </c>
      <c r="C256" s="6">
        <v>310.39</v>
      </c>
      <c r="D256" s="6">
        <v>470.5</v>
      </c>
    </row>
    <row r="257" spans="2:4">
      <c r="B257" s="7">
        <v>39070</v>
      </c>
      <c r="C257" s="6">
        <v>312.45999999999998</v>
      </c>
      <c r="D257" s="6">
        <v>466.5</v>
      </c>
    </row>
    <row r="258" spans="2:4">
      <c r="B258" s="7">
        <v>39071</v>
      </c>
      <c r="C258" s="6">
        <v>311.012</v>
      </c>
      <c r="D258" s="6">
        <v>466.5</v>
      </c>
    </row>
    <row r="259" spans="2:4">
      <c r="B259" s="7">
        <v>39072</v>
      </c>
      <c r="C259" s="6">
        <v>309.10599999999999</v>
      </c>
      <c r="D259" s="6">
        <v>475.5</v>
      </c>
    </row>
    <row r="260" spans="2:4">
      <c r="B260" s="7">
        <v>39073</v>
      </c>
      <c r="C260" s="6">
        <v>308.85700000000003</v>
      </c>
      <c r="D260" s="6">
        <v>486.5</v>
      </c>
    </row>
    <row r="261" spans="2:4">
      <c r="B261" s="7">
        <v>39076</v>
      </c>
      <c r="C261" s="6">
        <v>308.85700000000003</v>
      </c>
      <c r="D261" s="6">
        <v>486.5</v>
      </c>
    </row>
    <row r="262" spans="2:4">
      <c r="B262" s="7">
        <v>39077</v>
      </c>
      <c r="C262" s="6">
        <v>306.45</v>
      </c>
      <c r="D262" s="6">
        <v>489.5</v>
      </c>
    </row>
    <row r="263" spans="2:4">
      <c r="B263" s="7">
        <v>39078</v>
      </c>
      <c r="C263" s="6">
        <v>306.04000000000002</v>
      </c>
      <c r="D263" s="6">
        <v>481.5</v>
      </c>
    </row>
    <row r="264" spans="2:4">
      <c r="B264" s="7">
        <v>39079</v>
      </c>
      <c r="C264" s="6">
        <v>306.70999999999998</v>
      </c>
      <c r="D264" s="6">
        <v>478.5</v>
      </c>
    </row>
    <row r="265" spans="2:4">
      <c r="B265" s="7">
        <v>39080</v>
      </c>
      <c r="C265" s="6">
        <v>307.25900000000001</v>
      </c>
      <c r="D265" s="6">
        <v>475.5</v>
      </c>
    </row>
    <row r="266" spans="2:4">
      <c r="B266" s="7">
        <v>39083</v>
      </c>
      <c r="C266" s="6">
        <v>307.25900000000001</v>
      </c>
      <c r="D266" s="6">
        <v>475.5</v>
      </c>
    </row>
    <row r="267" spans="2:4">
      <c r="B267" s="7">
        <v>39084</v>
      </c>
      <c r="C267" s="6">
        <v>307.25900000000001</v>
      </c>
      <c r="D267" s="6">
        <v>475.5</v>
      </c>
    </row>
    <row r="268" spans="2:4">
      <c r="B268" s="7">
        <v>39085</v>
      </c>
      <c r="C268" s="6">
        <v>298.49</v>
      </c>
      <c r="D268" s="6">
        <v>442.5</v>
      </c>
    </row>
    <row r="269" spans="2:4">
      <c r="B269" s="7">
        <v>39086</v>
      </c>
      <c r="C269" s="6">
        <v>292.61</v>
      </c>
      <c r="D269" s="6">
        <v>440.5</v>
      </c>
    </row>
    <row r="270" spans="2:4">
      <c r="B270" s="7">
        <v>39087</v>
      </c>
      <c r="C270" s="6">
        <v>291.10599999999999</v>
      </c>
      <c r="D270" s="6">
        <v>445.5</v>
      </c>
    </row>
    <row r="271" spans="2:4">
      <c r="B271" s="7">
        <v>39090</v>
      </c>
      <c r="C271" s="6">
        <v>290.73500000000001</v>
      </c>
      <c r="D271" s="6">
        <v>441.5</v>
      </c>
    </row>
    <row r="272" spans="2:4">
      <c r="B272" s="7">
        <v>39091</v>
      </c>
      <c r="C272" s="6">
        <v>289.51</v>
      </c>
      <c r="D272" s="6">
        <v>433.5</v>
      </c>
    </row>
    <row r="273" spans="2:4">
      <c r="B273" s="7">
        <v>39092</v>
      </c>
      <c r="C273" s="6">
        <v>289.32600000000002</v>
      </c>
      <c r="D273" s="6">
        <v>426.5</v>
      </c>
    </row>
    <row r="274" spans="2:4">
      <c r="B274" s="7">
        <v>39093</v>
      </c>
      <c r="C274" s="6">
        <v>286.05599999999998</v>
      </c>
      <c r="D274" s="6">
        <v>418.5</v>
      </c>
    </row>
    <row r="275" spans="2:4">
      <c r="B275" s="7">
        <v>39094</v>
      </c>
      <c r="C275" s="6">
        <v>290.62</v>
      </c>
      <c r="D275" s="6">
        <v>434.5</v>
      </c>
    </row>
    <row r="276" spans="2:4">
      <c r="B276" s="7">
        <v>39097</v>
      </c>
      <c r="C276" s="6">
        <v>290.62</v>
      </c>
      <c r="D276" s="6">
        <v>434.5</v>
      </c>
    </row>
    <row r="277" spans="2:4">
      <c r="B277" s="7">
        <v>39098</v>
      </c>
      <c r="C277" s="6">
        <v>287.20999999999998</v>
      </c>
      <c r="D277" s="6">
        <v>418.5</v>
      </c>
    </row>
    <row r="278" spans="2:4">
      <c r="B278" s="7">
        <v>39099</v>
      </c>
      <c r="C278" s="6">
        <v>289.08999999999997</v>
      </c>
      <c r="D278" s="6">
        <v>436.5</v>
      </c>
    </row>
    <row r="279" spans="2:4">
      <c r="B279" s="7">
        <v>39100</v>
      </c>
      <c r="C279" s="6">
        <v>285.88</v>
      </c>
      <c r="D279" s="6">
        <v>434.5</v>
      </c>
    </row>
    <row r="280" spans="2:4">
      <c r="B280" s="7">
        <v>39101</v>
      </c>
      <c r="C280" s="6">
        <v>290.48</v>
      </c>
      <c r="D280" s="6">
        <v>436.5</v>
      </c>
    </row>
    <row r="281" spans="2:4">
      <c r="B281" s="7">
        <v>39104</v>
      </c>
      <c r="C281" s="6">
        <v>289.98200000000003</v>
      </c>
      <c r="D281" s="6">
        <v>434.5</v>
      </c>
    </row>
    <row r="282" spans="2:4">
      <c r="B282" s="7">
        <v>39105</v>
      </c>
      <c r="C282" s="6">
        <v>296.64600000000002</v>
      </c>
      <c r="D282" s="6">
        <v>451.5</v>
      </c>
    </row>
    <row r="283" spans="2:4">
      <c r="B283" s="7">
        <v>39106</v>
      </c>
      <c r="C283" s="6">
        <v>296.09100000000001</v>
      </c>
      <c r="D283" s="6">
        <v>438.5</v>
      </c>
    </row>
    <row r="284" spans="2:4">
      <c r="B284" s="7">
        <v>39107</v>
      </c>
      <c r="C284" s="6">
        <v>293.48899999999998</v>
      </c>
      <c r="D284" s="6">
        <v>438.5</v>
      </c>
    </row>
    <row r="285" spans="2:4">
      <c r="B285" s="7">
        <v>39108</v>
      </c>
      <c r="C285" s="6">
        <v>295.86099999999999</v>
      </c>
      <c r="D285" s="6">
        <v>433.5</v>
      </c>
    </row>
    <row r="286" spans="2:4">
      <c r="B286" s="7">
        <v>39111</v>
      </c>
      <c r="C286" s="6">
        <v>290.91699999999997</v>
      </c>
      <c r="D286" s="6">
        <v>423.5</v>
      </c>
    </row>
    <row r="287" spans="2:4">
      <c r="B287" s="7">
        <v>39112</v>
      </c>
      <c r="C287" s="6">
        <v>298.30399999999997</v>
      </c>
      <c r="D287" s="6">
        <v>424.5</v>
      </c>
    </row>
    <row r="288" spans="2:4">
      <c r="B288" s="7">
        <v>39113</v>
      </c>
      <c r="C288" s="6">
        <v>301.21499999999997</v>
      </c>
      <c r="D288" s="6">
        <v>432.5</v>
      </c>
    </row>
    <row r="289" spans="2:4">
      <c r="B289" s="7">
        <v>39114</v>
      </c>
      <c r="C289" s="6">
        <v>299.22000000000003</v>
      </c>
      <c r="D289" s="6">
        <v>427.5</v>
      </c>
    </row>
    <row r="290" spans="2:4">
      <c r="B290" s="7">
        <v>39115</v>
      </c>
      <c r="C290" s="6">
        <v>301.32499999999999</v>
      </c>
      <c r="D290" s="6">
        <v>428.5</v>
      </c>
    </row>
    <row r="291" spans="2:4">
      <c r="B291" s="7">
        <v>39118</v>
      </c>
      <c r="C291" s="6">
        <v>301.18900000000002</v>
      </c>
      <c r="D291" s="6">
        <v>426.5</v>
      </c>
    </row>
    <row r="292" spans="2:4">
      <c r="B292" s="7">
        <v>39119</v>
      </c>
      <c r="C292" s="6">
        <v>301.06900000000002</v>
      </c>
      <c r="D292" s="6">
        <v>420.5</v>
      </c>
    </row>
    <row r="293" spans="2:4">
      <c r="B293" s="7">
        <v>39120</v>
      </c>
      <c r="C293" s="6">
        <v>298.86599999999999</v>
      </c>
      <c r="D293" s="6">
        <v>421.5</v>
      </c>
    </row>
    <row r="294" spans="2:4">
      <c r="B294" s="7">
        <v>39121</v>
      </c>
      <c r="C294" s="6">
        <v>303.44600000000003</v>
      </c>
      <c r="D294" s="6">
        <v>423.5</v>
      </c>
    </row>
    <row r="295" spans="2:4">
      <c r="B295" s="7">
        <v>39122</v>
      </c>
      <c r="C295" s="6">
        <v>305.18599999999998</v>
      </c>
      <c r="D295" s="6">
        <v>424.5</v>
      </c>
    </row>
    <row r="296" spans="2:4">
      <c r="B296" s="7">
        <v>39125</v>
      </c>
      <c r="C296" s="6">
        <v>299.69200000000001</v>
      </c>
      <c r="D296" s="6">
        <v>422.5</v>
      </c>
    </row>
    <row r="297" spans="2:4">
      <c r="B297" s="7">
        <v>39126</v>
      </c>
      <c r="C297" s="6">
        <v>304.48500000000001</v>
      </c>
      <c r="D297" s="6">
        <v>422.5</v>
      </c>
    </row>
    <row r="298" spans="2:4">
      <c r="B298" s="7">
        <v>39127</v>
      </c>
      <c r="C298" s="6">
        <v>301.923</v>
      </c>
      <c r="D298" s="6">
        <v>420.5</v>
      </c>
    </row>
    <row r="299" spans="2:4">
      <c r="B299" s="7">
        <v>39128</v>
      </c>
      <c r="C299" s="6">
        <v>303.79599999999999</v>
      </c>
      <c r="D299" s="6">
        <v>422.5</v>
      </c>
    </row>
    <row r="300" spans="2:4">
      <c r="B300" s="7">
        <v>39129</v>
      </c>
      <c r="C300" s="6">
        <v>306.70600000000002</v>
      </c>
      <c r="D300" s="6">
        <v>437.5</v>
      </c>
    </row>
    <row r="301" spans="2:4">
      <c r="B301" s="7">
        <v>39132</v>
      </c>
      <c r="C301" s="6">
        <v>306.70600000000002</v>
      </c>
      <c r="D301" s="6">
        <v>437.5</v>
      </c>
    </row>
    <row r="302" spans="2:4">
      <c r="B302" s="7">
        <v>39133</v>
      </c>
      <c r="C302" s="6">
        <v>303.46100000000001</v>
      </c>
      <c r="D302" s="6">
        <v>434.5</v>
      </c>
    </row>
    <row r="303" spans="2:4">
      <c r="B303" s="7">
        <v>39134</v>
      </c>
      <c r="C303" s="6">
        <v>308.36</v>
      </c>
      <c r="D303" s="6">
        <v>445.5</v>
      </c>
    </row>
    <row r="304" spans="2:4">
      <c r="B304" s="7">
        <v>39135</v>
      </c>
      <c r="C304" s="6">
        <v>312.85399999999998</v>
      </c>
      <c r="D304" s="6">
        <v>459.5</v>
      </c>
    </row>
    <row r="305" spans="2:4">
      <c r="B305" s="7">
        <v>39136</v>
      </c>
      <c r="C305" s="6">
        <v>314.62599999999998</v>
      </c>
      <c r="D305" s="6">
        <v>453.5</v>
      </c>
    </row>
    <row r="306" spans="2:4">
      <c r="B306" s="7">
        <v>39139</v>
      </c>
      <c r="C306" s="6">
        <v>315.10500000000002</v>
      </c>
      <c r="D306" s="6">
        <v>452.5</v>
      </c>
    </row>
    <row r="307" spans="2:4">
      <c r="B307" s="7">
        <v>39140</v>
      </c>
      <c r="C307" s="6">
        <v>313.26400000000001</v>
      </c>
      <c r="D307" s="6">
        <v>443.5</v>
      </c>
    </row>
    <row r="308" spans="2:4">
      <c r="B308" s="7">
        <v>39141</v>
      </c>
      <c r="C308" s="6">
        <v>312.38600000000002</v>
      </c>
      <c r="D308" s="6">
        <v>449.5</v>
      </c>
    </row>
    <row r="309" spans="2:4">
      <c r="B309" s="7">
        <v>39142</v>
      </c>
      <c r="C309" s="6">
        <v>312.23700000000002</v>
      </c>
      <c r="D309" s="6">
        <v>440.5</v>
      </c>
    </row>
    <row r="310" spans="2:4">
      <c r="B310" s="7">
        <v>39143</v>
      </c>
      <c r="C310" s="6">
        <v>310.10599999999999</v>
      </c>
      <c r="D310" s="6">
        <v>435.5</v>
      </c>
    </row>
    <row r="311" spans="2:4">
      <c r="B311" s="7">
        <v>39146</v>
      </c>
      <c r="C311" s="6">
        <v>304.80099999999999</v>
      </c>
      <c r="D311" s="6">
        <v>442.5</v>
      </c>
    </row>
    <row r="312" spans="2:4">
      <c r="B312" s="7">
        <v>39147</v>
      </c>
      <c r="C312" s="6">
        <v>306.90300000000002</v>
      </c>
      <c r="D312" s="6">
        <v>424.5</v>
      </c>
    </row>
    <row r="313" spans="2:4">
      <c r="B313" s="7">
        <v>39148</v>
      </c>
      <c r="C313" s="6">
        <v>310.67200000000003</v>
      </c>
      <c r="D313" s="6">
        <v>435.5</v>
      </c>
    </row>
    <row r="314" spans="2:4">
      <c r="B314" s="7">
        <v>39149</v>
      </c>
      <c r="C314" s="6">
        <v>311.52499999999998</v>
      </c>
      <c r="D314" s="6">
        <v>418.5</v>
      </c>
    </row>
    <row r="315" spans="2:4">
      <c r="B315" s="7">
        <v>39150</v>
      </c>
      <c r="C315" s="6">
        <v>308.06</v>
      </c>
      <c r="D315" s="6">
        <v>419.5</v>
      </c>
    </row>
    <row r="316" spans="2:4">
      <c r="B316" s="7">
        <v>39153</v>
      </c>
      <c r="C316" s="6">
        <v>306.346</v>
      </c>
      <c r="D316" s="6">
        <v>413.5</v>
      </c>
    </row>
    <row r="317" spans="2:4">
      <c r="B317" s="7">
        <v>39154</v>
      </c>
      <c r="C317" s="6">
        <v>304.517</v>
      </c>
      <c r="D317" s="6">
        <v>399.5</v>
      </c>
    </row>
    <row r="318" spans="2:4">
      <c r="B318" s="7">
        <v>39155</v>
      </c>
      <c r="C318" s="6">
        <v>304.06299999999999</v>
      </c>
      <c r="D318" s="6">
        <v>395.5</v>
      </c>
    </row>
    <row r="319" spans="2:4">
      <c r="B319" s="7">
        <v>39156</v>
      </c>
      <c r="C319" s="6">
        <v>304.10700000000003</v>
      </c>
      <c r="D319" s="6">
        <v>388.5</v>
      </c>
    </row>
    <row r="320" spans="2:4">
      <c r="B320" s="7">
        <v>39157</v>
      </c>
      <c r="C320" s="6">
        <v>304.44299999999998</v>
      </c>
      <c r="D320" s="6">
        <v>403</v>
      </c>
    </row>
    <row r="321" spans="2:4">
      <c r="B321" s="7">
        <v>39160</v>
      </c>
      <c r="C321" s="6">
        <v>304.584</v>
      </c>
      <c r="D321" s="6">
        <v>400.5</v>
      </c>
    </row>
    <row r="322" spans="2:4">
      <c r="B322" s="7">
        <v>39161</v>
      </c>
      <c r="C322" s="6">
        <v>304.96100000000001</v>
      </c>
      <c r="D322" s="6">
        <v>408.5</v>
      </c>
    </row>
    <row r="323" spans="2:4">
      <c r="B323" s="7">
        <v>39162</v>
      </c>
      <c r="C323" s="6">
        <v>306.33100000000002</v>
      </c>
      <c r="D323" s="6">
        <v>419.5</v>
      </c>
    </row>
    <row r="324" spans="2:4">
      <c r="B324" s="7">
        <v>39163</v>
      </c>
      <c r="C324" s="6">
        <v>310.91399999999999</v>
      </c>
      <c r="D324" s="6">
        <v>420.5</v>
      </c>
    </row>
    <row r="325" spans="2:4">
      <c r="B325" s="7">
        <v>39164</v>
      </c>
      <c r="C325" s="6">
        <v>310.93900000000002</v>
      </c>
      <c r="D325" s="6">
        <v>412.5</v>
      </c>
    </row>
    <row r="326" spans="2:4">
      <c r="B326" s="7">
        <v>39167</v>
      </c>
      <c r="C326" s="6">
        <v>312.26600000000002</v>
      </c>
      <c r="D326" s="6">
        <v>410.5</v>
      </c>
    </row>
    <row r="327" spans="2:4">
      <c r="B327" s="7">
        <v>39168</v>
      </c>
      <c r="C327" s="6">
        <v>311.85399999999998</v>
      </c>
      <c r="D327" s="6">
        <v>411.5</v>
      </c>
    </row>
    <row r="328" spans="2:4">
      <c r="B328" s="7">
        <v>39169</v>
      </c>
      <c r="C328" s="6">
        <v>314.37099999999998</v>
      </c>
      <c r="D328" s="6">
        <v>416.5</v>
      </c>
    </row>
    <row r="329" spans="2:4">
      <c r="B329" s="7">
        <v>39170</v>
      </c>
      <c r="C329" s="6">
        <v>317.73</v>
      </c>
      <c r="D329" s="6">
        <v>421.5</v>
      </c>
    </row>
    <row r="330" spans="2:4">
      <c r="B330" s="7">
        <v>39171</v>
      </c>
      <c r="C330" s="6">
        <v>316.88299999999998</v>
      </c>
      <c r="D330" s="6">
        <v>400.5</v>
      </c>
    </row>
    <row r="331" spans="2:4">
      <c r="B331" s="7">
        <v>39174</v>
      </c>
      <c r="C331" s="6">
        <v>315.07299999999998</v>
      </c>
      <c r="D331" s="6">
        <v>388.5</v>
      </c>
    </row>
    <row r="332" spans="2:4">
      <c r="B332" s="7">
        <v>39175</v>
      </c>
      <c r="C332" s="6">
        <v>313.78300000000002</v>
      </c>
      <c r="D332" s="6">
        <v>380.5</v>
      </c>
    </row>
    <row r="333" spans="2:4">
      <c r="B333" s="7">
        <v>39176</v>
      </c>
      <c r="C333" s="6">
        <v>316.72300000000001</v>
      </c>
      <c r="D333" s="6">
        <v>393.5</v>
      </c>
    </row>
    <row r="334" spans="2:4">
      <c r="B334" s="7">
        <v>39177</v>
      </c>
      <c r="C334" s="6">
        <v>317.59699999999998</v>
      </c>
      <c r="D334" s="6">
        <v>406.5</v>
      </c>
    </row>
    <row r="335" spans="2:4">
      <c r="B335" s="7">
        <v>39178</v>
      </c>
      <c r="C335" s="6">
        <v>317.59699999999998</v>
      </c>
      <c r="D335" s="6">
        <v>406.5</v>
      </c>
    </row>
    <row r="336" spans="2:4">
      <c r="B336" s="7">
        <v>39181</v>
      </c>
      <c r="C336" s="6">
        <v>314.54000000000002</v>
      </c>
      <c r="D336" s="6">
        <v>409.5</v>
      </c>
    </row>
    <row r="337" spans="2:4">
      <c r="B337" s="7">
        <v>39182</v>
      </c>
      <c r="C337" s="6">
        <v>316.44299999999998</v>
      </c>
      <c r="D337" s="6">
        <v>422.5</v>
      </c>
    </row>
    <row r="338" spans="2:4">
      <c r="B338" s="7">
        <v>39183</v>
      </c>
      <c r="C338" s="6">
        <v>316.57600000000002</v>
      </c>
      <c r="D338" s="6">
        <v>420.5</v>
      </c>
    </row>
    <row r="339" spans="2:4">
      <c r="B339" s="7">
        <v>39184</v>
      </c>
      <c r="C339" s="6">
        <v>317.37400000000002</v>
      </c>
      <c r="D339" s="6">
        <v>427.5</v>
      </c>
    </row>
    <row r="340" spans="2:4">
      <c r="B340" s="7">
        <v>39185</v>
      </c>
      <c r="C340" s="6">
        <v>317.928</v>
      </c>
      <c r="D340" s="6">
        <v>448.5</v>
      </c>
    </row>
    <row r="341" spans="2:4">
      <c r="B341" s="7">
        <v>39188</v>
      </c>
      <c r="C341" s="6">
        <v>314.755</v>
      </c>
      <c r="D341" s="6">
        <v>444.5</v>
      </c>
    </row>
    <row r="342" spans="2:4">
      <c r="B342" s="7">
        <v>39189</v>
      </c>
      <c r="C342" s="6">
        <v>313.19799999999998</v>
      </c>
      <c r="D342" s="6">
        <v>450.5</v>
      </c>
    </row>
    <row r="343" spans="2:4">
      <c r="B343" s="7">
        <v>39190</v>
      </c>
      <c r="C343" s="6">
        <v>312.77100000000002</v>
      </c>
      <c r="D343" s="6">
        <v>447.5</v>
      </c>
    </row>
    <row r="344" spans="2:4">
      <c r="B344" s="7">
        <v>39191</v>
      </c>
      <c r="C344" s="6">
        <v>310.38099999999997</v>
      </c>
      <c r="D344" s="6">
        <v>471.5</v>
      </c>
    </row>
    <row r="345" spans="2:4">
      <c r="B345" s="7">
        <v>39192</v>
      </c>
      <c r="C345" s="6">
        <v>312.04500000000002</v>
      </c>
      <c r="D345" s="6">
        <v>484.5</v>
      </c>
    </row>
    <row r="346" spans="2:4">
      <c r="B346" s="7">
        <v>39195</v>
      </c>
      <c r="C346" s="6">
        <v>314.47300000000001</v>
      </c>
      <c r="D346" s="6">
        <v>477.5</v>
      </c>
    </row>
    <row r="347" spans="2:4">
      <c r="B347" s="7">
        <v>39196</v>
      </c>
      <c r="C347" s="6">
        <v>310.83600000000001</v>
      </c>
      <c r="D347" s="6">
        <v>467.5</v>
      </c>
    </row>
    <row r="348" spans="2:4">
      <c r="B348" s="7">
        <v>39197</v>
      </c>
      <c r="C348" s="6">
        <v>314.68799999999999</v>
      </c>
      <c r="D348" s="6">
        <v>490.5</v>
      </c>
    </row>
    <row r="349" spans="2:4">
      <c r="B349" s="7">
        <v>39198</v>
      </c>
      <c r="C349" s="6">
        <v>310.995</v>
      </c>
      <c r="D349" s="6">
        <v>491.5</v>
      </c>
    </row>
    <row r="350" spans="2:4">
      <c r="B350" s="7">
        <v>39199</v>
      </c>
      <c r="C350" s="6">
        <v>314.20299999999997</v>
      </c>
      <c r="D350" s="6">
        <v>485.5</v>
      </c>
    </row>
    <row r="351" spans="2:4">
      <c r="B351" s="7">
        <v>39202</v>
      </c>
      <c r="C351" s="6">
        <v>312.71199999999999</v>
      </c>
      <c r="D351" s="6">
        <v>467.5</v>
      </c>
    </row>
    <row r="352" spans="2:4">
      <c r="B352" s="7">
        <v>39203</v>
      </c>
      <c r="C352" s="6">
        <v>311.584</v>
      </c>
      <c r="D352" s="6">
        <v>472.5</v>
      </c>
    </row>
    <row r="353" spans="2:4">
      <c r="B353" s="7">
        <v>39204</v>
      </c>
      <c r="C353" s="6">
        <v>310.51600000000002</v>
      </c>
      <c r="D353" s="6">
        <v>470.5</v>
      </c>
    </row>
    <row r="354" spans="2:4">
      <c r="B354" s="7">
        <v>39205</v>
      </c>
      <c r="C354" s="6">
        <v>311.774</v>
      </c>
      <c r="D354" s="6">
        <v>471.5</v>
      </c>
    </row>
    <row r="355" spans="2:4">
      <c r="B355" s="7">
        <v>39206</v>
      </c>
      <c r="C355" s="6">
        <v>311.24400000000003</v>
      </c>
      <c r="D355" s="6">
        <v>471.5</v>
      </c>
    </row>
    <row r="356" spans="2:4">
      <c r="B356" s="7">
        <v>39209</v>
      </c>
      <c r="C356" s="6">
        <v>308.92</v>
      </c>
      <c r="D356" s="6">
        <v>470.5</v>
      </c>
    </row>
    <row r="357" spans="2:4">
      <c r="B357" s="7">
        <v>39210</v>
      </c>
      <c r="C357" s="6">
        <v>308.90300000000002</v>
      </c>
      <c r="D357" s="6">
        <v>460.5</v>
      </c>
    </row>
    <row r="358" spans="2:4">
      <c r="B358" s="7">
        <v>39211</v>
      </c>
      <c r="C358" s="6">
        <v>308.68900000000002</v>
      </c>
      <c r="D358" s="6">
        <v>461.5</v>
      </c>
    </row>
    <row r="359" spans="2:4">
      <c r="B359" s="7">
        <v>39212</v>
      </c>
      <c r="C359" s="6">
        <v>307.839</v>
      </c>
      <c r="D359" s="6">
        <v>451.5</v>
      </c>
    </row>
    <row r="360" spans="2:4">
      <c r="B360" s="7">
        <v>39213</v>
      </c>
      <c r="C360" s="6">
        <v>311.12799999999999</v>
      </c>
      <c r="D360" s="6">
        <v>478.5</v>
      </c>
    </row>
    <row r="361" spans="2:4">
      <c r="B361" s="7">
        <v>39216</v>
      </c>
      <c r="C361" s="6">
        <v>309.07299999999998</v>
      </c>
      <c r="D361" s="6">
        <v>471.5</v>
      </c>
    </row>
    <row r="362" spans="2:4">
      <c r="B362" s="7">
        <v>39217</v>
      </c>
      <c r="C362" s="6">
        <v>310.48</v>
      </c>
      <c r="D362" s="6">
        <v>476.5</v>
      </c>
    </row>
    <row r="363" spans="2:4">
      <c r="B363" s="7">
        <v>39218</v>
      </c>
      <c r="C363" s="6">
        <v>310.11599999999999</v>
      </c>
      <c r="D363" s="6">
        <v>471.5</v>
      </c>
    </row>
    <row r="364" spans="2:4">
      <c r="B364" s="7">
        <v>39219</v>
      </c>
      <c r="C364" s="6">
        <v>313.15100000000001</v>
      </c>
      <c r="D364" s="6">
        <v>456.5</v>
      </c>
    </row>
    <row r="365" spans="2:4">
      <c r="B365" s="7">
        <v>39220</v>
      </c>
      <c r="C365" s="6">
        <v>313.17200000000003</v>
      </c>
      <c r="D365" s="6">
        <v>439.5</v>
      </c>
    </row>
    <row r="366" spans="2:4">
      <c r="B366" s="7">
        <v>39223</v>
      </c>
      <c r="C366" s="6">
        <v>316.49400000000003</v>
      </c>
      <c r="D366" s="6">
        <v>446.5</v>
      </c>
    </row>
    <row r="367" spans="2:4">
      <c r="B367" s="7">
        <v>39224</v>
      </c>
      <c r="C367" s="6">
        <v>311.42500000000001</v>
      </c>
      <c r="D367" s="6">
        <v>437.5</v>
      </c>
    </row>
    <row r="368" spans="2:4">
      <c r="B368" s="7">
        <v>39225</v>
      </c>
      <c r="C368" s="6">
        <v>311.61900000000003</v>
      </c>
      <c r="D368" s="6">
        <v>431.6</v>
      </c>
    </row>
    <row r="369" spans="2:4">
      <c r="B369" s="7">
        <v>39226</v>
      </c>
      <c r="C369" s="6">
        <v>309.43799999999999</v>
      </c>
      <c r="D369" s="6">
        <v>455.5</v>
      </c>
    </row>
    <row r="370" spans="2:4">
      <c r="B370" s="7">
        <v>39227</v>
      </c>
      <c r="C370" s="6">
        <v>313.10300000000001</v>
      </c>
      <c r="D370" s="6">
        <v>464.5</v>
      </c>
    </row>
    <row r="371" spans="2:4">
      <c r="B371" s="7">
        <v>39230</v>
      </c>
      <c r="C371" s="6">
        <v>313.10300000000001</v>
      </c>
      <c r="D371" s="6">
        <v>464.5</v>
      </c>
    </row>
    <row r="372" spans="2:4">
      <c r="B372" s="7">
        <v>39231</v>
      </c>
      <c r="C372" s="6">
        <v>307.46899999999999</v>
      </c>
      <c r="D372" s="6">
        <v>454.5</v>
      </c>
    </row>
    <row r="373" spans="2:4">
      <c r="B373" s="7">
        <v>39232</v>
      </c>
      <c r="C373" s="6">
        <v>309.25099999999998</v>
      </c>
      <c r="D373" s="6">
        <v>471.5</v>
      </c>
    </row>
    <row r="374" spans="2:4">
      <c r="B374" s="7">
        <v>39233</v>
      </c>
      <c r="C374" s="6">
        <v>311.45699999999999</v>
      </c>
      <c r="D374" s="6">
        <v>474.5</v>
      </c>
    </row>
    <row r="375" spans="2:4">
      <c r="B375" s="7">
        <v>39234</v>
      </c>
      <c r="C375" s="6">
        <v>314.11799999999999</v>
      </c>
      <c r="D375" s="6">
        <v>474.5</v>
      </c>
    </row>
    <row r="376" spans="2:4">
      <c r="B376" s="7">
        <v>39237</v>
      </c>
      <c r="C376" s="6">
        <v>315.52499999999998</v>
      </c>
      <c r="D376" s="6">
        <v>475.5</v>
      </c>
    </row>
    <row r="377" spans="2:4">
      <c r="B377" s="7">
        <v>39238</v>
      </c>
      <c r="C377" s="6">
        <v>314.637</v>
      </c>
      <c r="D377" s="6">
        <v>482.5</v>
      </c>
    </row>
    <row r="378" spans="2:4">
      <c r="B378" s="7">
        <v>39239</v>
      </c>
      <c r="C378" s="6">
        <v>313.65800000000002</v>
      </c>
      <c r="D378" s="6">
        <v>475.5</v>
      </c>
    </row>
    <row r="379" spans="2:4">
      <c r="B379" s="7">
        <v>39240</v>
      </c>
      <c r="C379" s="6">
        <v>313.923</v>
      </c>
      <c r="D379" s="6">
        <v>477.5</v>
      </c>
    </row>
    <row r="380" spans="2:4">
      <c r="B380" s="7">
        <v>39241</v>
      </c>
      <c r="C380" s="6">
        <v>307.51</v>
      </c>
      <c r="D380" s="6">
        <v>474.5</v>
      </c>
    </row>
    <row r="381" spans="2:4">
      <c r="B381" s="7">
        <v>39244</v>
      </c>
      <c r="C381" s="6">
        <v>312.05500000000001</v>
      </c>
      <c r="D381" s="6">
        <v>495.5</v>
      </c>
    </row>
    <row r="382" spans="2:4">
      <c r="B382" s="7">
        <v>39245</v>
      </c>
      <c r="C382" s="6">
        <v>309.71100000000001</v>
      </c>
      <c r="D382" s="6">
        <v>504.5</v>
      </c>
    </row>
    <row r="383" spans="2:4">
      <c r="B383" s="7">
        <v>39246</v>
      </c>
      <c r="C383" s="6">
        <v>311.68200000000002</v>
      </c>
      <c r="D383" s="6">
        <v>519.5</v>
      </c>
    </row>
    <row r="384" spans="2:4">
      <c r="B384" s="7">
        <v>39247</v>
      </c>
      <c r="C384" s="6">
        <v>316.54000000000002</v>
      </c>
      <c r="D384" s="6">
        <v>541.5</v>
      </c>
    </row>
    <row r="385" spans="2:4">
      <c r="B385" s="7">
        <v>39248</v>
      </c>
      <c r="C385" s="6">
        <v>319.29500000000002</v>
      </c>
      <c r="D385" s="6">
        <v>541.5</v>
      </c>
    </row>
    <row r="386" spans="2:4">
      <c r="B386" s="7">
        <v>39251</v>
      </c>
      <c r="C386" s="6">
        <v>320.89999999999998</v>
      </c>
      <c r="D386" s="6">
        <v>535.5</v>
      </c>
    </row>
    <row r="387" spans="2:4">
      <c r="B387" s="7">
        <v>39252</v>
      </c>
      <c r="C387" s="6">
        <v>317.82</v>
      </c>
      <c r="D387" s="6">
        <v>530.5</v>
      </c>
    </row>
    <row r="388" spans="2:4">
      <c r="B388" s="7">
        <v>39253</v>
      </c>
      <c r="C388" s="6">
        <v>317.637</v>
      </c>
      <c r="D388" s="6">
        <v>547.5</v>
      </c>
    </row>
    <row r="389" spans="2:4">
      <c r="B389" s="7">
        <v>39254</v>
      </c>
      <c r="C389" s="6">
        <v>316.14999999999998</v>
      </c>
      <c r="D389" s="6">
        <v>548.5</v>
      </c>
    </row>
    <row r="390" spans="2:4">
      <c r="B390" s="7">
        <v>39255</v>
      </c>
      <c r="C390" s="6">
        <v>314.74799999999999</v>
      </c>
      <c r="D390" s="6">
        <v>538.5</v>
      </c>
    </row>
    <row r="391" spans="2:4">
      <c r="B391" s="7">
        <v>39258</v>
      </c>
      <c r="C391" s="6">
        <v>313.24299999999999</v>
      </c>
      <c r="D391" s="6">
        <v>536.5</v>
      </c>
    </row>
    <row r="392" spans="2:4">
      <c r="B392" s="7">
        <v>39259</v>
      </c>
      <c r="C392" s="6">
        <v>310.73099999999999</v>
      </c>
      <c r="D392" s="6">
        <v>553.5</v>
      </c>
    </row>
    <row r="393" spans="2:4">
      <c r="B393" s="7">
        <v>39260</v>
      </c>
      <c r="C393" s="6">
        <v>312.3</v>
      </c>
      <c r="D393" s="6">
        <v>554.5</v>
      </c>
    </row>
    <row r="394" spans="2:4">
      <c r="B394" s="7">
        <v>39261</v>
      </c>
      <c r="C394" s="6">
        <v>312.75900000000001</v>
      </c>
      <c r="D394" s="6">
        <v>565.5</v>
      </c>
    </row>
    <row r="395" spans="2:4">
      <c r="B395" s="7">
        <v>39262</v>
      </c>
      <c r="C395" s="6">
        <v>315.74400000000003</v>
      </c>
      <c r="D395" s="6">
        <v>533.5</v>
      </c>
    </row>
    <row r="396" spans="2:4">
      <c r="B396" s="7">
        <v>39265</v>
      </c>
      <c r="C396" s="6">
        <v>316.70299999999997</v>
      </c>
      <c r="D396" s="6">
        <v>524.5</v>
      </c>
    </row>
    <row r="397" spans="2:4">
      <c r="B397" s="7">
        <v>39266</v>
      </c>
      <c r="C397" s="6">
        <v>316.637</v>
      </c>
      <c r="D397" s="6">
        <v>524.5</v>
      </c>
    </row>
    <row r="398" spans="2:4">
      <c r="B398" s="7">
        <v>39267</v>
      </c>
      <c r="C398" s="6">
        <v>316.637</v>
      </c>
      <c r="D398" s="6">
        <v>524.5</v>
      </c>
    </row>
    <row r="399" spans="2:4">
      <c r="B399" s="7">
        <v>39268</v>
      </c>
      <c r="C399" s="6">
        <v>318.52</v>
      </c>
      <c r="D399" s="6">
        <v>553.5</v>
      </c>
    </row>
    <row r="400" spans="2:4">
      <c r="B400" s="7">
        <v>39269</v>
      </c>
      <c r="C400" s="6">
        <v>320.863</v>
      </c>
      <c r="D400" s="6">
        <v>558.5</v>
      </c>
    </row>
    <row r="401" spans="2:4">
      <c r="B401" s="7">
        <v>39272</v>
      </c>
      <c r="C401" s="6">
        <v>321.23</v>
      </c>
      <c r="D401" s="6">
        <v>549.5</v>
      </c>
    </row>
    <row r="402" spans="2:4">
      <c r="B402" s="7">
        <v>39273</v>
      </c>
      <c r="C402" s="6">
        <v>323.04199999999997</v>
      </c>
      <c r="D402" s="6">
        <v>549.5</v>
      </c>
    </row>
    <row r="403" spans="2:4">
      <c r="B403" s="7">
        <v>39274</v>
      </c>
      <c r="C403" s="6">
        <v>322.87</v>
      </c>
      <c r="D403" s="6">
        <v>569.5</v>
      </c>
    </row>
    <row r="404" spans="2:4">
      <c r="B404" s="7">
        <v>39275</v>
      </c>
      <c r="C404" s="6">
        <v>322.95600000000002</v>
      </c>
      <c r="D404" s="6">
        <v>562.5</v>
      </c>
    </row>
    <row r="405" spans="2:4">
      <c r="B405" s="7">
        <v>39276</v>
      </c>
      <c r="C405" s="6">
        <v>325.09300000000002</v>
      </c>
      <c r="D405" s="6">
        <v>552.5</v>
      </c>
    </row>
    <row r="406" spans="2:4">
      <c r="B406" s="7">
        <v>39279</v>
      </c>
      <c r="C406" s="6">
        <v>320.63499999999999</v>
      </c>
      <c r="D406" s="6">
        <v>533.5</v>
      </c>
    </row>
    <row r="407" spans="2:4">
      <c r="B407" s="7">
        <v>39280</v>
      </c>
      <c r="C407" s="6">
        <v>318.58699999999999</v>
      </c>
      <c r="D407" s="6">
        <v>536.5</v>
      </c>
    </row>
    <row r="408" spans="2:4">
      <c r="B408" s="7">
        <v>39281</v>
      </c>
      <c r="C408" s="6">
        <v>323.601</v>
      </c>
      <c r="D408" s="6">
        <v>564.5</v>
      </c>
    </row>
    <row r="409" spans="2:4">
      <c r="B409" s="7">
        <v>39282</v>
      </c>
      <c r="C409" s="6">
        <v>325.995</v>
      </c>
      <c r="D409" s="6">
        <v>559.5</v>
      </c>
    </row>
    <row r="410" spans="2:4">
      <c r="B410" s="7">
        <v>39283</v>
      </c>
      <c r="C410" s="6">
        <v>324.44400000000002</v>
      </c>
      <c r="D410" s="6">
        <v>550.5</v>
      </c>
    </row>
    <row r="411" spans="2:4">
      <c r="B411" s="7">
        <v>39286</v>
      </c>
      <c r="C411" s="6">
        <v>319.08999999999997</v>
      </c>
      <c r="D411" s="6">
        <v>551.5</v>
      </c>
    </row>
    <row r="412" spans="2:4">
      <c r="B412" s="7">
        <v>39287</v>
      </c>
      <c r="C412" s="6">
        <v>317.887</v>
      </c>
      <c r="D412" s="6">
        <v>581.5</v>
      </c>
    </row>
    <row r="413" spans="2:4">
      <c r="B413" s="7">
        <v>39288</v>
      </c>
      <c r="C413" s="6">
        <v>319.12799999999999</v>
      </c>
      <c r="D413" s="6">
        <v>581.5</v>
      </c>
    </row>
    <row r="414" spans="2:4">
      <c r="B414" s="7">
        <v>39289</v>
      </c>
      <c r="C414" s="6">
        <v>316.66800000000001</v>
      </c>
      <c r="D414" s="6">
        <v>592.5</v>
      </c>
    </row>
    <row r="415" spans="2:4">
      <c r="B415" s="7">
        <v>39290</v>
      </c>
      <c r="C415" s="6">
        <v>319.60700000000003</v>
      </c>
      <c r="D415" s="6">
        <v>594.5</v>
      </c>
    </row>
    <row r="416" spans="2:4">
      <c r="B416" s="7">
        <v>39293</v>
      </c>
      <c r="C416" s="6">
        <v>320.99299999999999</v>
      </c>
      <c r="D416" s="6">
        <v>577.5</v>
      </c>
    </row>
    <row r="417" spans="2:4">
      <c r="B417" s="7">
        <v>39294</v>
      </c>
      <c r="C417" s="6">
        <v>324.096</v>
      </c>
      <c r="D417" s="6">
        <v>570.5</v>
      </c>
    </row>
    <row r="418" spans="2:4">
      <c r="B418" s="7">
        <v>39295</v>
      </c>
      <c r="C418" s="6">
        <v>319.86900000000003</v>
      </c>
      <c r="D418" s="6">
        <v>572.5</v>
      </c>
    </row>
    <row r="419" spans="2:4">
      <c r="B419" s="7">
        <v>39296</v>
      </c>
      <c r="C419" s="6">
        <v>320.18</v>
      </c>
      <c r="D419" s="6">
        <v>583.5</v>
      </c>
    </row>
    <row r="420" spans="2:4">
      <c r="B420" s="7">
        <v>39297</v>
      </c>
      <c r="C420" s="6">
        <v>318.173</v>
      </c>
      <c r="D420" s="6">
        <v>579.5</v>
      </c>
    </row>
    <row r="421" spans="2:4">
      <c r="B421" s="7">
        <v>39300</v>
      </c>
      <c r="C421" s="6">
        <v>312.28899999999999</v>
      </c>
      <c r="D421" s="6">
        <v>592.5</v>
      </c>
    </row>
    <row r="422" spans="2:4">
      <c r="B422" s="7">
        <v>39301</v>
      </c>
      <c r="C422" s="6">
        <v>312.75599999999997</v>
      </c>
      <c r="D422" s="6">
        <v>595.5</v>
      </c>
    </row>
    <row r="423" spans="2:4">
      <c r="B423" s="7">
        <v>39302</v>
      </c>
      <c r="C423" s="6">
        <v>313.05200000000002</v>
      </c>
      <c r="D423" s="6">
        <v>600.5</v>
      </c>
    </row>
    <row r="424" spans="2:4">
      <c r="B424" s="7">
        <v>39303</v>
      </c>
      <c r="C424" s="6">
        <v>311.03800000000001</v>
      </c>
      <c r="D424" s="6">
        <v>595.5</v>
      </c>
    </row>
    <row r="425" spans="2:4">
      <c r="B425" s="7">
        <v>39304</v>
      </c>
      <c r="C425" s="6">
        <v>310.90800000000002</v>
      </c>
      <c r="D425" s="6">
        <v>588.5</v>
      </c>
    </row>
    <row r="426" spans="2:4">
      <c r="B426" s="7">
        <v>39307</v>
      </c>
      <c r="C426" s="6">
        <v>311.565</v>
      </c>
      <c r="D426" s="6">
        <v>590.5</v>
      </c>
    </row>
    <row r="427" spans="2:4">
      <c r="B427" s="7">
        <v>39308</v>
      </c>
      <c r="C427" s="6">
        <v>311.26600000000002</v>
      </c>
      <c r="D427" s="6">
        <v>616.5</v>
      </c>
    </row>
    <row r="428" spans="2:4">
      <c r="B428" s="7">
        <v>39309</v>
      </c>
      <c r="C428" s="6">
        <v>311.88499999999999</v>
      </c>
      <c r="D428" s="6">
        <v>603.5</v>
      </c>
    </row>
    <row r="429" spans="2:4">
      <c r="B429" s="7">
        <v>39310</v>
      </c>
      <c r="C429" s="6">
        <v>301.267</v>
      </c>
      <c r="D429" s="6">
        <v>598.5</v>
      </c>
    </row>
    <row r="430" spans="2:4">
      <c r="B430" s="7">
        <v>39311</v>
      </c>
      <c r="C430" s="6">
        <v>306.14800000000002</v>
      </c>
      <c r="D430" s="6">
        <v>599.5</v>
      </c>
    </row>
    <row r="431" spans="2:4">
      <c r="B431" s="7">
        <v>39314</v>
      </c>
      <c r="C431" s="6">
        <v>301.98599999999999</v>
      </c>
      <c r="D431" s="6">
        <v>602.5</v>
      </c>
    </row>
    <row r="432" spans="2:4">
      <c r="B432" s="7">
        <v>39315</v>
      </c>
      <c r="C432" s="6">
        <v>299.77199999999999</v>
      </c>
      <c r="D432" s="6">
        <v>621.5</v>
      </c>
    </row>
    <row r="433" spans="2:4">
      <c r="B433" s="7">
        <v>39316</v>
      </c>
      <c r="C433" s="6">
        <v>300.62599999999998</v>
      </c>
      <c r="D433" s="6">
        <v>632.5</v>
      </c>
    </row>
    <row r="434" spans="2:4">
      <c r="B434" s="7">
        <v>39317</v>
      </c>
      <c r="C434" s="6">
        <v>303.10300000000001</v>
      </c>
      <c r="D434" s="6">
        <v>625.5</v>
      </c>
    </row>
    <row r="435" spans="2:4">
      <c r="B435" s="7">
        <v>39318</v>
      </c>
      <c r="C435" s="6">
        <v>305.63900000000001</v>
      </c>
      <c r="D435" s="6">
        <v>635.5</v>
      </c>
    </row>
    <row r="436" spans="2:4">
      <c r="B436" s="7">
        <v>39321</v>
      </c>
      <c r="C436" s="6">
        <v>305.59100000000001</v>
      </c>
      <c r="D436" s="6">
        <v>626.5</v>
      </c>
    </row>
    <row r="437" spans="2:4">
      <c r="B437" s="7">
        <v>39322</v>
      </c>
      <c r="C437" s="6">
        <v>304.43700000000001</v>
      </c>
      <c r="D437" s="6">
        <v>625.5</v>
      </c>
    </row>
    <row r="438" spans="2:4">
      <c r="B438" s="7">
        <v>39323</v>
      </c>
      <c r="C438" s="6">
        <v>306.83</v>
      </c>
      <c r="D438" s="6">
        <v>656.5</v>
      </c>
    </row>
    <row r="439" spans="2:4">
      <c r="B439" s="7">
        <v>39324</v>
      </c>
      <c r="C439" s="6">
        <v>307.21100000000001</v>
      </c>
      <c r="D439" s="6">
        <v>689.5</v>
      </c>
    </row>
    <row r="440" spans="2:4">
      <c r="B440" s="7">
        <v>39325</v>
      </c>
      <c r="C440" s="6">
        <v>308.76</v>
      </c>
      <c r="D440" s="6">
        <v>683.5</v>
      </c>
    </row>
    <row r="441" spans="2:4">
      <c r="B441" s="7">
        <v>39328</v>
      </c>
      <c r="C441" s="6">
        <v>308.76</v>
      </c>
      <c r="D441" s="6">
        <v>683.5</v>
      </c>
    </row>
    <row r="442" spans="2:4">
      <c r="B442" s="7">
        <v>39329</v>
      </c>
      <c r="C442" s="6">
        <v>311.202</v>
      </c>
      <c r="D442" s="6">
        <v>705.5</v>
      </c>
    </row>
    <row r="443" spans="2:4">
      <c r="B443" s="7">
        <v>39330</v>
      </c>
      <c r="C443" s="6">
        <v>310.92500000000001</v>
      </c>
      <c r="D443" s="6">
        <v>735.5</v>
      </c>
    </row>
    <row r="444" spans="2:4">
      <c r="B444" s="7">
        <v>39331</v>
      </c>
      <c r="C444" s="6">
        <v>311.755</v>
      </c>
      <c r="D444" s="6">
        <v>735.5</v>
      </c>
    </row>
    <row r="445" spans="2:4">
      <c r="B445" s="7">
        <v>39332</v>
      </c>
      <c r="C445" s="6">
        <v>312.32400000000001</v>
      </c>
      <c r="D445" s="6">
        <v>755.5</v>
      </c>
    </row>
    <row r="446" spans="2:4">
      <c r="B446" s="7">
        <v>39335</v>
      </c>
      <c r="C446" s="6">
        <v>314.77999999999997</v>
      </c>
      <c r="D446" s="6">
        <v>787.5</v>
      </c>
    </row>
    <row r="447" spans="2:4">
      <c r="B447" s="7">
        <v>39336</v>
      </c>
      <c r="C447" s="6">
        <v>316.97000000000003</v>
      </c>
      <c r="D447" s="6">
        <v>820.5</v>
      </c>
    </row>
    <row r="448" spans="2:4">
      <c r="B448" s="7">
        <v>39337</v>
      </c>
      <c r="C448" s="6">
        <v>321.18700000000001</v>
      </c>
      <c r="D448" s="6">
        <v>786.5</v>
      </c>
    </row>
    <row r="449" spans="2:4">
      <c r="B449" s="7">
        <v>39338</v>
      </c>
      <c r="C449" s="6">
        <v>320.31700000000001</v>
      </c>
      <c r="D449" s="6">
        <v>774.5</v>
      </c>
    </row>
    <row r="450" spans="2:4">
      <c r="B450" s="7">
        <v>39339</v>
      </c>
      <c r="C450" s="6">
        <v>320.91899999999998</v>
      </c>
      <c r="D450" s="6">
        <v>775.5</v>
      </c>
    </row>
    <row r="451" spans="2:4">
      <c r="B451" s="7">
        <v>39342</v>
      </c>
      <c r="C451" s="6">
        <v>324.86799999999999</v>
      </c>
      <c r="D451" s="6">
        <v>809.5</v>
      </c>
    </row>
    <row r="452" spans="2:4">
      <c r="B452" s="7">
        <v>39343</v>
      </c>
      <c r="C452" s="6">
        <v>326.791</v>
      </c>
      <c r="D452" s="6">
        <v>805.5</v>
      </c>
    </row>
    <row r="453" spans="2:4">
      <c r="B453" s="7">
        <v>39344</v>
      </c>
      <c r="C453" s="6">
        <v>329.56700000000001</v>
      </c>
      <c r="D453" s="6">
        <v>784.5</v>
      </c>
    </row>
    <row r="454" spans="2:4">
      <c r="B454" s="7">
        <v>39345</v>
      </c>
      <c r="C454" s="6">
        <v>333.322</v>
      </c>
      <c r="D454" s="6">
        <v>789.5</v>
      </c>
    </row>
    <row r="455" spans="2:4">
      <c r="B455" s="7">
        <v>39346</v>
      </c>
      <c r="C455" s="6">
        <v>333.15199999999999</v>
      </c>
      <c r="D455" s="6">
        <v>813.5</v>
      </c>
    </row>
    <row r="456" spans="2:4">
      <c r="B456" s="7">
        <v>39349</v>
      </c>
      <c r="C456" s="6">
        <v>333.74599999999998</v>
      </c>
      <c r="D456" s="6">
        <v>832.5</v>
      </c>
    </row>
    <row r="457" spans="2:4">
      <c r="B457" s="7">
        <v>39350</v>
      </c>
      <c r="C457" s="6">
        <v>331.69200000000001</v>
      </c>
      <c r="D457" s="6">
        <v>843.5</v>
      </c>
    </row>
    <row r="458" spans="2:4">
      <c r="B458" s="7">
        <v>39351</v>
      </c>
      <c r="C458" s="6">
        <v>331.92200000000003</v>
      </c>
      <c r="D458" s="6">
        <v>873.5</v>
      </c>
    </row>
    <row r="459" spans="2:4">
      <c r="B459" s="7">
        <v>39352</v>
      </c>
      <c r="C459" s="6">
        <v>336.71199999999999</v>
      </c>
      <c r="D459" s="6">
        <v>880.5</v>
      </c>
    </row>
    <row r="460" spans="2:4">
      <c r="B460" s="7">
        <v>39353</v>
      </c>
      <c r="C460" s="6">
        <v>333.67099999999999</v>
      </c>
      <c r="D460" s="6">
        <v>886.5</v>
      </c>
    </row>
    <row r="461" spans="2:4">
      <c r="B461" s="7">
        <v>39356</v>
      </c>
      <c r="C461" s="6">
        <v>332.32400000000001</v>
      </c>
      <c r="D461" s="6">
        <v>910.5</v>
      </c>
    </row>
    <row r="462" spans="2:4">
      <c r="B462" s="7">
        <v>39357</v>
      </c>
      <c r="C462" s="6">
        <v>328.61500000000001</v>
      </c>
      <c r="D462" s="6">
        <v>868.5</v>
      </c>
    </row>
    <row r="463" spans="2:4">
      <c r="B463" s="7">
        <v>39358</v>
      </c>
      <c r="C463" s="6">
        <v>328.22800000000001</v>
      </c>
      <c r="D463" s="6">
        <v>880.5</v>
      </c>
    </row>
    <row r="464" spans="2:4">
      <c r="B464" s="7">
        <v>39359</v>
      </c>
      <c r="C464" s="6">
        <v>330.23500000000001</v>
      </c>
      <c r="D464" s="6">
        <v>855.5</v>
      </c>
    </row>
    <row r="465" spans="2:4">
      <c r="B465" s="7">
        <v>39360</v>
      </c>
      <c r="C465" s="6">
        <v>329.21</v>
      </c>
      <c r="D465" s="6">
        <v>834.5</v>
      </c>
    </row>
    <row r="466" spans="2:4">
      <c r="B466" s="7">
        <v>39363</v>
      </c>
      <c r="C466" s="6">
        <v>323.38600000000002</v>
      </c>
      <c r="D466" s="6">
        <v>804.5</v>
      </c>
    </row>
    <row r="467" spans="2:4">
      <c r="B467" s="7">
        <v>39364</v>
      </c>
      <c r="C467" s="6">
        <v>325.88499999999999</v>
      </c>
      <c r="D467" s="6">
        <v>790.5</v>
      </c>
    </row>
    <row r="468" spans="2:4">
      <c r="B468" s="7">
        <v>39365</v>
      </c>
      <c r="C468" s="6">
        <v>329.334</v>
      </c>
      <c r="D468" s="6">
        <v>797.5</v>
      </c>
    </row>
    <row r="469" spans="2:4">
      <c r="B469" s="7">
        <v>39366</v>
      </c>
      <c r="C469" s="6">
        <v>332.60300000000001</v>
      </c>
      <c r="D469" s="6">
        <v>827.5</v>
      </c>
    </row>
    <row r="470" spans="2:4">
      <c r="B470" s="7">
        <v>39367</v>
      </c>
      <c r="C470" s="6">
        <v>333.5</v>
      </c>
      <c r="D470" s="6">
        <v>802.5</v>
      </c>
    </row>
    <row r="471" spans="2:4">
      <c r="B471" s="7">
        <v>39370</v>
      </c>
      <c r="C471" s="6">
        <v>338.14499999999998</v>
      </c>
      <c r="D471" s="6">
        <v>783.5</v>
      </c>
    </row>
    <row r="472" spans="2:4">
      <c r="B472" s="7">
        <v>39371</v>
      </c>
      <c r="C472" s="6">
        <v>339.32900000000001</v>
      </c>
      <c r="D472" s="6">
        <v>783.5</v>
      </c>
    </row>
    <row r="473" spans="2:4">
      <c r="B473" s="7">
        <v>39372</v>
      </c>
      <c r="C473" s="6">
        <v>338.81599999999997</v>
      </c>
      <c r="D473" s="6">
        <v>775.5</v>
      </c>
    </row>
    <row r="474" spans="2:4">
      <c r="B474" s="7">
        <v>39373</v>
      </c>
      <c r="C474" s="6">
        <v>342.18299999999999</v>
      </c>
      <c r="D474" s="6">
        <v>785.5</v>
      </c>
    </row>
    <row r="475" spans="2:4">
      <c r="B475" s="7">
        <v>39374</v>
      </c>
      <c r="C475" s="6">
        <v>340.11</v>
      </c>
      <c r="D475" s="6">
        <v>785.5</v>
      </c>
    </row>
    <row r="476" spans="2:4">
      <c r="B476" s="7">
        <v>39377</v>
      </c>
      <c r="C476" s="6">
        <v>336.34800000000001</v>
      </c>
      <c r="D476" s="6">
        <v>830.5</v>
      </c>
    </row>
    <row r="477" spans="2:4">
      <c r="B477" s="7">
        <v>39378</v>
      </c>
      <c r="C477" s="6">
        <v>335.34</v>
      </c>
      <c r="D477" s="6">
        <v>800.5</v>
      </c>
    </row>
    <row r="478" spans="2:4">
      <c r="B478" s="7">
        <v>39379</v>
      </c>
      <c r="C478" s="6">
        <v>336.13099999999997</v>
      </c>
      <c r="D478" s="6">
        <v>765.5</v>
      </c>
    </row>
    <row r="479" spans="2:4">
      <c r="B479" s="7">
        <v>39380</v>
      </c>
      <c r="C479" s="6">
        <v>342.32400000000001</v>
      </c>
      <c r="D479" s="6">
        <v>766.5</v>
      </c>
    </row>
    <row r="480" spans="2:4">
      <c r="B480" s="7">
        <v>39381</v>
      </c>
      <c r="C480" s="6">
        <v>345.87099999999998</v>
      </c>
      <c r="D480" s="6">
        <v>764.5</v>
      </c>
    </row>
    <row r="481" spans="2:4">
      <c r="B481" s="7">
        <v>39384</v>
      </c>
      <c r="C481" s="6">
        <v>349.435</v>
      </c>
      <c r="D481" s="6">
        <v>794.5</v>
      </c>
    </row>
    <row r="482" spans="2:4">
      <c r="B482" s="7">
        <v>39385</v>
      </c>
      <c r="C482" s="6">
        <v>344.18900000000002</v>
      </c>
      <c r="D482" s="6">
        <v>785.5</v>
      </c>
    </row>
    <row r="483" spans="2:4">
      <c r="B483" s="7">
        <v>39386</v>
      </c>
      <c r="C483" s="6">
        <v>351.00900000000001</v>
      </c>
      <c r="D483" s="6">
        <v>782.5</v>
      </c>
    </row>
    <row r="484" spans="2:4">
      <c r="B484" s="7">
        <v>39387</v>
      </c>
      <c r="C484" s="6">
        <v>349.19099999999997</v>
      </c>
      <c r="D484" s="6">
        <v>757.5</v>
      </c>
    </row>
    <row r="485" spans="2:4">
      <c r="B485" s="7">
        <v>39388</v>
      </c>
      <c r="C485" s="6">
        <v>353.57400000000001</v>
      </c>
      <c r="D485" s="6">
        <v>758.5</v>
      </c>
    </row>
    <row r="486" spans="2:4">
      <c r="B486" s="7">
        <v>39391</v>
      </c>
      <c r="C486" s="6">
        <v>349.76400000000001</v>
      </c>
      <c r="D486" s="6">
        <v>764.5</v>
      </c>
    </row>
    <row r="487" spans="2:4">
      <c r="B487" s="7">
        <v>39392</v>
      </c>
      <c r="C487" s="6">
        <v>355.62700000000001</v>
      </c>
      <c r="D487" s="6">
        <v>773.5</v>
      </c>
    </row>
    <row r="488" spans="2:4">
      <c r="B488" s="7">
        <v>39393</v>
      </c>
      <c r="C488" s="6">
        <v>354.4</v>
      </c>
      <c r="D488" s="6">
        <v>767.5</v>
      </c>
    </row>
    <row r="489" spans="2:4">
      <c r="B489" s="7">
        <v>39394</v>
      </c>
      <c r="C489" s="6">
        <v>353.85300000000001</v>
      </c>
      <c r="D489" s="6">
        <v>736.5</v>
      </c>
    </row>
    <row r="490" spans="2:4">
      <c r="B490" s="7">
        <v>39395</v>
      </c>
      <c r="C490" s="6">
        <v>354.54399999999998</v>
      </c>
      <c r="D490" s="6">
        <v>738.5</v>
      </c>
    </row>
    <row r="491" spans="2:4">
      <c r="B491" s="7">
        <v>39398</v>
      </c>
      <c r="C491" s="6">
        <v>349.51400000000001</v>
      </c>
      <c r="D491" s="6">
        <v>740.5</v>
      </c>
    </row>
    <row r="492" spans="2:4">
      <c r="B492" s="7">
        <v>39399</v>
      </c>
      <c r="C492" s="6">
        <v>345.52699999999999</v>
      </c>
      <c r="D492" s="6">
        <v>737.5</v>
      </c>
    </row>
    <row r="493" spans="2:4">
      <c r="B493" s="7">
        <v>39400</v>
      </c>
      <c r="C493" s="6">
        <v>351.46300000000002</v>
      </c>
      <c r="D493" s="6">
        <v>732.5</v>
      </c>
    </row>
    <row r="494" spans="2:4">
      <c r="B494" s="7">
        <v>39401</v>
      </c>
      <c r="C494" s="6">
        <v>346.488</v>
      </c>
      <c r="D494" s="6">
        <v>750.5</v>
      </c>
    </row>
    <row r="495" spans="2:4">
      <c r="B495" s="7">
        <v>39402</v>
      </c>
      <c r="C495" s="6">
        <v>349.43299999999999</v>
      </c>
      <c r="D495" s="6">
        <v>734.5</v>
      </c>
    </row>
    <row r="496" spans="2:4">
      <c r="B496" s="7">
        <v>39405</v>
      </c>
      <c r="C496" s="6">
        <v>346.904</v>
      </c>
      <c r="D496" s="6">
        <v>740.5</v>
      </c>
    </row>
    <row r="497" spans="2:4">
      <c r="B497" s="7">
        <v>39406</v>
      </c>
      <c r="C497" s="6">
        <v>352.56799999999998</v>
      </c>
      <c r="D497" s="6">
        <v>758.5</v>
      </c>
    </row>
    <row r="498" spans="2:4">
      <c r="B498" s="7">
        <v>39407</v>
      </c>
      <c r="C498" s="6">
        <v>350.81900000000002</v>
      </c>
      <c r="D498" s="6">
        <v>788.5</v>
      </c>
    </row>
    <row r="499" spans="2:4">
      <c r="B499" s="7">
        <v>39408</v>
      </c>
      <c r="C499" s="6">
        <v>350.81900000000002</v>
      </c>
      <c r="D499" s="6">
        <v>788.5</v>
      </c>
    </row>
    <row r="500" spans="2:4">
      <c r="B500" s="7">
        <v>39409</v>
      </c>
      <c r="C500" s="6">
        <v>354.29199999999997</v>
      </c>
      <c r="D500" s="6">
        <v>788.5</v>
      </c>
    </row>
    <row r="501" spans="2:4">
      <c r="B501" s="7">
        <v>39412</v>
      </c>
      <c r="C501" s="6">
        <v>353.36700000000002</v>
      </c>
      <c r="D501" s="6">
        <v>799.5</v>
      </c>
    </row>
    <row r="502" spans="2:4">
      <c r="B502" s="7">
        <v>39413</v>
      </c>
      <c r="C502" s="6">
        <v>347.76900000000001</v>
      </c>
      <c r="D502" s="6">
        <v>814.5</v>
      </c>
    </row>
    <row r="503" spans="2:4">
      <c r="B503" s="7">
        <v>39414</v>
      </c>
      <c r="C503" s="6">
        <v>343.77699999999999</v>
      </c>
      <c r="D503" s="6">
        <v>844.5</v>
      </c>
    </row>
    <row r="504" spans="2:4">
      <c r="B504" s="7">
        <v>39415</v>
      </c>
      <c r="C504" s="6">
        <v>343.58699999999999</v>
      </c>
      <c r="D504" s="6">
        <v>856.5</v>
      </c>
    </row>
    <row r="505" spans="2:4">
      <c r="B505" s="7">
        <v>39416</v>
      </c>
      <c r="C505" s="6">
        <v>339.84399999999999</v>
      </c>
      <c r="D505" s="6">
        <v>853.5</v>
      </c>
    </row>
    <row r="506" spans="2:4">
      <c r="B506" s="7">
        <v>39419</v>
      </c>
      <c r="C506" s="6">
        <v>339.92</v>
      </c>
      <c r="D506" s="6">
        <v>834.5</v>
      </c>
    </row>
    <row r="507" spans="2:4">
      <c r="B507" s="7">
        <v>39420</v>
      </c>
      <c r="C507" s="6">
        <v>340.08100000000002</v>
      </c>
      <c r="D507" s="6">
        <v>851.5</v>
      </c>
    </row>
    <row r="508" spans="2:4">
      <c r="B508" s="7">
        <v>39421</v>
      </c>
      <c r="C508" s="6">
        <v>339.51400000000001</v>
      </c>
      <c r="D508" s="6">
        <v>842.5</v>
      </c>
    </row>
    <row r="509" spans="2:4">
      <c r="B509" s="7">
        <v>39422</v>
      </c>
      <c r="C509" s="6">
        <v>343.11900000000003</v>
      </c>
      <c r="D509" s="6">
        <v>849.5</v>
      </c>
    </row>
    <row r="510" spans="2:4">
      <c r="B510" s="7">
        <v>39423</v>
      </c>
      <c r="C510" s="6">
        <v>342.92099999999999</v>
      </c>
      <c r="D510" s="6">
        <v>876.5</v>
      </c>
    </row>
    <row r="511" spans="2:4">
      <c r="B511" s="7">
        <v>39426</v>
      </c>
      <c r="C511" s="6">
        <v>343.452</v>
      </c>
      <c r="D511" s="6">
        <v>876.5</v>
      </c>
    </row>
    <row r="512" spans="2:4">
      <c r="B512" s="7">
        <v>39427</v>
      </c>
      <c r="C512" s="6">
        <v>346.834</v>
      </c>
      <c r="D512" s="6">
        <v>855.5</v>
      </c>
    </row>
    <row r="513" spans="2:4">
      <c r="B513" s="7">
        <v>39428</v>
      </c>
      <c r="C513" s="6">
        <v>354.08100000000002</v>
      </c>
      <c r="D513" s="6">
        <v>870.5</v>
      </c>
    </row>
    <row r="514" spans="2:4">
      <c r="B514" s="7">
        <v>39429</v>
      </c>
      <c r="C514" s="6">
        <v>349.55399999999997</v>
      </c>
      <c r="D514" s="6">
        <v>873.5</v>
      </c>
    </row>
    <row r="515" spans="2:4">
      <c r="B515" s="7">
        <v>39430</v>
      </c>
      <c r="C515" s="6">
        <v>348.60300000000001</v>
      </c>
      <c r="D515" s="6">
        <v>899.5</v>
      </c>
    </row>
    <row r="516" spans="2:4">
      <c r="B516" s="7">
        <v>39433</v>
      </c>
      <c r="C516" s="6">
        <v>347.99099999999999</v>
      </c>
      <c r="D516" s="6">
        <v>885.5</v>
      </c>
    </row>
    <row r="517" spans="2:4">
      <c r="B517" s="7">
        <v>39434</v>
      </c>
      <c r="C517" s="6">
        <v>347.05399999999997</v>
      </c>
      <c r="D517" s="6">
        <v>866.5</v>
      </c>
    </row>
    <row r="518" spans="2:4">
      <c r="B518" s="7">
        <v>39435</v>
      </c>
      <c r="C518" s="6">
        <v>350.18599999999998</v>
      </c>
      <c r="D518" s="6">
        <v>888.5</v>
      </c>
    </row>
    <row r="519" spans="2:4">
      <c r="B519" s="7">
        <v>39436</v>
      </c>
      <c r="C519" s="6">
        <v>349.63499999999999</v>
      </c>
      <c r="D519" s="6">
        <v>868.5</v>
      </c>
    </row>
    <row r="520" spans="2:4">
      <c r="B520" s="7">
        <v>39437</v>
      </c>
      <c r="C520" s="6">
        <v>354.23</v>
      </c>
      <c r="D520" s="6">
        <v>863.5</v>
      </c>
    </row>
    <row r="521" spans="2:4">
      <c r="B521" s="7">
        <v>39440</v>
      </c>
      <c r="C521" s="6">
        <v>354.74900000000002</v>
      </c>
      <c r="D521" s="6">
        <v>863.5</v>
      </c>
    </row>
    <row r="522" spans="2:4">
      <c r="B522" s="7">
        <v>39441</v>
      </c>
      <c r="C522" s="6">
        <v>354.74900000000002</v>
      </c>
      <c r="D522" s="6">
        <v>863.5</v>
      </c>
    </row>
    <row r="523" spans="2:4">
      <c r="B523" s="7">
        <v>39442</v>
      </c>
      <c r="C523" s="6">
        <v>358.33600000000001</v>
      </c>
      <c r="D523" s="6">
        <v>855.5</v>
      </c>
    </row>
    <row r="524" spans="2:4">
      <c r="B524" s="7">
        <v>39443</v>
      </c>
      <c r="C524" s="6">
        <v>359.78100000000001</v>
      </c>
      <c r="D524" s="6">
        <v>829.5</v>
      </c>
    </row>
    <row r="525" spans="2:4">
      <c r="B525" s="7">
        <v>39444</v>
      </c>
      <c r="C525" s="6">
        <v>358.50799999999998</v>
      </c>
      <c r="D525" s="6">
        <v>829.5</v>
      </c>
    </row>
    <row r="526" spans="2:4">
      <c r="B526" s="7">
        <v>39447</v>
      </c>
      <c r="C526" s="6">
        <v>358.71300000000002</v>
      </c>
      <c r="D526" s="6">
        <v>804.5</v>
      </c>
    </row>
    <row r="527" spans="2:4">
      <c r="B527" s="7">
        <v>39448</v>
      </c>
      <c r="C527" s="6">
        <v>358.71300000000002</v>
      </c>
      <c r="D527" s="6">
        <v>804.5</v>
      </c>
    </row>
    <row r="528" spans="2:4">
      <c r="B528" s="7">
        <v>39449</v>
      </c>
      <c r="C528" s="6">
        <v>366.86099999999999</v>
      </c>
      <c r="D528" s="6">
        <v>844.5</v>
      </c>
    </row>
    <row r="529" spans="2:4">
      <c r="B529" s="7">
        <v>39450</v>
      </c>
      <c r="C529" s="6">
        <v>368.608</v>
      </c>
      <c r="D529" s="6">
        <v>874.5</v>
      </c>
    </row>
    <row r="530" spans="2:4">
      <c r="B530" s="7">
        <v>39451</v>
      </c>
      <c r="C530" s="6">
        <v>366.22399999999999</v>
      </c>
      <c r="D530" s="6">
        <v>861.5</v>
      </c>
    </row>
    <row r="531" spans="2:4">
      <c r="B531" s="7">
        <v>39454</v>
      </c>
      <c r="C531" s="6">
        <v>362.32299999999998</v>
      </c>
      <c r="D531" s="6">
        <v>832.5</v>
      </c>
    </row>
    <row r="532" spans="2:4">
      <c r="B532" s="7">
        <v>39455</v>
      </c>
      <c r="C532" s="6">
        <v>368.173</v>
      </c>
      <c r="D532" s="6">
        <v>837.5</v>
      </c>
    </row>
    <row r="533" spans="2:4">
      <c r="B533" s="7">
        <v>39456</v>
      </c>
      <c r="C533" s="6">
        <v>366.57600000000002</v>
      </c>
      <c r="D533" s="6">
        <v>819.5</v>
      </c>
    </row>
    <row r="534" spans="2:4">
      <c r="B534" s="7">
        <v>39457</v>
      </c>
      <c r="C534" s="6">
        <v>363.88499999999999</v>
      </c>
      <c r="D534" s="6">
        <v>812.5</v>
      </c>
    </row>
    <row r="535" spans="2:4">
      <c r="B535" s="7">
        <v>39458</v>
      </c>
      <c r="C535" s="6">
        <v>365.14600000000002</v>
      </c>
      <c r="D535" s="6">
        <v>838.5</v>
      </c>
    </row>
    <row r="536" spans="2:4">
      <c r="B536" s="7">
        <v>39461</v>
      </c>
      <c r="C536" s="6">
        <v>370.21600000000001</v>
      </c>
      <c r="D536" s="6">
        <v>841.5</v>
      </c>
    </row>
    <row r="537" spans="2:4">
      <c r="B537" s="7">
        <v>39462</v>
      </c>
      <c r="C537" s="6">
        <v>365.57100000000003</v>
      </c>
      <c r="D537" s="6">
        <v>856.5</v>
      </c>
    </row>
    <row r="538" spans="2:4">
      <c r="B538" s="7">
        <v>39463</v>
      </c>
      <c r="C538" s="6">
        <v>361.26100000000002</v>
      </c>
      <c r="D538" s="6">
        <v>846.5</v>
      </c>
    </row>
    <row r="539" spans="2:4">
      <c r="B539" s="7">
        <v>39464</v>
      </c>
      <c r="C539" s="6">
        <v>361.411</v>
      </c>
      <c r="D539" s="6">
        <v>850.5</v>
      </c>
    </row>
    <row r="540" spans="2:4">
      <c r="B540" s="7">
        <v>39465</v>
      </c>
      <c r="C540" s="6">
        <v>360.87200000000001</v>
      </c>
      <c r="D540" s="6">
        <v>879.5</v>
      </c>
    </row>
    <row r="541" spans="2:4">
      <c r="B541" s="7">
        <v>39468</v>
      </c>
      <c r="C541" s="6">
        <v>360.87200000000001</v>
      </c>
      <c r="D541" s="6">
        <v>879.5</v>
      </c>
    </row>
    <row r="542" spans="2:4">
      <c r="B542" s="7">
        <v>39469</v>
      </c>
      <c r="C542" s="6">
        <v>356.81200000000001</v>
      </c>
      <c r="D542" s="6">
        <v>840.5</v>
      </c>
    </row>
    <row r="543" spans="2:4">
      <c r="B543" s="7">
        <v>39470</v>
      </c>
      <c r="C543" s="6">
        <v>349.24200000000002</v>
      </c>
      <c r="D543" s="6">
        <v>798.5</v>
      </c>
    </row>
    <row r="544" spans="2:4">
      <c r="B544" s="7">
        <v>39471</v>
      </c>
      <c r="C544" s="6">
        <v>357.363</v>
      </c>
      <c r="D544" s="6">
        <v>823.5</v>
      </c>
    </row>
    <row r="545" spans="2:4">
      <c r="B545" s="7">
        <v>39472</v>
      </c>
      <c r="C545" s="6">
        <v>361.64100000000002</v>
      </c>
      <c r="D545" s="6">
        <v>860.5</v>
      </c>
    </row>
    <row r="546" spans="2:4">
      <c r="B546" s="7">
        <v>39475</v>
      </c>
      <c r="C546" s="6">
        <v>364.15600000000001</v>
      </c>
      <c r="D546" s="6">
        <v>897.5</v>
      </c>
    </row>
    <row r="547" spans="2:4">
      <c r="B547" s="7">
        <v>39476</v>
      </c>
      <c r="C547" s="6">
        <v>367.19499999999999</v>
      </c>
      <c r="D547" s="6">
        <v>878.5</v>
      </c>
    </row>
    <row r="548" spans="2:4">
      <c r="B548" s="7">
        <v>39477</v>
      </c>
      <c r="C548" s="6">
        <v>368.517</v>
      </c>
      <c r="D548" s="6">
        <v>878.5</v>
      </c>
    </row>
    <row r="549" spans="2:4">
      <c r="B549" s="7">
        <v>39478</v>
      </c>
      <c r="C549" s="6">
        <v>369.46</v>
      </c>
      <c r="D549" s="6">
        <v>878.5</v>
      </c>
    </row>
    <row r="550" spans="2:4">
      <c r="B550" s="7">
        <v>39479</v>
      </c>
      <c r="C550" s="6">
        <v>364.34100000000001</v>
      </c>
      <c r="D550" s="6">
        <v>878.5</v>
      </c>
    </row>
    <row r="551" spans="2:4">
      <c r="B551" s="7">
        <v>39482</v>
      </c>
      <c r="C551" s="6">
        <v>367.846</v>
      </c>
      <c r="D551" s="6">
        <v>912.5</v>
      </c>
    </row>
    <row r="552" spans="2:4">
      <c r="B552" s="7">
        <v>39483</v>
      </c>
      <c r="C552" s="6">
        <v>363.79500000000002</v>
      </c>
      <c r="D552" s="6">
        <v>947.5</v>
      </c>
    </row>
    <row r="553" spans="2:4">
      <c r="B553" s="7">
        <v>39484</v>
      </c>
      <c r="C553" s="6">
        <v>364.10700000000003</v>
      </c>
      <c r="D553" s="6">
        <v>967.5</v>
      </c>
    </row>
    <row r="554" spans="2:4">
      <c r="B554" s="7">
        <v>39485</v>
      </c>
      <c r="C554" s="6">
        <v>367.25099999999998</v>
      </c>
      <c r="D554" s="6">
        <v>984.5</v>
      </c>
    </row>
    <row r="555" spans="2:4">
      <c r="B555" s="7">
        <v>39486</v>
      </c>
      <c r="C555" s="6">
        <v>375.66699999999997</v>
      </c>
      <c r="D555" s="6">
        <v>1014.5</v>
      </c>
    </row>
    <row r="556" spans="2:4">
      <c r="B556" s="7">
        <v>39489</v>
      </c>
      <c r="C556" s="6">
        <v>377.99099999999999</v>
      </c>
      <c r="D556" s="6">
        <v>964.5</v>
      </c>
    </row>
    <row r="557" spans="2:4">
      <c r="B557" s="7">
        <v>39490</v>
      </c>
      <c r="C557" s="6">
        <v>375.38299999999998</v>
      </c>
      <c r="D557" s="6">
        <v>923.5</v>
      </c>
    </row>
    <row r="558" spans="2:4">
      <c r="B558" s="7">
        <v>39491</v>
      </c>
      <c r="C558" s="6">
        <v>376.928</v>
      </c>
      <c r="D558" s="6">
        <v>908.5</v>
      </c>
    </row>
    <row r="559" spans="2:4">
      <c r="B559" s="7">
        <v>39492</v>
      </c>
      <c r="C559" s="6">
        <v>384.39499999999998</v>
      </c>
      <c r="D559" s="6">
        <v>938.5</v>
      </c>
    </row>
    <row r="560" spans="2:4">
      <c r="B560" s="7">
        <v>39493</v>
      </c>
      <c r="C560" s="6">
        <v>384.21899999999999</v>
      </c>
      <c r="D560" s="6">
        <v>934.5</v>
      </c>
    </row>
    <row r="561" spans="2:4">
      <c r="B561" s="7">
        <v>39496</v>
      </c>
      <c r="C561" s="6">
        <v>384.21899999999999</v>
      </c>
      <c r="D561" s="6">
        <v>934.5</v>
      </c>
    </row>
    <row r="562" spans="2:4">
      <c r="B562" s="7">
        <v>39497</v>
      </c>
      <c r="C562" s="6">
        <v>395.25099999999998</v>
      </c>
      <c r="D562" s="6">
        <v>941.5</v>
      </c>
    </row>
    <row r="563" spans="2:4">
      <c r="B563" s="7">
        <v>39498</v>
      </c>
      <c r="C563" s="6">
        <v>395.44900000000001</v>
      </c>
      <c r="D563" s="6">
        <v>919.5</v>
      </c>
    </row>
    <row r="564" spans="2:4">
      <c r="B564" s="7">
        <v>39499</v>
      </c>
      <c r="C564" s="6">
        <v>396.69799999999998</v>
      </c>
      <c r="D564" s="6">
        <v>939.5</v>
      </c>
    </row>
    <row r="565" spans="2:4">
      <c r="B565" s="7">
        <v>39500</v>
      </c>
      <c r="C565" s="6">
        <v>398.68299999999999</v>
      </c>
      <c r="D565" s="6">
        <v>959.5</v>
      </c>
    </row>
    <row r="566" spans="2:4">
      <c r="B566" s="7">
        <v>39503</v>
      </c>
      <c r="C566" s="6">
        <v>401.26499999999999</v>
      </c>
      <c r="D566" s="6">
        <v>1024.5</v>
      </c>
    </row>
    <row r="567" spans="2:4">
      <c r="B567" s="7">
        <v>39504</v>
      </c>
      <c r="C567" s="6">
        <v>405.46800000000002</v>
      </c>
      <c r="D567" s="6">
        <v>1114.5</v>
      </c>
    </row>
    <row r="568" spans="2:4">
      <c r="B568" s="7">
        <v>39505</v>
      </c>
      <c r="C568" s="6">
        <v>405.41500000000002</v>
      </c>
      <c r="D568" s="6">
        <v>1194.5</v>
      </c>
    </row>
    <row r="569" spans="2:4">
      <c r="B569" s="7">
        <v>39506</v>
      </c>
      <c r="C569" s="6">
        <v>413.59800000000001</v>
      </c>
      <c r="D569" s="6">
        <v>1038.5</v>
      </c>
    </row>
    <row r="570" spans="2:4">
      <c r="B570" s="7">
        <v>39507</v>
      </c>
      <c r="C570" s="6">
        <v>412.74900000000002</v>
      </c>
      <c r="D570" s="6">
        <v>1033.5</v>
      </c>
    </row>
    <row r="571" spans="2:4">
      <c r="B571" s="7">
        <v>39510</v>
      </c>
      <c r="C571" s="6">
        <v>416.73599999999999</v>
      </c>
      <c r="D571" s="6">
        <v>1150</v>
      </c>
    </row>
    <row r="572" spans="2:4">
      <c r="B572" s="7">
        <v>39511</v>
      </c>
      <c r="C572" s="6">
        <v>408.84500000000003</v>
      </c>
      <c r="D572" s="6">
        <v>917.5</v>
      </c>
    </row>
    <row r="573" spans="2:4">
      <c r="B573" s="7">
        <v>39512</v>
      </c>
      <c r="C573" s="6">
        <v>419.75</v>
      </c>
      <c r="D573" s="6">
        <v>934.5</v>
      </c>
    </row>
    <row r="574" spans="2:4">
      <c r="B574" s="7">
        <v>39513</v>
      </c>
      <c r="C574" s="6">
        <v>415.279</v>
      </c>
      <c r="D574" s="6">
        <v>951.5</v>
      </c>
    </row>
    <row r="575" spans="2:4">
      <c r="B575" s="7">
        <v>39514</v>
      </c>
      <c r="C575" s="6">
        <v>411.65300000000002</v>
      </c>
      <c r="D575" s="6">
        <v>924.5</v>
      </c>
    </row>
    <row r="576" spans="2:4">
      <c r="B576" s="7">
        <v>39517</v>
      </c>
      <c r="C576" s="6">
        <v>412.16199999999998</v>
      </c>
      <c r="D576" s="6">
        <v>977.5</v>
      </c>
    </row>
    <row r="577" spans="2:4">
      <c r="B577" s="7">
        <v>39518</v>
      </c>
      <c r="C577" s="6">
        <v>415.45499999999998</v>
      </c>
      <c r="D577" s="6">
        <v>1047.5</v>
      </c>
    </row>
    <row r="578" spans="2:4">
      <c r="B578" s="7">
        <v>39519</v>
      </c>
      <c r="C578" s="6">
        <v>417.49599999999998</v>
      </c>
      <c r="D578" s="6">
        <v>1048.5</v>
      </c>
    </row>
    <row r="579" spans="2:4">
      <c r="B579" s="7">
        <v>39520</v>
      </c>
      <c r="C579" s="6">
        <v>420.64400000000001</v>
      </c>
      <c r="D579" s="6">
        <v>1008.5</v>
      </c>
    </row>
    <row r="580" spans="2:4">
      <c r="B580" s="7">
        <v>39521</v>
      </c>
      <c r="C580" s="6">
        <v>416.399</v>
      </c>
      <c r="D580" s="6">
        <v>956.5</v>
      </c>
    </row>
    <row r="581" spans="2:4">
      <c r="B581" s="7">
        <v>39524</v>
      </c>
      <c r="C581" s="6">
        <v>397.15199999999999</v>
      </c>
      <c r="D581" s="6">
        <v>901.5</v>
      </c>
    </row>
    <row r="582" spans="2:4">
      <c r="B582" s="7">
        <v>39525</v>
      </c>
      <c r="C582" s="6">
        <v>404.77199999999999</v>
      </c>
      <c r="D582" s="6">
        <v>937.5</v>
      </c>
    </row>
    <row r="583" spans="2:4">
      <c r="B583" s="7">
        <v>39526</v>
      </c>
      <c r="C583" s="6">
        <v>388.298</v>
      </c>
      <c r="D583" s="6">
        <v>847.5</v>
      </c>
    </row>
    <row r="584" spans="2:4">
      <c r="B584" s="7">
        <v>39527</v>
      </c>
      <c r="C584" s="6">
        <v>381.73700000000002</v>
      </c>
      <c r="D584" s="6">
        <v>786.5</v>
      </c>
    </row>
    <row r="585" spans="2:4">
      <c r="B585" s="7">
        <v>39528</v>
      </c>
      <c r="C585" s="6">
        <v>381.73700000000002</v>
      </c>
      <c r="D585" s="6">
        <v>786.5</v>
      </c>
    </row>
    <row r="586" spans="2:4">
      <c r="B586" s="7">
        <v>39531</v>
      </c>
      <c r="C586" s="6">
        <v>383.517</v>
      </c>
      <c r="D586" s="6">
        <v>818.5</v>
      </c>
    </row>
    <row r="587" spans="2:4">
      <c r="B587" s="7">
        <v>39532</v>
      </c>
      <c r="C587" s="6">
        <v>389.76799999999997</v>
      </c>
      <c r="D587" s="6">
        <v>868.5</v>
      </c>
    </row>
    <row r="588" spans="2:4">
      <c r="B588" s="7">
        <v>39533</v>
      </c>
      <c r="C588" s="6">
        <v>397.69299999999998</v>
      </c>
      <c r="D588" s="6">
        <v>832.5</v>
      </c>
    </row>
    <row r="589" spans="2:4">
      <c r="B589" s="7">
        <v>39534</v>
      </c>
      <c r="C589" s="6">
        <v>400.31400000000002</v>
      </c>
      <c r="D589" s="6">
        <v>815.5</v>
      </c>
    </row>
    <row r="590" spans="2:4">
      <c r="B590" s="7">
        <v>39535</v>
      </c>
      <c r="C590" s="6">
        <v>394.54</v>
      </c>
      <c r="D590" s="6">
        <v>795.5</v>
      </c>
    </row>
    <row r="591" spans="2:4">
      <c r="B591" s="7">
        <v>39538</v>
      </c>
      <c r="C591" s="6">
        <v>386.89</v>
      </c>
      <c r="D591" s="6">
        <v>736.5</v>
      </c>
    </row>
    <row r="592" spans="2:4">
      <c r="B592" s="7">
        <v>39539</v>
      </c>
      <c r="C592" s="6">
        <v>384.93</v>
      </c>
      <c r="D592" s="6">
        <v>712.5</v>
      </c>
    </row>
    <row r="593" spans="2:4">
      <c r="B593" s="7">
        <v>39540</v>
      </c>
      <c r="C593" s="6">
        <v>391.38400000000001</v>
      </c>
      <c r="D593" s="6">
        <v>750.5</v>
      </c>
    </row>
    <row r="594" spans="2:4">
      <c r="B594" s="7">
        <v>39541</v>
      </c>
      <c r="C594" s="6">
        <v>390.90899999999999</v>
      </c>
      <c r="D594" s="6">
        <v>752.5</v>
      </c>
    </row>
    <row r="595" spans="2:4">
      <c r="B595" s="7">
        <v>39542</v>
      </c>
      <c r="C595" s="6">
        <v>395.09399999999999</v>
      </c>
      <c r="D595" s="6">
        <v>801.5</v>
      </c>
    </row>
    <row r="596" spans="2:4">
      <c r="B596" s="7">
        <v>39545</v>
      </c>
      <c r="C596" s="6">
        <v>401.77100000000002</v>
      </c>
      <c r="D596" s="6">
        <v>744.5</v>
      </c>
    </row>
    <row r="597" spans="2:4">
      <c r="B597" s="7">
        <v>39546</v>
      </c>
      <c r="C597" s="6">
        <v>399.06299999999999</v>
      </c>
      <c r="D597" s="6">
        <v>757.5</v>
      </c>
    </row>
    <row r="598" spans="2:4">
      <c r="B598" s="7">
        <v>39547</v>
      </c>
      <c r="C598" s="6">
        <v>408.517</v>
      </c>
      <c r="D598" s="6">
        <v>756.5</v>
      </c>
    </row>
    <row r="599" spans="2:4">
      <c r="B599" s="7">
        <v>39548</v>
      </c>
      <c r="C599" s="6">
        <v>408.53</v>
      </c>
      <c r="D599" s="6">
        <v>755.5</v>
      </c>
    </row>
    <row r="600" spans="2:4">
      <c r="B600" s="7">
        <v>39549</v>
      </c>
      <c r="C600" s="6">
        <v>407.45299999999997</v>
      </c>
      <c r="D600" s="6">
        <v>740.5</v>
      </c>
    </row>
    <row r="601" spans="2:4">
      <c r="B601" s="7">
        <v>39552</v>
      </c>
      <c r="C601" s="6">
        <v>409.91800000000001</v>
      </c>
      <c r="D601" s="6">
        <v>740.5</v>
      </c>
    </row>
    <row r="602" spans="2:4">
      <c r="B602" s="7">
        <v>39553</v>
      </c>
      <c r="C602" s="6">
        <v>415.35899999999998</v>
      </c>
      <c r="D602" s="6">
        <v>745.5</v>
      </c>
    </row>
    <row r="603" spans="2:4">
      <c r="B603" s="7">
        <v>39554</v>
      </c>
      <c r="C603" s="6">
        <v>418.75700000000001</v>
      </c>
      <c r="D603" s="6">
        <v>773.5</v>
      </c>
    </row>
    <row r="604" spans="2:4">
      <c r="B604" s="7">
        <v>39555</v>
      </c>
      <c r="C604" s="6">
        <v>419.45499999999998</v>
      </c>
      <c r="D604" s="6">
        <v>762.5</v>
      </c>
    </row>
    <row r="605" spans="2:4">
      <c r="B605" s="7">
        <v>39556</v>
      </c>
      <c r="C605" s="6">
        <v>419.36</v>
      </c>
      <c r="D605" s="6">
        <v>719.5</v>
      </c>
    </row>
    <row r="606" spans="2:4">
      <c r="B606" s="7">
        <v>39559</v>
      </c>
      <c r="C606" s="6">
        <v>415.60199999999998</v>
      </c>
      <c r="D606" s="6">
        <v>699.5</v>
      </c>
    </row>
    <row r="607" spans="2:4">
      <c r="B607" s="7">
        <v>39560</v>
      </c>
      <c r="C607" s="6">
        <v>422.10599999999999</v>
      </c>
      <c r="D607" s="6">
        <v>705.5</v>
      </c>
    </row>
    <row r="608" spans="2:4">
      <c r="B608" s="7">
        <v>39561</v>
      </c>
      <c r="C608" s="6">
        <v>421.89299999999997</v>
      </c>
      <c r="D608" s="6">
        <v>681.5</v>
      </c>
    </row>
    <row r="609" spans="2:4">
      <c r="B609" s="7">
        <v>39562</v>
      </c>
      <c r="C609" s="6">
        <v>414.88600000000002</v>
      </c>
      <c r="D609" s="6">
        <v>668.5</v>
      </c>
    </row>
    <row r="610" spans="2:4">
      <c r="B610" s="7">
        <v>39563</v>
      </c>
      <c r="C610" s="6">
        <v>417.8</v>
      </c>
      <c r="D610" s="6">
        <v>650.5</v>
      </c>
    </row>
    <row r="611" spans="2:4">
      <c r="B611" s="7">
        <v>39566</v>
      </c>
      <c r="C611" s="6">
        <v>419.36399999999998</v>
      </c>
      <c r="D611" s="6">
        <v>675.5</v>
      </c>
    </row>
    <row r="612" spans="2:4">
      <c r="B612" s="7">
        <v>39567</v>
      </c>
      <c r="C612" s="6">
        <v>411.62</v>
      </c>
      <c r="D612" s="6">
        <v>643.5</v>
      </c>
    </row>
    <row r="613" spans="2:4">
      <c r="B613" s="7">
        <v>39568</v>
      </c>
      <c r="C613" s="6">
        <v>409.27100000000002</v>
      </c>
      <c r="D613" s="6">
        <v>630.5</v>
      </c>
    </row>
    <row r="614" spans="2:4">
      <c r="B614" s="7">
        <v>39569</v>
      </c>
      <c r="C614" s="6">
        <v>400.09699999999998</v>
      </c>
      <c r="D614" s="6">
        <v>619.5</v>
      </c>
    </row>
    <row r="615" spans="2:4">
      <c r="B615" s="7">
        <v>39570</v>
      </c>
      <c r="C615" s="6">
        <v>408.12599999999998</v>
      </c>
      <c r="D615" s="6">
        <v>638.5</v>
      </c>
    </row>
    <row r="616" spans="2:4">
      <c r="B616" s="7">
        <v>39573</v>
      </c>
      <c r="C616" s="6">
        <v>413.85500000000002</v>
      </c>
      <c r="D616" s="6">
        <v>635.5</v>
      </c>
    </row>
    <row r="617" spans="2:4">
      <c r="B617" s="7">
        <v>39574</v>
      </c>
      <c r="C617" s="6">
        <v>418.53800000000001</v>
      </c>
      <c r="D617" s="6">
        <v>647.5</v>
      </c>
    </row>
    <row r="618" spans="2:4">
      <c r="B618" s="7">
        <v>39575</v>
      </c>
      <c r="C618" s="6">
        <v>420.18099999999998</v>
      </c>
      <c r="D618" s="6">
        <v>637.5</v>
      </c>
    </row>
    <row r="619" spans="2:4">
      <c r="B619" s="7">
        <v>39576</v>
      </c>
      <c r="C619" s="6">
        <v>422.07900000000001</v>
      </c>
      <c r="D619" s="6">
        <v>651.5</v>
      </c>
    </row>
    <row r="620" spans="2:4">
      <c r="B620" s="7">
        <v>39577</v>
      </c>
      <c r="C620" s="6">
        <v>427.476</v>
      </c>
      <c r="D620" s="6">
        <v>634.5</v>
      </c>
    </row>
    <row r="621" spans="2:4">
      <c r="B621" s="7">
        <v>39580</v>
      </c>
      <c r="C621" s="6">
        <v>424.80599999999998</v>
      </c>
      <c r="D621" s="6">
        <v>625.5</v>
      </c>
    </row>
    <row r="622" spans="2:4">
      <c r="B622" s="7">
        <v>39581</v>
      </c>
      <c r="C622" s="6">
        <v>424.75099999999998</v>
      </c>
      <c r="D622" s="6">
        <v>595.5</v>
      </c>
    </row>
    <row r="623" spans="2:4">
      <c r="B623" s="7">
        <v>39582</v>
      </c>
      <c r="C623" s="6">
        <v>421.99700000000001</v>
      </c>
      <c r="D623" s="6">
        <v>553.5</v>
      </c>
    </row>
    <row r="624" spans="2:4">
      <c r="B624" s="7">
        <v>39583</v>
      </c>
      <c r="C624" s="6">
        <v>421.61399999999998</v>
      </c>
      <c r="D624" s="6">
        <v>571.5</v>
      </c>
    </row>
    <row r="625" spans="2:4">
      <c r="B625" s="7">
        <v>39584</v>
      </c>
      <c r="C625" s="6">
        <v>426.42700000000002</v>
      </c>
      <c r="D625" s="6">
        <v>575.5</v>
      </c>
    </row>
    <row r="626" spans="2:4">
      <c r="B626" s="7">
        <v>39587</v>
      </c>
      <c r="C626" s="6">
        <v>423.21600000000001</v>
      </c>
      <c r="D626" s="6">
        <v>600.5</v>
      </c>
    </row>
    <row r="627" spans="2:4">
      <c r="B627" s="7">
        <v>39588</v>
      </c>
      <c r="C627" s="6">
        <v>427.226</v>
      </c>
      <c r="D627" s="6">
        <v>595.5</v>
      </c>
    </row>
    <row r="628" spans="2:4">
      <c r="B628" s="7">
        <v>39589</v>
      </c>
      <c r="C628" s="6">
        <v>434.40199999999999</v>
      </c>
      <c r="D628" s="6">
        <v>587.5</v>
      </c>
    </row>
    <row r="629" spans="2:4">
      <c r="B629" s="7">
        <v>39590</v>
      </c>
      <c r="C629" s="6">
        <v>428.76600000000002</v>
      </c>
      <c r="D629" s="6">
        <v>554.5</v>
      </c>
    </row>
    <row r="630" spans="2:4">
      <c r="B630" s="7">
        <v>39591</v>
      </c>
      <c r="C630" s="6">
        <v>431.072</v>
      </c>
      <c r="D630" s="6">
        <v>562.5</v>
      </c>
    </row>
    <row r="631" spans="2:4">
      <c r="B631" s="7">
        <v>39594</v>
      </c>
      <c r="C631" s="6">
        <v>431.072</v>
      </c>
      <c r="D631" s="6">
        <v>562.5</v>
      </c>
    </row>
    <row r="632" spans="2:4">
      <c r="B632" s="7">
        <v>39595</v>
      </c>
      <c r="C632" s="6">
        <v>425.24299999999999</v>
      </c>
      <c r="D632" s="6">
        <v>568.5</v>
      </c>
    </row>
    <row r="633" spans="2:4">
      <c r="B633" s="7">
        <v>39596</v>
      </c>
      <c r="C633" s="6">
        <v>428</v>
      </c>
      <c r="D633" s="6">
        <v>558.5</v>
      </c>
    </row>
    <row r="634" spans="2:4">
      <c r="B634" s="7">
        <v>39597</v>
      </c>
      <c r="C634" s="6">
        <v>417.87799999999999</v>
      </c>
      <c r="D634" s="6">
        <v>553.5</v>
      </c>
    </row>
    <row r="635" spans="2:4">
      <c r="B635" s="7">
        <v>39598</v>
      </c>
      <c r="C635" s="6">
        <v>422.17099999999999</v>
      </c>
      <c r="D635" s="6">
        <v>561.5</v>
      </c>
    </row>
    <row r="636" spans="2:4">
      <c r="B636" s="7">
        <v>39601</v>
      </c>
      <c r="C636" s="6">
        <v>425.76900000000001</v>
      </c>
      <c r="D636" s="6">
        <v>547.5</v>
      </c>
    </row>
    <row r="637" spans="2:4">
      <c r="B637" s="7">
        <v>39602</v>
      </c>
      <c r="C637" s="6">
        <v>419.733</v>
      </c>
      <c r="D637" s="6">
        <v>515.5</v>
      </c>
    </row>
    <row r="638" spans="2:4">
      <c r="B638" s="7">
        <v>39603</v>
      </c>
      <c r="C638" s="6">
        <v>416.75</v>
      </c>
      <c r="D638" s="6">
        <v>522.5</v>
      </c>
    </row>
    <row r="639" spans="2:4">
      <c r="B639" s="7">
        <v>39604</v>
      </c>
      <c r="C639" s="6">
        <v>426.15499999999997</v>
      </c>
      <c r="D639" s="6">
        <v>555.5</v>
      </c>
    </row>
    <row r="640" spans="2:4">
      <c r="B640" s="7">
        <v>39605</v>
      </c>
      <c r="C640" s="6">
        <v>441.51100000000002</v>
      </c>
      <c r="D640" s="6">
        <v>580.5</v>
      </c>
    </row>
    <row r="641" spans="2:4">
      <c r="B641" s="7">
        <v>39608</v>
      </c>
      <c r="C641" s="6">
        <v>435.28899999999999</v>
      </c>
      <c r="D641" s="6">
        <v>558.5</v>
      </c>
    </row>
    <row r="642" spans="2:4">
      <c r="B642" s="7">
        <v>39609</v>
      </c>
      <c r="C642" s="6">
        <v>432.52</v>
      </c>
      <c r="D642" s="6">
        <v>578.5</v>
      </c>
    </row>
    <row r="643" spans="2:4">
      <c r="B643" s="7">
        <v>39610</v>
      </c>
      <c r="C643" s="6">
        <v>444.21899999999999</v>
      </c>
      <c r="D643" s="6">
        <v>638.5</v>
      </c>
    </row>
    <row r="644" spans="2:4">
      <c r="B644" s="7">
        <v>39611</v>
      </c>
      <c r="C644" s="6">
        <v>445.22699999999998</v>
      </c>
      <c r="D644" s="6">
        <v>620.5</v>
      </c>
    </row>
    <row r="645" spans="2:4">
      <c r="B645" s="7">
        <v>39612</v>
      </c>
      <c r="C645" s="6">
        <v>445.87299999999999</v>
      </c>
      <c r="D645" s="6">
        <v>651.5</v>
      </c>
    </row>
    <row r="646" spans="2:4">
      <c r="B646" s="7">
        <v>39615</v>
      </c>
      <c r="C646" s="6">
        <v>449.77</v>
      </c>
      <c r="D646" s="6">
        <v>646.5</v>
      </c>
    </row>
    <row r="647" spans="2:4">
      <c r="B647" s="7">
        <v>39616</v>
      </c>
      <c r="C647" s="6">
        <v>451.17899999999997</v>
      </c>
      <c r="D647" s="6">
        <v>667.5</v>
      </c>
    </row>
    <row r="648" spans="2:4">
      <c r="B648" s="7">
        <v>39617</v>
      </c>
      <c r="C648" s="6">
        <v>456.81900000000002</v>
      </c>
      <c r="D648" s="6">
        <v>673.5</v>
      </c>
    </row>
    <row r="649" spans="2:4">
      <c r="B649" s="7">
        <v>39618</v>
      </c>
      <c r="C649" s="6">
        <v>449.13200000000001</v>
      </c>
      <c r="D649" s="6">
        <v>650.5</v>
      </c>
    </row>
    <row r="650" spans="2:4">
      <c r="B650" s="7">
        <v>39619</v>
      </c>
      <c r="C650" s="6">
        <v>455.38400000000001</v>
      </c>
      <c r="D650" s="6">
        <v>641.5</v>
      </c>
    </row>
    <row r="651" spans="2:4">
      <c r="B651" s="7">
        <v>39622</v>
      </c>
      <c r="C651" s="6">
        <v>455.38299999999998</v>
      </c>
      <c r="D651" s="6">
        <v>641.5</v>
      </c>
    </row>
    <row r="652" spans="2:4">
      <c r="B652" s="7">
        <v>39623</v>
      </c>
      <c r="C652" s="6">
        <v>454.60599999999999</v>
      </c>
      <c r="D652" s="6">
        <v>651.5</v>
      </c>
    </row>
    <row r="653" spans="2:4">
      <c r="B653" s="7">
        <v>39624</v>
      </c>
      <c r="C653" s="6">
        <v>452.14499999999998</v>
      </c>
      <c r="D653" s="6">
        <v>676.5</v>
      </c>
    </row>
    <row r="654" spans="2:4">
      <c r="B654" s="7">
        <v>39625</v>
      </c>
      <c r="C654" s="6">
        <v>463.27499999999998</v>
      </c>
      <c r="D654" s="6">
        <v>693.5</v>
      </c>
    </row>
    <row r="655" spans="2:4">
      <c r="B655" s="7">
        <v>39626</v>
      </c>
      <c r="C655" s="6">
        <v>464.40199999999999</v>
      </c>
      <c r="D655" s="6">
        <v>665.5</v>
      </c>
    </row>
    <row r="656" spans="2:4">
      <c r="B656" s="7">
        <v>39629</v>
      </c>
      <c r="C656" s="6">
        <v>462.73899999999998</v>
      </c>
      <c r="D656" s="6">
        <v>610.5</v>
      </c>
    </row>
    <row r="657" spans="2:4">
      <c r="B657" s="7">
        <v>39630</v>
      </c>
      <c r="C657" s="6">
        <v>467.57100000000003</v>
      </c>
      <c r="D657" s="6">
        <v>619.5</v>
      </c>
    </row>
    <row r="658" spans="2:4">
      <c r="B658" s="7">
        <v>39631</v>
      </c>
      <c r="C658" s="6">
        <v>473.51799999999997</v>
      </c>
      <c r="D658" s="6">
        <v>624.5</v>
      </c>
    </row>
    <row r="659" spans="2:4">
      <c r="B659" s="7">
        <v>39632</v>
      </c>
      <c r="C659" s="6">
        <v>472.36099999999999</v>
      </c>
      <c r="D659" s="6">
        <v>622.5</v>
      </c>
    </row>
    <row r="660" spans="2:4">
      <c r="B660" s="7">
        <v>39633</v>
      </c>
      <c r="C660" s="6">
        <v>472.36099999999999</v>
      </c>
      <c r="D660" s="6">
        <v>622.5</v>
      </c>
    </row>
    <row r="661" spans="2:4">
      <c r="B661" s="7">
        <v>39636</v>
      </c>
      <c r="C661" s="6">
        <v>459.03800000000001</v>
      </c>
      <c r="D661" s="6">
        <v>575.5</v>
      </c>
    </row>
    <row r="662" spans="2:4">
      <c r="B662" s="7">
        <v>39637</v>
      </c>
      <c r="C662" s="6">
        <v>448.05200000000002</v>
      </c>
      <c r="D662" s="6">
        <v>591.5</v>
      </c>
    </row>
    <row r="663" spans="2:4">
      <c r="B663" s="7">
        <v>39638</v>
      </c>
      <c r="C663" s="6">
        <v>449.61599999999999</v>
      </c>
      <c r="D663" s="6">
        <v>600.5</v>
      </c>
    </row>
    <row r="664" spans="2:4">
      <c r="B664" s="7">
        <v>39639</v>
      </c>
      <c r="C664" s="6">
        <v>457.48599999999999</v>
      </c>
      <c r="D664" s="6">
        <v>597.5</v>
      </c>
    </row>
    <row r="665" spans="2:4">
      <c r="B665" s="7">
        <v>39640</v>
      </c>
      <c r="C665" s="6">
        <v>461.43400000000003</v>
      </c>
      <c r="D665" s="6">
        <v>615.5</v>
      </c>
    </row>
    <row r="666" spans="2:4">
      <c r="B666" s="7">
        <v>39643</v>
      </c>
      <c r="C666" s="6">
        <v>458.72699999999998</v>
      </c>
      <c r="D666" s="6">
        <v>607.5</v>
      </c>
    </row>
    <row r="667" spans="2:4">
      <c r="B667" s="7">
        <v>39644</v>
      </c>
      <c r="C667" s="6">
        <v>449.49400000000003</v>
      </c>
      <c r="D667" s="6">
        <v>610.5</v>
      </c>
    </row>
    <row r="668" spans="2:4">
      <c r="B668" s="7">
        <v>39645</v>
      </c>
      <c r="C668" s="6">
        <v>444.57499999999999</v>
      </c>
      <c r="D668" s="6">
        <v>628.5</v>
      </c>
    </row>
    <row r="669" spans="2:4">
      <c r="B669" s="7">
        <v>39646</v>
      </c>
      <c r="C669" s="6">
        <v>432.59899999999999</v>
      </c>
      <c r="D669" s="6">
        <v>589.5</v>
      </c>
    </row>
    <row r="670" spans="2:4">
      <c r="B670" s="7">
        <v>39647</v>
      </c>
      <c r="C670" s="6">
        <v>427.17399999999998</v>
      </c>
      <c r="D670" s="6">
        <v>583.5</v>
      </c>
    </row>
    <row r="671" spans="2:4">
      <c r="B671" s="7">
        <v>39650</v>
      </c>
      <c r="C671" s="6">
        <v>428.47</v>
      </c>
      <c r="D671" s="6">
        <v>555.5</v>
      </c>
    </row>
    <row r="672" spans="2:4">
      <c r="B672" s="7">
        <v>39651</v>
      </c>
      <c r="C672" s="6">
        <v>421.15899999999999</v>
      </c>
      <c r="D672" s="6">
        <v>561.5</v>
      </c>
    </row>
    <row r="673" spans="2:4">
      <c r="B673" s="7">
        <v>39652</v>
      </c>
      <c r="C673" s="6">
        <v>414.15300000000002</v>
      </c>
      <c r="D673" s="6">
        <v>547.5</v>
      </c>
    </row>
    <row r="674" spans="2:4">
      <c r="B674" s="7">
        <v>39653</v>
      </c>
      <c r="C674" s="6">
        <v>412.89699999999999</v>
      </c>
      <c r="D674" s="6">
        <v>547.5</v>
      </c>
    </row>
    <row r="675" spans="2:4">
      <c r="B675" s="7">
        <v>39654</v>
      </c>
      <c r="C675" s="6">
        <v>412.22199999999998</v>
      </c>
      <c r="D675" s="6">
        <v>595.5</v>
      </c>
    </row>
    <row r="676" spans="2:4">
      <c r="B676" s="7">
        <v>39657</v>
      </c>
      <c r="C676" s="6">
        <v>413.75400000000002</v>
      </c>
      <c r="D676" s="6">
        <v>582.5</v>
      </c>
    </row>
    <row r="677" spans="2:4">
      <c r="B677" s="7">
        <v>39658</v>
      </c>
      <c r="C677" s="6">
        <v>411.52</v>
      </c>
      <c r="D677" s="6">
        <v>581.5</v>
      </c>
    </row>
    <row r="678" spans="2:4">
      <c r="B678" s="7">
        <v>39659</v>
      </c>
      <c r="C678" s="6">
        <v>418.00299999999999</v>
      </c>
      <c r="D678" s="6">
        <v>587.5</v>
      </c>
    </row>
    <row r="679" spans="2:4">
      <c r="B679" s="7">
        <v>39660</v>
      </c>
      <c r="C679" s="6">
        <v>416.39800000000002</v>
      </c>
      <c r="D679" s="6">
        <v>583.5</v>
      </c>
    </row>
    <row r="680" spans="2:4">
      <c r="B680" s="7">
        <v>39661</v>
      </c>
      <c r="C680" s="6">
        <v>416.02499999999998</v>
      </c>
      <c r="D680" s="6">
        <v>583.5</v>
      </c>
    </row>
    <row r="681" spans="2:4">
      <c r="B681" s="7">
        <v>39664</v>
      </c>
      <c r="C681" s="6">
        <v>401.97800000000001</v>
      </c>
      <c r="D681" s="6">
        <v>553.5</v>
      </c>
    </row>
    <row r="682" spans="2:4">
      <c r="B682" s="7">
        <v>39665</v>
      </c>
      <c r="C682" s="6">
        <v>398.411</v>
      </c>
      <c r="D682" s="6">
        <v>592.5</v>
      </c>
    </row>
    <row r="683" spans="2:4">
      <c r="B683" s="7">
        <v>39666</v>
      </c>
      <c r="C683" s="6">
        <v>397.24400000000003</v>
      </c>
      <c r="D683" s="6">
        <v>583.5</v>
      </c>
    </row>
    <row r="684" spans="2:4">
      <c r="B684" s="7">
        <v>39667</v>
      </c>
      <c r="C684" s="6">
        <v>399.54300000000001</v>
      </c>
      <c r="D684" s="6">
        <v>621.5</v>
      </c>
    </row>
    <row r="685" spans="2:4">
      <c r="B685" s="7">
        <v>39668</v>
      </c>
      <c r="C685" s="6">
        <v>387.416</v>
      </c>
      <c r="D685" s="6">
        <v>579.5</v>
      </c>
    </row>
    <row r="686" spans="2:4">
      <c r="B686" s="7">
        <v>39671</v>
      </c>
      <c r="C686" s="6">
        <v>385.12599999999998</v>
      </c>
      <c r="D686" s="6">
        <v>608.5</v>
      </c>
    </row>
    <row r="687" spans="2:4">
      <c r="B687" s="7">
        <v>39672</v>
      </c>
      <c r="C687" s="6">
        <v>384</v>
      </c>
      <c r="D687" s="6">
        <v>594.5</v>
      </c>
    </row>
    <row r="688" spans="2:4">
      <c r="B688" s="7">
        <v>39673</v>
      </c>
      <c r="C688" s="6">
        <v>393.15600000000001</v>
      </c>
      <c r="D688" s="6">
        <v>654.5</v>
      </c>
    </row>
    <row r="689" spans="2:4">
      <c r="B689" s="7">
        <v>39674</v>
      </c>
      <c r="C689" s="6">
        <v>389.44499999999999</v>
      </c>
      <c r="D689" s="6">
        <v>662.5</v>
      </c>
    </row>
    <row r="690" spans="2:4">
      <c r="B690" s="7">
        <v>39675</v>
      </c>
      <c r="C690" s="6">
        <v>382.30099999999999</v>
      </c>
      <c r="D690" s="6">
        <v>621.5</v>
      </c>
    </row>
    <row r="691" spans="2:4">
      <c r="B691" s="7">
        <v>39678</v>
      </c>
      <c r="C691" s="6">
        <v>384.35</v>
      </c>
      <c r="D691" s="6">
        <v>656.5</v>
      </c>
    </row>
    <row r="692" spans="2:4">
      <c r="B692" s="7">
        <v>39679</v>
      </c>
      <c r="C692" s="6">
        <v>388.51299999999998</v>
      </c>
      <c r="D692" s="6">
        <v>629.5</v>
      </c>
    </row>
    <row r="693" spans="2:4">
      <c r="B693" s="7">
        <v>39680</v>
      </c>
      <c r="C693" s="6">
        <v>391.334</v>
      </c>
      <c r="D693" s="6">
        <v>654.5</v>
      </c>
    </row>
    <row r="694" spans="2:4">
      <c r="B694" s="7">
        <v>39681</v>
      </c>
      <c r="C694" s="6">
        <v>405.91699999999997</v>
      </c>
      <c r="D694" s="6">
        <v>666.5</v>
      </c>
    </row>
    <row r="695" spans="2:4">
      <c r="B695" s="7">
        <v>39682</v>
      </c>
      <c r="C695" s="6">
        <v>394.79899999999998</v>
      </c>
      <c r="D695" s="6">
        <v>624.5</v>
      </c>
    </row>
    <row r="696" spans="2:4">
      <c r="B696" s="7">
        <v>39685</v>
      </c>
      <c r="C696" s="6">
        <v>395.12599999999998</v>
      </c>
      <c r="D696" s="6">
        <v>588.5</v>
      </c>
    </row>
    <row r="697" spans="2:4">
      <c r="B697" s="7">
        <v>39686</v>
      </c>
      <c r="C697" s="6">
        <v>398.13200000000001</v>
      </c>
      <c r="D697" s="6">
        <v>580.5</v>
      </c>
    </row>
    <row r="698" spans="2:4">
      <c r="B698" s="7">
        <v>39687</v>
      </c>
      <c r="C698" s="6">
        <v>401.02100000000002</v>
      </c>
      <c r="D698" s="6">
        <v>552.5</v>
      </c>
    </row>
    <row r="699" spans="2:4">
      <c r="B699" s="7">
        <v>39688</v>
      </c>
      <c r="C699" s="6">
        <v>393.34699999999998</v>
      </c>
      <c r="D699" s="6">
        <v>523.5</v>
      </c>
    </row>
    <row r="700" spans="2:4">
      <c r="B700" s="7">
        <v>39689</v>
      </c>
      <c r="C700" s="6">
        <v>391.71300000000002</v>
      </c>
      <c r="D700" s="6">
        <v>542.5</v>
      </c>
    </row>
    <row r="701" spans="2:4">
      <c r="B701" s="7">
        <v>39692</v>
      </c>
      <c r="C701" s="6">
        <v>391.71300000000002</v>
      </c>
      <c r="D701" s="6">
        <v>542.5</v>
      </c>
    </row>
    <row r="702" spans="2:4">
      <c r="B702" s="7">
        <v>39693</v>
      </c>
      <c r="C702" s="6">
        <v>378.45600000000002</v>
      </c>
      <c r="D702" s="6">
        <v>516.5</v>
      </c>
    </row>
    <row r="703" spans="2:4">
      <c r="B703" s="7">
        <v>39694</v>
      </c>
      <c r="C703" s="6">
        <v>376.66</v>
      </c>
      <c r="D703" s="6">
        <v>534.5</v>
      </c>
    </row>
    <row r="704" spans="2:4">
      <c r="B704" s="7">
        <v>39695</v>
      </c>
      <c r="C704" s="6">
        <v>374.55</v>
      </c>
      <c r="D704" s="6">
        <v>536.5</v>
      </c>
    </row>
    <row r="705" spans="2:4">
      <c r="B705" s="7">
        <v>39696</v>
      </c>
      <c r="C705" s="6">
        <v>367.69799999999998</v>
      </c>
      <c r="D705" s="6">
        <v>521.5</v>
      </c>
    </row>
    <row r="706" spans="2:4">
      <c r="B706" s="7">
        <v>39699</v>
      </c>
      <c r="C706" s="6">
        <v>367.15300000000002</v>
      </c>
      <c r="D706" s="6">
        <v>513.5</v>
      </c>
    </row>
    <row r="707" spans="2:4">
      <c r="B707" s="7">
        <v>39700</v>
      </c>
      <c r="C707" s="6">
        <v>360.89</v>
      </c>
      <c r="D707" s="6">
        <v>495.5</v>
      </c>
    </row>
    <row r="708" spans="2:4">
      <c r="B708" s="7">
        <v>39701</v>
      </c>
      <c r="C708" s="6">
        <v>358.274</v>
      </c>
      <c r="D708" s="6">
        <v>501.5</v>
      </c>
    </row>
    <row r="709" spans="2:4">
      <c r="B709" s="7">
        <v>39702</v>
      </c>
      <c r="C709" s="6">
        <v>354.98200000000003</v>
      </c>
      <c r="D709" s="6">
        <v>511.5</v>
      </c>
    </row>
    <row r="710" spans="2:4">
      <c r="B710" s="7">
        <v>39703</v>
      </c>
      <c r="C710" s="6">
        <v>360.01499999999999</v>
      </c>
      <c r="D710" s="6">
        <v>504.5</v>
      </c>
    </row>
    <row r="711" spans="2:4">
      <c r="B711" s="7">
        <v>39706</v>
      </c>
      <c r="C711" s="6">
        <v>352.09</v>
      </c>
      <c r="D711" s="6">
        <v>526.5</v>
      </c>
    </row>
    <row r="712" spans="2:4">
      <c r="B712" s="7">
        <v>39707</v>
      </c>
      <c r="C712" s="6">
        <v>341.16699999999997</v>
      </c>
      <c r="D712" s="6">
        <v>509.5</v>
      </c>
    </row>
    <row r="713" spans="2:4">
      <c r="B713" s="7">
        <v>39708</v>
      </c>
      <c r="C713" s="6">
        <v>352.21899999999999</v>
      </c>
      <c r="D713" s="6">
        <v>535.5</v>
      </c>
    </row>
    <row r="714" spans="2:4">
      <c r="B714" s="7">
        <v>39709</v>
      </c>
      <c r="C714" s="6">
        <v>351.01799999999997</v>
      </c>
      <c r="D714" s="6">
        <v>502.5</v>
      </c>
    </row>
    <row r="715" spans="2:4">
      <c r="B715" s="7">
        <v>39710</v>
      </c>
      <c r="C715" s="6">
        <v>359.57799999999997</v>
      </c>
      <c r="D715" s="6">
        <v>552.5</v>
      </c>
    </row>
    <row r="716" spans="2:4">
      <c r="B716" s="7">
        <v>39713</v>
      </c>
      <c r="C716" s="6">
        <v>373.44299999999998</v>
      </c>
      <c r="D716" s="6">
        <v>537.5</v>
      </c>
    </row>
    <row r="717" spans="2:4">
      <c r="B717" s="7">
        <v>39714</v>
      </c>
      <c r="C717" s="6">
        <v>367.42399999999998</v>
      </c>
      <c r="D717" s="6">
        <v>550.5</v>
      </c>
    </row>
    <row r="718" spans="2:4">
      <c r="B718" s="7">
        <v>39715</v>
      </c>
      <c r="C718" s="6">
        <v>366.43799999999999</v>
      </c>
      <c r="D718" s="6">
        <v>529.5</v>
      </c>
    </row>
    <row r="719" spans="2:4">
      <c r="B719" s="7">
        <v>39716</v>
      </c>
      <c r="C719" s="6">
        <v>369.01799999999997</v>
      </c>
      <c r="D719" s="6">
        <v>535.5</v>
      </c>
    </row>
    <row r="720" spans="2:4">
      <c r="B720" s="7">
        <v>39717</v>
      </c>
      <c r="C720" s="6">
        <v>364.56799999999998</v>
      </c>
      <c r="D720" s="6">
        <v>520.5</v>
      </c>
    </row>
    <row r="721" spans="2:4">
      <c r="B721" s="7">
        <v>39720</v>
      </c>
      <c r="C721" s="6">
        <v>343.21600000000001</v>
      </c>
      <c r="D721" s="6">
        <v>467.5</v>
      </c>
    </row>
    <row r="722" spans="2:4">
      <c r="B722" s="7">
        <v>39721</v>
      </c>
      <c r="C722" s="6">
        <v>345.53300000000002</v>
      </c>
      <c r="D722" s="6">
        <v>484.5</v>
      </c>
    </row>
    <row r="723" spans="2:4">
      <c r="B723" s="7">
        <v>39722</v>
      </c>
      <c r="C723" s="6">
        <v>343.23700000000002</v>
      </c>
      <c r="D723" s="6">
        <v>474.5</v>
      </c>
    </row>
    <row r="724" spans="2:4">
      <c r="B724" s="7">
        <v>39723</v>
      </c>
      <c r="C724" s="6">
        <v>328.41899999999998</v>
      </c>
      <c r="D724" s="6">
        <v>440.5</v>
      </c>
    </row>
    <row r="725" spans="2:4">
      <c r="B725" s="7">
        <v>39724</v>
      </c>
      <c r="C725" s="6">
        <v>326.50799999999998</v>
      </c>
      <c r="D725" s="6">
        <v>439.5</v>
      </c>
    </row>
    <row r="726" spans="2:4">
      <c r="B726" s="7">
        <v>39727</v>
      </c>
      <c r="C726" s="6">
        <v>309.70400000000001</v>
      </c>
      <c r="D726" s="6">
        <v>374.5</v>
      </c>
    </row>
    <row r="727" spans="2:4">
      <c r="B727" s="7">
        <v>39728</v>
      </c>
      <c r="C727" s="6">
        <v>312.81200000000001</v>
      </c>
      <c r="D727" s="6">
        <v>399.5</v>
      </c>
    </row>
    <row r="728" spans="2:4">
      <c r="B728" s="7">
        <v>39729</v>
      </c>
      <c r="C728" s="6">
        <v>311.66199999999998</v>
      </c>
      <c r="D728" s="6">
        <v>402.5</v>
      </c>
    </row>
    <row r="729" spans="2:4">
      <c r="B729" s="7">
        <v>39730</v>
      </c>
      <c r="C729" s="6">
        <v>310.52600000000001</v>
      </c>
      <c r="D729" s="6">
        <v>404.5</v>
      </c>
    </row>
    <row r="730" spans="2:4">
      <c r="B730" s="7">
        <v>39731</v>
      </c>
      <c r="C730" s="6">
        <v>289.88600000000002</v>
      </c>
      <c r="D730" s="6">
        <v>363.5</v>
      </c>
    </row>
    <row r="731" spans="2:4">
      <c r="B731" s="7">
        <v>39734</v>
      </c>
      <c r="C731" s="6">
        <v>298.70400000000001</v>
      </c>
      <c r="D731" s="6">
        <v>392.5</v>
      </c>
    </row>
    <row r="732" spans="2:4">
      <c r="B732" s="7">
        <v>39735</v>
      </c>
      <c r="C732" s="6">
        <v>296.42099999999999</v>
      </c>
      <c r="D732" s="6">
        <v>377.5</v>
      </c>
    </row>
    <row r="733" spans="2:4">
      <c r="B733" s="7">
        <v>39736</v>
      </c>
      <c r="C733" s="6">
        <v>283.04399999999998</v>
      </c>
      <c r="D733" s="6">
        <v>380.5</v>
      </c>
    </row>
    <row r="734" spans="2:4">
      <c r="B734" s="7">
        <v>39737</v>
      </c>
      <c r="C734" s="6">
        <v>275.65800000000002</v>
      </c>
      <c r="D734" s="6">
        <v>394.5</v>
      </c>
    </row>
    <row r="735" spans="2:4">
      <c r="B735" s="7">
        <v>39738</v>
      </c>
      <c r="C735" s="6">
        <v>282.13600000000002</v>
      </c>
      <c r="D735" s="6">
        <v>415.5</v>
      </c>
    </row>
    <row r="736" spans="2:4">
      <c r="B736" s="7">
        <v>39741</v>
      </c>
      <c r="C736" s="6">
        <v>283.27699999999999</v>
      </c>
      <c r="D736" s="6">
        <v>423.5</v>
      </c>
    </row>
    <row r="737" spans="2:4">
      <c r="B737" s="7">
        <v>39742</v>
      </c>
      <c r="C737" s="6">
        <v>278.69499999999999</v>
      </c>
      <c r="D737" s="6">
        <v>413.5</v>
      </c>
    </row>
    <row r="738" spans="2:4">
      <c r="B738" s="7">
        <v>39743</v>
      </c>
      <c r="C738" s="6">
        <v>266.142</v>
      </c>
      <c r="D738" s="6">
        <v>382.5</v>
      </c>
    </row>
    <row r="739" spans="2:4">
      <c r="B739" s="7">
        <v>39744</v>
      </c>
      <c r="C739" s="6">
        <v>264.512</v>
      </c>
      <c r="D739" s="6">
        <v>402.5</v>
      </c>
    </row>
    <row r="740" spans="2:4">
      <c r="B740" s="7">
        <v>39745</v>
      </c>
      <c r="C740" s="6">
        <v>255.999</v>
      </c>
      <c r="D740" s="6">
        <v>376.5</v>
      </c>
    </row>
    <row r="741" spans="2:4">
      <c r="B741" s="7">
        <v>39748</v>
      </c>
      <c r="C741" s="6">
        <v>258.18799999999999</v>
      </c>
      <c r="D741" s="6">
        <v>381.5</v>
      </c>
    </row>
    <row r="742" spans="2:4">
      <c r="B742" s="7">
        <v>39749</v>
      </c>
      <c r="C742" s="6">
        <v>259.02</v>
      </c>
      <c r="D742" s="6">
        <v>355.5</v>
      </c>
    </row>
    <row r="743" spans="2:4">
      <c r="B743" s="7">
        <v>39750</v>
      </c>
      <c r="C743" s="6">
        <v>274.34100000000001</v>
      </c>
      <c r="D743" s="6">
        <v>389.5</v>
      </c>
    </row>
    <row r="744" spans="2:4">
      <c r="B744" s="7">
        <v>39751</v>
      </c>
      <c r="C744" s="6">
        <v>266.53899999999999</v>
      </c>
      <c r="D744" s="6">
        <v>372.5</v>
      </c>
    </row>
    <row r="745" spans="2:4">
      <c r="B745" s="7">
        <v>39752</v>
      </c>
      <c r="C745" s="6">
        <v>268.39299999999997</v>
      </c>
      <c r="D745" s="6">
        <v>357.5</v>
      </c>
    </row>
    <row r="746" spans="2:4">
      <c r="B746" s="7">
        <v>39755</v>
      </c>
      <c r="C746" s="6">
        <v>264.10700000000003</v>
      </c>
      <c r="D746" s="6">
        <v>354.5</v>
      </c>
    </row>
    <row r="747" spans="2:4">
      <c r="B747" s="7">
        <v>39756</v>
      </c>
      <c r="C747" s="6">
        <v>278.22199999999998</v>
      </c>
      <c r="D747" s="6">
        <v>354.5</v>
      </c>
    </row>
    <row r="1071" spans="5:6">
      <c r="E1071" s="51">
        <f>C549/C526-1</f>
        <v>2.995988436438024E-2</v>
      </c>
      <c r="F1071" s="51">
        <f>D549/D526-1</f>
        <v>9.198259788688623E-2</v>
      </c>
    </row>
    <row r="1092" spans="5:6">
      <c r="E1092" s="25">
        <f>C570/C308-1</f>
        <v>0.32127880250715468</v>
      </c>
      <c r="F1092" s="25">
        <f>D570/D549-1</f>
        <v>0.17643710870802498</v>
      </c>
    </row>
    <row r="1093" spans="5:6">
      <c r="E1093" s="25">
        <f>C722/C460-1</f>
        <v>3.5549987862295573E-2</v>
      </c>
      <c r="F1093" s="51">
        <f>D570/D549-1</f>
        <v>0.17643710870802498</v>
      </c>
    </row>
    <row r="1094" spans="5:6">
      <c r="E1094" s="25">
        <f>E1093</f>
        <v>3.5549987862295573E-2</v>
      </c>
    </row>
    <row r="1095" spans="5:6">
      <c r="E1095" s="25"/>
    </row>
    <row r="1096" spans="5:6">
      <c r="E1096" s="25"/>
    </row>
    <row r="1097" spans="5:6">
      <c r="E1097" s="25"/>
    </row>
    <row r="1098" spans="5:6">
      <c r="E1098" s="25"/>
    </row>
    <row r="1099" spans="5:6">
      <c r="E1099" s="25"/>
    </row>
    <row r="1100" spans="5:6">
      <c r="E1100" s="25"/>
    </row>
    <row r="1101" spans="5:6">
      <c r="E1101" s="25"/>
    </row>
    <row r="1102" spans="5:6">
      <c r="E1102" s="25"/>
    </row>
    <row r="1103" spans="5:6">
      <c r="E1103" s="25"/>
    </row>
    <row r="1104" spans="5:6">
      <c r="E1104" s="25"/>
    </row>
    <row r="1135" spans="5:6">
      <c r="E1135" s="24"/>
      <c r="F1135" s="24"/>
    </row>
    <row r="1157" spans="5:6">
      <c r="E1157" s="24"/>
      <c r="F1157" s="24"/>
    </row>
    <row r="1178" spans="5:6">
      <c r="E1178" s="24"/>
      <c r="F1178" s="24"/>
    </row>
    <row r="1179" spans="5:6">
      <c r="E1179" s="24"/>
    </row>
    <row r="1201" spans="5:6">
      <c r="E1201" s="51"/>
      <c r="F1201" s="51"/>
    </row>
    <row r="1222" spans="5:6">
      <c r="E1222" s="24"/>
      <c r="F1222" s="24"/>
    </row>
    <row r="1244" spans="5:6">
      <c r="E1244" s="24"/>
      <c r="F1244" s="24"/>
    </row>
    <row r="1245" spans="5:6">
      <c r="E1245" s="25"/>
    </row>
  </sheetData>
  <phoneticPr fontId="4" type="noConversion"/>
  <hyperlinks>
    <hyperlink ref="F24" location="Мазмұны!B3" display="мазмұнға"/>
  </hyperlinks>
  <pageMargins left="0.59055118110236227" right="0.59055118110236227" top="0.78740157480314965" bottom="0.78740157480314965" header="0.51181102362204722" footer="0.51181102362204722"/>
  <pageSetup paperSize="9" scale="70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2:E22"/>
  <sheetViews>
    <sheetView workbookViewId="0">
      <selection activeCell="B22" sqref="B22"/>
    </sheetView>
  </sheetViews>
  <sheetFormatPr defaultRowHeight="12.75"/>
  <cols>
    <col min="1" max="1" width="9.140625" style="3"/>
    <col min="2" max="2" width="14.85546875" style="3" customWidth="1"/>
    <col min="3" max="3" width="15.7109375" style="3" customWidth="1"/>
    <col min="4" max="4" width="15.28515625" style="3" customWidth="1"/>
    <col min="5" max="5" width="13.7109375" style="3" bestFit="1" customWidth="1"/>
    <col min="6" max="16384" width="9.140625" style="3"/>
  </cols>
  <sheetData>
    <row r="2" spans="1:5">
      <c r="A2" s="3" t="s">
        <v>1380</v>
      </c>
      <c r="B2" s="84" t="s">
        <v>1884</v>
      </c>
    </row>
    <row r="3" spans="1:5" ht="13.5" thickBot="1"/>
    <row r="4" spans="1:5">
      <c r="B4" s="132" t="s">
        <v>2038</v>
      </c>
      <c r="C4" s="1452" t="s">
        <v>1851</v>
      </c>
      <c r="D4" s="1452"/>
      <c r="E4" s="1453"/>
    </row>
    <row r="5" spans="1:5">
      <c r="B5" s="133" t="s">
        <v>762</v>
      </c>
      <c r="C5" s="26" t="s">
        <v>1243</v>
      </c>
      <c r="D5" s="26" t="s">
        <v>1244</v>
      </c>
      <c r="E5" s="27" t="s">
        <v>1245</v>
      </c>
    </row>
    <row r="6" spans="1:5">
      <c r="B6" s="134" t="s">
        <v>1262</v>
      </c>
      <c r="C6" s="35" t="s">
        <v>1247</v>
      </c>
      <c r="D6" s="35" t="s">
        <v>1255</v>
      </c>
      <c r="E6" s="38" t="s">
        <v>1255</v>
      </c>
    </row>
    <row r="7" spans="1:5">
      <c r="B7" s="134" t="s">
        <v>1240</v>
      </c>
      <c r="C7" s="129" t="s">
        <v>1252</v>
      </c>
      <c r="D7" s="35" t="s">
        <v>1253</v>
      </c>
      <c r="E7" s="38" t="s">
        <v>1254</v>
      </c>
    </row>
    <row r="8" spans="1:5">
      <c r="B8" s="134" t="s">
        <v>1246</v>
      </c>
      <c r="C8" s="130" t="s">
        <v>1247</v>
      </c>
      <c r="D8" s="33" t="s">
        <v>1248</v>
      </c>
      <c r="E8" s="36" t="s">
        <v>1248</v>
      </c>
    </row>
    <row r="9" spans="1:5">
      <c r="B9" s="134" t="s">
        <v>1239</v>
      </c>
      <c r="C9" s="35" t="s">
        <v>1251</v>
      </c>
      <c r="D9" s="31" t="s">
        <v>1250</v>
      </c>
      <c r="E9" s="36" t="s">
        <v>1250</v>
      </c>
    </row>
    <row r="10" spans="1:5">
      <c r="B10" s="134" t="s">
        <v>2035</v>
      </c>
      <c r="C10" s="131" t="s">
        <v>1259</v>
      </c>
      <c r="D10" s="33" t="s">
        <v>1248</v>
      </c>
      <c r="E10" s="23" t="s">
        <v>1249</v>
      </c>
    </row>
    <row r="11" spans="1:5">
      <c r="B11" s="134" t="s">
        <v>1260</v>
      </c>
      <c r="C11" s="35" t="s">
        <v>1256</v>
      </c>
      <c r="D11" s="31" t="s">
        <v>1257</v>
      </c>
      <c r="E11" s="37" t="s">
        <v>1258</v>
      </c>
    </row>
    <row r="12" spans="1:5" ht="13.5" thickBot="1">
      <c r="B12" s="135" t="s">
        <v>759</v>
      </c>
      <c r="C12" s="32" t="s">
        <v>1388</v>
      </c>
      <c r="D12" s="33" t="s">
        <v>1389</v>
      </c>
      <c r="E12" s="33" t="s">
        <v>1389</v>
      </c>
    </row>
    <row r="14" spans="1:5" ht="13.5" thickBot="1"/>
    <row r="15" spans="1:5">
      <c r="B15" s="44" t="s">
        <v>763</v>
      </c>
      <c r="C15" s="42" t="s">
        <v>766</v>
      </c>
      <c r="D15" s="29"/>
      <c r="E15" s="30"/>
    </row>
    <row r="16" spans="1:5">
      <c r="B16" s="45" t="s">
        <v>764</v>
      </c>
      <c r="C16" s="34" t="s">
        <v>767</v>
      </c>
      <c r="D16" s="43" t="s">
        <v>769</v>
      </c>
      <c r="E16" s="28"/>
    </row>
    <row r="17" spans="2:5" ht="13.5" thickBot="1">
      <c r="B17" s="46" t="s">
        <v>765</v>
      </c>
      <c r="C17" s="40" t="s">
        <v>768</v>
      </c>
      <c r="D17" s="39" t="s">
        <v>770</v>
      </c>
      <c r="E17" s="41" t="s">
        <v>771</v>
      </c>
    </row>
    <row r="20" spans="2:5">
      <c r="B20" s="68" t="s">
        <v>2042</v>
      </c>
    </row>
    <row r="22" spans="2:5">
      <c r="B22" s="1431" t="s">
        <v>2189</v>
      </c>
    </row>
  </sheetData>
  <mergeCells count="1">
    <mergeCell ref="C4:E4"/>
  </mergeCells>
  <phoneticPr fontId="4" type="noConversion"/>
  <hyperlinks>
    <hyperlink ref="B22" location="Мазмұны!B21" display="мазмұнға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2:J444"/>
  <sheetViews>
    <sheetView workbookViewId="0">
      <selection activeCell="J22" sqref="J22"/>
    </sheetView>
  </sheetViews>
  <sheetFormatPr defaultRowHeight="12.75"/>
  <cols>
    <col min="1" max="1" width="9.140625" style="3"/>
    <col min="2" max="8" width="9.140625" style="21"/>
    <col min="9" max="16384" width="9.140625" style="3"/>
  </cols>
  <sheetData>
    <row r="2" spans="1:10">
      <c r="A2" s="3" t="s">
        <v>1380</v>
      </c>
      <c r="B2" s="70" t="s">
        <v>1424</v>
      </c>
      <c r="J2" s="70" t="s">
        <v>1424</v>
      </c>
    </row>
    <row r="4" spans="1:10">
      <c r="B4" s="22" t="s">
        <v>772</v>
      </c>
      <c r="C4" s="22" t="s">
        <v>1224</v>
      </c>
      <c r="D4" s="22" t="s">
        <v>773</v>
      </c>
      <c r="E4" s="22" t="s">
        <v>1225</v>
      </c>
      <c r="F4" s="22" t="s">
        <v>774</v>
      </c>
      <c r="G4" s="22" t="s">
        <v>775</v>
      </c>
      <c r="H4" s="22" t="s">
        <v>1223</v>
      </c>
    </row>
    <row r="5" spans="1:10">
      <c r="B5" s="22" t="s">
        <v>1226</v>
      </c>
      <c r="C5" s="22">
        <v>171</v>
      </c>
      <c r="D5" s="22">
        <v>140</v>
      </c>
      <c r="E5" s="22">
        <v>159</v>
      </c>
      <c r="F5" s="22">
        <v>188</v>
      </c>
      <c r="G5" s="22">
        <v>96</v>
      </c>
      <c r="H5" s="22">
        <v>134</v>
      </c>
    </row>
    <row r="6" spans="1:10">
      <c r="B6" s="22" t="s">
        <v>1148</v>
      </c>
      <c r="C6" s="22">
        <v>169</v>
      </c>
      <c r="D6" s="22">
        <v>138</v>
      </c>
      <c r="E6" s="22">
        <v>158</v>
      </c>
      <c r="F6" s="22">
        <v>186</v>
      </c>
      <c r="G6" s="22">
        <v>96</v>
      </c>
      <c r="H6" s="22">
        <v>133</v>
      </c>
    </row>
    <row r="7" spans="1:10">
      <c r="B7" s="22" t="s">
        <v>1149</v>
      </c>
      <c r="C7" s="22">
        <v>174</v>
      </c>
      <c r="D7" s="22">
        <v>142</v>
      </c>
      <c r="E7" s="22">
        <v>162</v>
      </c>
      <c r="F7" s="22">
        <v>192</v>
      </c>
      <c r="G7" s="22">
        <v>99</v>
      </c>
      <c r="H7" s="22">
        <v>138</v>
      </c>
    </row>
    <row r="8" spans="1:10">
      <c r="B8" s="22" t="s">
        <v>1150</v>
      </c>
      <c r="C8" s="22">
        <v>176</v>
      </c>
      <c r="D8" s="22">
        <v>146</v>
      </c>
      <c r="E8" s="22">
        <v>162</v>
      </c>
      <c r="F8" s="22">
        <v>194</v>
      </c>
      <c r="G8" s="22">
        <v>103</v>
      </c>
      <c r="H8" s="22">
        <v>135</v>
      </c>
    </row>
    <row r="9" spans="1:10">
      <c r="B9" s="22" t="s">
        <v>1151</v>
      </c>
      <c r="C9" s="22">
        <v>177</v>
      </c>
      <c r="D9" s="22">
        <v>147</v>
      </c>
      <c r="E9" s="22">
        <v>163</v>
      </c>
      <c r="F9" s="22">
        <v>194</v>
      </c>
      <c r="G9" s="22">
        <v>106</v>
      </c>
      <c r="H9" s="22">
        <v>133</v>
      </c>
    </row>
    <row r="10" spans="1:10">
      <c r="B10" s="22" t="s">
        <v>369</v>
      </c>
      <c r="C10" s="22">
        <v>179</v>
      </c>
      <c r="D10" s="22">
        <v>147</v>
      </c>
      <c r="E10" s="22">
        <v>163</v>
      </c>
      <c r="F10" s="22">
        <v>198</v>
      </c>
      <c r="G10" s="22">
        <v>104</v>
      </c>
      <c r="H10" s="22">
        <v>138</v>
      </c>
    </row>
    <row r="11" spans="1:10">
      <c r="B11" s="22" t="s">
        <v>370</v>
      </c>
      <c r="C11" s="22">
        <v>178</v>
      </c>
      <c r="D11" s="22">
        <v>148</v>
      </c>
      <c r="E11" s="22">
        <v>162</v>
      </c>
      <c r="F11" s="22">
        <v>197</v>
      </c>
      <c r="G11" s="22">
        <v>105</v>
      </c>
      <c r="H11" s="22">
        <v>140</v>
      </c>
    </row>
    <row r="12" spans="1:10">
      <c r="B12" s="22" t="s">
        <v>371</v>
      </c>
      <c r="C12" s="22">
        <v>174</v>
      </c>
      <c r="D12" s="22">
        <v>143</v>
      </c>
      <c r="E12" s="22">
        <v>160</v>
      </c>
      <c r="F12" s="22">
        <v>192</v>
      </c>
      <c r="G12" s="22">
        <v>102</v>
      </c>
      <c r="H12" s="22">
        <v>132</v>
      </c>
    </row>
    <row r="13" spans="1:10">
      <c r="B13" s="22" t="s">
        <v>372</v>
      </c>
      <c r="C13" s="22">
        <v>171</v>
      </c>
      <c r="D13" s="22">
        <v>140</v>
      </c>
      <c r="E13" s="22">
        <v>159</v>
      </c>
      <c r="F13" s="22">
        <v>188</v>
      </c>
      <c r="G13" s="22">
        <v>99</v>
      </c>
      <c r="H13" s="22">
        <v>129</v>
      </c>
    </row>
    <row r="14" spans="1:10">
      <c r="B14" s="22" t="s">
        <v>373</v>
      </c>
      <c r="C14" s="22">
        <v>171</v>
      </c>
      <c r="D14" s="22">
        <v>142</v>
      </c>
      <c r="E14" s="22">
        <v>157</v>
      </c>
      <c r="F14" s="22">
        <v>187</v>
      </c>
      <c r="G14" s="22">
        <v>101</v>
      </c>
      <c r="H14" s="22">
        <v>130</v>
      </c>
    </row>
    <row r="15" spans="1:10">
      <c r="B15" s="22" t="s">
        <v>374</v>
      </c>
      <c r="C15" s="22">
        <v>165</v>
      </c>
      <c r="D15" s="22">
        <v>138</v>
      </c>
      <c r="E15" s="22">
        <v>152</v>
      </c>
      <c r="F15" s="22">
        <v>182</v>
      </c>
      <c r="G15" s="22">
        <v>98</v>
      </c>
      <c r="H15" s="22">
        <v>124</v>
      </c>
    </row>
    <row r="16" spans="1:10">
      <c r="B16" s="22" t="s">
        <v>375</v>
      </c>
      <c r="C16" s="22">
        <v>171</v>
      </c>
      <c r="D16" s="22">
        <v>142</v>
      </c>
      <c r="E16" s="22">
        <v>156</v>
      </c>
      <c r="F16" s="22">
        <v>189</v>
      </c>
      <c r="G16" s="22">
        <v>104</v>
      </c>
      <c r="H16" s="22">
        <v>125</v>
      </c>
    </row>
    <row r="17" spans="2:10">
      <c r="B17" s="22" t="s">
        <v>376</v>
      </c>
      <c r="C17" s="22">
        <v>169</v>
      </c>
      <c r="D17" s="22">
        <v>139</v>
      </c>
      <c r="E17" s="22">
        <v>154</v>
      </c>
      <c r="F17" s="22">
        <v>186</v>
      </c>
      <c r="G17" s="22">
        <v>100</v>
      </c>
      <c r="H17" s="22">
        <v>119</v>
      </c>
    </row>
    <row r="18" spans="2:10">
      <c r="B18" s="22" t="s">
        <v>377</v>
      </c>
      <c r="C18" s="22">
        <v>171</v>
      </c>
      <c r="D18" s="22">
        <v>140</v>
      </c>
      <c r="E18" s="22">
        <v>155</v>
      </c>
      <c r="F18" s="22">
        <v>189</v>
      </c>
      <c r="G18" s="22">
        <v>101</v>
      </c>
      <c r="H18" s="22">
        <v>120</v>
      </c>
    </row>
    <row r="19" spans="2:10">
      <c r="B19" s="22" t="s">
        <v>378</v>
      </c>
      <c r="C19" s="22">
        <v>168</v>
      </c>
      <c r="D19" s="22">
        <v>136</v>
      </c>
      <c r="E19" s="22">
        <v>152</v>
      </c>
      <c r="F19" s="22">
        <v>186</v>
      </c>
      <c r="G19" s="22">
        <v>97</v>
      </c>
      <c r="H19" s="22">
        <v>118</v>
      </c>
    </row>
    <row r="20" spans="2:10">
      <c r="B20" s="22" t="s">
        <v>379</v>
      </c>
      <c r="C20" s="22">
        <v>168</v>
      </c>
      <c r="D20" s="22">
        <v>137</v>
      </c>
      <c r="E20" s="22">
        <v>153</v>
      </c>
      <c r="F20" s="22">
        <v>186</v>
      </c>
      <c r="G20" s="22">
        <v>98</v>
      </c>
      <c r="H20" s="22">
        <v>122</v>
      </c>
      <c r="J20" s="74" t="s">
        <v>776</v>
      </c>
    </row>
    <row r="21" spans="2:10">
      <c r="B21" s="22" t="s">
        <v>380</v>
      </c>
      <c r="C21" s="22">
        <v>166</v>
      </c>
      <c r="D21" s="22">
        <v>134</v>
      </c>
      <c r="E21" s="22">
        <v>153</v>
      </c>
      <c r="F21" s="22">
        <v>185</v>
      </c>
      <c r="G21" s="22">
        <v>94</v>
      </c>
      <c r="H21" s="22">
        <v>117</v>
      </c>
    </row>
    <row r="22" spans="2:10">
      <c r="B22" s="22" t="s">
        <v>381</v>
      </c>
      <c r="C22" s="22">
        <v>169</v>
      </c>
      <c r="D22" s="22">
        <v>138</v>
      </c>
      <c r="E22" s="22">
        <v>156</v>
      </c>
      <c r="F22" s="22">
        <v>186</v>
      </c>
      <c r="G22" s="22">
        <v>99</v>
      </c>
      <c r="H22" s="22">
        <v>124</v>
      </c>
      <c r="J22" s="1431" t="s">
        <v>2189</v>
      </c>
    </row>
    <row r="23" spans="2:10">
      <c r="B23" s="22" t="s">
        <v>875</v>
      </c>
      <c r="C23" s="22">
        <v>169</v>
      </c>
      <c r="D23" s="22">
        <v>137</v>
      </c>
      <c r="E23" s="22">
        <v>154</v>
      </c>
      <c r="F23" s="22">
        <v>188</v>
      </c>
      <c r="G23" s="22">
        <v>98</v>
      </c>
      <c r="H23" s="22">
        <v>123</v>
      </c>
    </row>
    <row r="24" spans="2:10">
      <c r="B24" s="22" t="s">
        <v>876</v>
      </c>
      <c r="C24" s="22">
        <v>169</v>
      </c>
      <c r="D24" s="22">
        <v>139</v>
      </c>
      <c r="E24" s="22">
        <v>158</v>
      </c>
      <c r="F24" s="22">
        <v>186</v>
      </c>
      <c r="G24" s="22">
        <v>99</v>
      </c>
      <c r="H24" s="22">
        <v>128</v>
      </c>
    </row>
    <row r="25" spans="2:10">
      <c r="B25" s="22" t="s">
        <v>877</v>
      </c>
      <c r="C25" s="22">
        <v>172</v>
      </c>
      <c r="D25" s="22">
        <v>144</v>
      </c>
      <c r="E25" s="22">
        <v>159</v>
      </c>
      <c r="F25" s="22">
        <v>188</v>
      </c>
      <c r="G25" s="22">
        <v>103</v>
      </c>
      <c r="H25" s="22">
        <v>131</v>
      </c>
    </row>
    <row r="26" spans="2:10">
      <c r="B26" s="22" t="s">
        <v>878</v>
      </c>
      <c r="C26" s="22">
        <v>166</v>
      </c>
      <c r="D26" s="22">
        <v>139</v>
      </c>
      <c r="E26" s="22">
        <v>157</v>
      </c>
      <c r="F26" s="22">
        <v>182</v>
      </c>
      <c r="G26" s="22">
        <v>99</v>
      </c>
      <c r="H26" s="22">
        <v>127</v>
      </c>
    </row>
    <row r="27" spans="2:10">
      <c r="B27" s="22" t="s">
        <v>879</v>
      </c>
      <c r="C27" s="22">
        <v>165</v>
      </c>
      <c r="D27" s="22">
        <v>140</v>
      </c>
      <c r="E27" s="22">
        <v>149</v>
      </c>
      <c r="F27" s="22">
        <v>181</v>
      </c>
      <c r="G27" s="22">
        <v>99</v>
      </c>
      <c r="H27" s="22">
        <v>128</v>
      </c>
    </row>
    <row r="28" spans="2:10">
      <c r="B28" s="22" t="s">
        <v>880</v>
      </c>
      <c r="C28" s="22">
        <v>166</v>
      </c>
      <c r="D28" s="22">
        <v>141</v>
      </c>
      <c r="E28" s="22">
        <v>150</v>
      </c>
      <c r="F28" s="22">
        <v>182</v>
      </c>
      <c r="G28" s="22">
        <v>99</v>
      </c>
      <c r="H28" s="22">
        <v>130</v>
      </c>
    </row>
    <row r="29" spans="2:10">
      <c r="B29" s="22" t="s">
        <v>1621</v>
      </c>
      <c r="C29" s="22">
        <v>167</v>
      </c>
      <c r="D29" s="22">
        <v>142</v>
      </c>
      <c r="E29" s="22">
        <v>153</v>
      </c>
      <c r="F29" s="22">
        <v>182</v>
      </c>
      <c r="G29" s="22">
        <v>99</v>
      </c>
      <c r="H29" s="22">
        <v>131</v>
      </c>
    </row>
    <row r="30" spans="2:10">
      <c r="B30" s="22" t="s">
        <v>1622</v>
      </c>
      <c r="C30" s="22">
        <v>170</v>
      </c>
      <c r="D30" s="22">
        <v>142</v>
      </c>
      <c r="E30" s="22">
        <v>158</v>
      </c>
      <c r="F30" s="22">
        <v>187</v>
      </c>
      <c r="G30" s="22">
        <v>100</v>
      </c>
      <c r="H30" s="22">
        <v>129</v>
      </c>
    </row>
    <row r="31" spans="2:10">
      <c r="B31" s="22" t="s">
        <v>1623</v>
      </c>
      <c r="C31" s="22">
        <v>172</v>
      </c>
      <c r="D31" s="22">
        <v>145</v>
      </c>
      <c r="E31" s="22">
        <v>162</v>
      </c>
      <c r="F31" s="22">
        <v>188</v>
      </c>
      <c r="G31" s="22">
        <v>102</v>
      </c>
      <c r="H31" s="22">
        <v>131</v>
      </c>
    </row>
    <row r="32" spans="2:10">
      <c r="B32" s="22" t="s">
        <v>1624</v>
      </c>
      <c r="C32" s="22">
        <v>170</v>
      </c>
      <c r="D32" s="22">
        <v>142</v>
      </c>
      <c r="E32" s="22">
        <v>160</v>
      </c>
      <c r="F32" s="22">
        <v>186</v>
      </c>
      <c r="G32" s="22">
        <v>98</v>
      </c>
      <c r="H32" s="22">
        <v>128</v>
      </c>
    </row>
    <row r="33" spans="2:8">
      <c r="B33" s="22" t="s">
        <v>1625</v>
      </c>
      <c r="C33" s="22">
        <v>168</v>
      </c>
      <c r="D33" s="22">
        <v>142</v>
      </c>
      <c r="E33" s="22">
        <v>159</v>
      </c>
      <c r="F33" s="22">
        <v>184</v>
      </c>
      <c r="G33" s="22">
        <v>98</v>
      </c>
      <c r="H33" s="22">
        <v>126</v>
      </c>
    </row>
    <row r="34" spans="2:8">
      <c r="B34" s="22" t="s">
        <v>1626</v>
      </c>
      <c r="C34" s="22">
        <v>165</v>
      </c>
      <c r="D34" s="22">
        <v>141</v>
      </c>
      <c r="E34" s="22">
        <v>159</v>
      </c>
      <c r="F34" s="22">
        <v>179</v>
      </c>
      <c r="G34" s="22">
        <v>97</v>
      </c>
      <c r="H34" s="22">
        <v>131</v>
      </c>
    </row>
    <row r="35" spans="2:8">
      <c r="B35" s="22" t="s">
        <v>1627</v>
      </c>
      <c r="C35" s="22">
        <v>168</v>
      </c>
      <c r="D35" s="22">
        <v>145</v>
      </c>
      <c r="E35" s="22">
        <v>163</v>
      </c>
      <c r="F35" s="22">
        <v>181</v>
      </c>
      <c r="G35" s="22">
        <v>100</v>
      </c>
      <c r="H35" s="22">
        <v>135</v>
      </c>
    </row>
    <row r="36" spans="2:8">
      <c r="B36" s="22" t="s">
        <v>1628</v>
      </c>
      <c r="C36" s="22">
        <v>168</v>
      </c>
      <c r="D36" s="22">
        <v>144</v>
      </c>
      <c r="E36" s="22">
        <v>164</v>
      </c>
      <c r="F36" s="22">
        <v>182</v>
      </c>
      <c r="G36" s="22">
        <v>99</v>
      </c>
      <c r="H36" s="22">
        <v>131</v>
      </c>
    </row>
    <row r="37" spans="2:8">
      <c r="B37" s="22" t="s">
        <v>1629</v>
      </c>
      <c r="C37" s="22">
        <v>170</v>
      </c>
      <c r="D37" s="22">
        <v>145</v>
      </c>
      <c r="E37" s="22">
        <v>166</v>
      </c>
      <c r="F37" s="22">
        <v>183</v>
      </c>
      <c r="G37" s="22">
        <v>100</v>
      </c>
      <c r="H37" s="22">
        <v>126</v>
      </c>
    </row>
    <row r="38" spans="2:8">
      <c r="B38" s="22" t="s">
        <v>1630</v>
      </c>
      <c r="C38" s="22">
        <v>170</v>
      </c>
      <c r="D38" s="22">
        <v>146</v>
      </c>
      <c r="E38" s="22">
        <v>166</v>
      </c>
      <c r="F38" s="22">
        <v>183</v>
      </c>
      <c r="G38" s="22">
        <v>101</v>
      </c>
      <c r="H38" s="22">
        <v>126</v>
      </c>
    </row>
    <row r="39" spans="2:8">
      <c r="B39" s="22" t="s">
        <v>1631</v>
      </c>
      <c r="C39" s="22">
        <v>168</v>
      </c>
      <c r="D39" s="22">
        <v>145</v>
      </c>
      <c r="E39" s="22">
        <v>165</v>
      </c>
      <c r="F39" s="22">
        <v>181</v>
      </c>
      <c r="G39" s="22">
        <v>99</v>
      </c>
      <c r="H39" s="22">
        <v>124</v>
      </c>
    </row>
    <row r="40" spans="2:8">
      <c r="B40" s="22" t="s">
        <v>1632</v>
      </c>
      <c r="C40" s="22">
        <v>164</v>
      </c>
      <c r="D40" s="22">
        <v>141</v>
      </c>
      <c r="E40" s="22">
        <v>162</v>
      </c>
      <c r="F40" s="22">
        <v>177</v>
      </c>
      <c r="G40" s="22">
        <v>97</v>
      </c>
      <c r="H40" s="22">
        <v>120</v>
      </c>
    </row>
    <row r="41" spans="2:8">
      <c r="B41" s="22" t="s">
        <v>1152</v>
      </c>
      <c r="C41" s="22">
        <v>168</v>
      </c>
      <c r="D41" s="22">
        <v>144</v>
      </c>
      <c r="E41" s="22">
        <v>168</v>
      </c>
      <c r="F41" s="22">
        <v>180</v>
      </c>
      <c r="G41" s="22">
        <v>98</v>
      </c>
      <c r="H41" s="22">
        <v>126</v>
      </c>
    </row>
    <row r="42" spans="2:8">
      <c r="B42" s="22" t="s">
        <v>1633</v>
      </c>
      <c r="C42" s="22">
        <v>172</v>
      </c>
      <c r="D42" s="22">
        <v>149</v>
      </c>
      <c r="E42" s="22">
        <v>171</v>
      </c>
      <c r="F42" s="22">
        <v>185</v>
      </c>
      <c r="G42" s="22">
        <v>103</v>
      </c>
      <c r="H42" s="22">
        <v>130</v>
      </c>
    </row>
    <row r="43" spans="2:8">
      <c r="B43" s="22" t="s">
        <v>1634</v>
      </c>
      <c r="C43" s="22">
        <v>193</v>
      </c>
      <c r="D43" s="22">
        <v>168</v>
      </c>
      <c r="E43" s="22">
        <v>194</v>
      </c>
      <c r="F43" s="22">
        <v>207</v>
      </c>
      <c r="G43" s="22">
        <v>119</v>
      </c>
      <c r="H43" s="22">
        <v>154</v>
      </c>
    </row>
    <row r="44" spans="2:8">
      <c r="B44" s="22" t="s">
        <v>1635</v>
      </c>
      <c r="C44" s="22">
        <v>185</v>
      </c>
      <c r="D44" s="22">
        <v>161</v>
      </c>
      <c r="E44" s="22">
        <v>182</v>
      </c>
      <c r="F44" s="22">
        <v>198</v>
      </c>
      <c r="G44" s="22">
        <v>111</v>
      </c>
      <c r="H44" s="22">
        <v>144</v>
      </c>
    </row>
    <row r="45" spans="2:8">
      <c r="B45" s="22" t="s">
        <v>1636</v>
      </c>
      <c r="C45" s="22">
        <v>186</v>
      </c>
      <c r="D45" s="22">
        <v>162</v>
      </c>
      <c r="E45" s="22">
        <v>184</v>
      </c>
      <c r="F45" s="22">
        <v>199</v>
      </c>
      <c r="G45" s="22">
        <v>111</v>
      </c>
      <c r="H45" s="22">
        <v>146</v>
      </c>
    </row>
    <row r="46" spans="2:8">
      <c r="B46" s="22" t="s">
        <v>1637</v>
      </c>
      <c r="C46" s="22">
        <v>191</v>
      </c>
      <c r="D46" s="22">
        <v>166</v>
      </c>
      <c r="E46" s="22">
        <v>190</v>
      </c>
      <c r="F46" s="22">
        <v>204</v>
      </c>
      <c r="G46" s="22">
        <v>114</v>
      </c>
      <c r="H46" s="22">
        <v>149</v>
      </c>
    </row>
    <row r="47" spans="2:8">
      <c r="B47" s="22" t="s">
        <v>1638</v>
      </c>
      <c r="C47" s="22">
        <v>193</v>
      </c>
      <c r="D47" s="22">
        <v>168</v>
      </c>
      <c r="E47" s="22">
        <v>195</v>
      </c>
      <c r="F47" s="22">
        <v>205</v>
      </c>
      <c r="G47" s="22">
        <v>116</v>
      </c>
      <c r="H47" s="22">
        <v>156</v>
      </c>
    </row>
    <row r="48" spans="2:8">
      <c r="B48" s="22" t="s">
        <v>1639</v>
      </c>
      <c r="C48" s="22">
        <v>189</v>
      </c>
      <c r="D48" s="22">
        <v>165</v>
      </c>
      <c r="E48" s="22">
        <v>191</v>
      </c>
      <c r="F48" s="22">
        <v>201</v>
      </c>
      <c r="G48" s="22">
        <v>114</v>
      </c>
      <c r="H48" s="22">
        <v>154</v>
      </c>
    </row>
    <row r="49" spans="2:8">
      <c r="B49" s="22" t="s">
        <v>1640</v>
      </c>
      <c r="C49" s="22">
        <v>190</v>
      </c>
      <c r="D49" s="22">
        <v>166</v>
      </c>
      <c r="E49" s="22">
        <v>192</v>
      </c>
      <c r="F49" s="22">
        <v>202</v>
      </c>
      <c r="G49" s="22">
        <v>115</v>
      </c>
      <c r="H49" s="22">
        <v>157</v>
      </c>
    </row>
    <row r="50" spans="2:8">
      <c r="B50" s="22" t="s">
        <v>1153</v>
      </c>
      <c r="C50" s="22">
        <v>187</v>
      </c>
      <c r="D50" s="22">
        <v>162</v>
      </c>
      <c r="E50" s="22">
        <v>188</v>
      </c>
      <c r="F50" s="22">
        <v>200</v>
      </c>
      <c r="G50" s="22">
        <v>111</v>
      </c>
      <c r="H50" s="22">
        <v>150</v>
      </c>
    </row>
    <row r="51" spans="2:8">
      <c r="B51" s="22" t="s">
        <v>1641</v>
      </c>
      <c r="C51" s="22">
        <v>179</v>
      </c>
      <c r="D51" s="22">
        <v>156</v>
      </c>
      <c r="E51" s="22">
        <v>178</v>
      </c>
      <c r="F51" s="22">
        <v>192</v>
      </c>
      <c r="G51" s="22">
        <v>106</v>
      </c>
      <c r="H51" s="22">
        <v>142</v>
      </c>
    </row>
    <row r="52" spans="2:8">
      <c r="B52" s="22" t="s">
        <v>1642</v>
      </c>
      <c r="C52" s="22">
        <v>181</v>
      </c>
      <c r="D52" s="22">
        <v>159</v>
      </c>
      <c r="E52" s="22">
        <v>180</v>
      </c>
      <c r="F52" s="22">
        <v>192</v>
      </c>
      <c r="G52" s="22">
        <v>109</v>
      </c>
      <c r="H52" s="22">
        <v>139</v>
      </c>
    </row>
    <row r="53" spans="2:8">
      <c r="B53" s="22" t="s">
        <v>1643</v>
      </c>
      <c r="C53" s="22">
        <v>188</v>
      </c>
      <c r="D53" s="22">
        <v>165</v>
      </c>
      <c r="E53" s="22">
        <v>189</v>
      </c>
      <c r="F53" s="22">
        <v>199</v>
      </c>
      <c r="G53" s="22">
        <v>114</v>
      </c>
      <c r="H53" s="22">
        <v>150</v>
      </c>
    </row>
    <row r="54" spans="2:8">
      <c r="B54" s="22" t="s">
        <v>1644</v>
      </c>
      <c r="C54" s="22">
        <v>185</v>
      </c>
      <c r="D54" s="22">
        <v>163</v>
      </c>
      <c r="E54" s="22">
        <v>186</v>
      </c>
      <c r="F54" s="22">
        <v>195</v>
      </c>
      <c r="G54" s="22">
        <v>112</v>
      </c>
      <c r="H54" s="22">
        <v>150</v>
      </c>
    </row>
    <row r="55" spans="2:8">
      <c r="B55" s="22" t="s">
        <v>1645</v>
      </c>
      <c r="C55" s="22">
        <v>183</v>
      </c>
      <c r="D55" s="22">
        <v>161</v>
      </c>
      <c r="E55" s="22">
        <v>184</v>
      </c>
      <c r="F55" s="22">
        <v>194</v>
      </c>
      <c r="G55" s="22">
        <v>111</v>
      </c>
      <c r="H55" s="22">
        <v>148</v>
      </c>
    </row>
    <row r="56" spans="2:8">
      <c r="B56" s="22" t="s">
        <v>1646</v>
      </c>
      <c r="C56" s="22">
        <v>182</v>
      </c>
      <c r="D56" s="22">
        <v>159</v>
      </c>
      <c r="E56" s="22">
        <v>183</v>
      </c>
      <c r="F56" s="22">
        <v>193</v>
      </c>
      <c r="G56" s="22">
        <v>109</v>
      </c>
      <c r="H56" s="22">
        <v>145</v>
      </c>
    </row>
    <row r="57" spans="2:8">
      <c r="B57" s="22" t="s">
        <v>1647</v>
      </c>
      <c r="C57" s="22">
        <v>178</v>
      </c>
      <c r="D57" s="22">
        <v>155</v>
      </c>
      <c r="E57" s="22">
        <v>181</v>
      </c>
      <c r="F57" s="22">
        <v>190</v>
      </c>
      <c r="G57" s="22">
        <v>107</v>
      </c>
      <c r="H57" s="22">
        <v>141</v>
      </c>
    </row>
    <row r="58" spans="2:8">
      <c r="B58" s="22" t="s">
        <v>1648</v>
      </c>
      <c r="C58" s="22">
        <v>179</v>
      </c>
      <c r="D58" s="22">
        <v>156</v>
      </c>
      <c r="E58" s="22">
        <v>181</v>
      </c>
      <c r="F58" s="22">
        <v>190</v>
      </c>
      <c r="G58" s="22">
        <v>108</v>
      </c>
      <c r="H58" s="22">
        <v>142</v>
      </c>
    </row>
    <row r="59" spans="2:8">
      <c r="B59" s="22" t="s">
        <v>1649</v>
      </c>
      <c r="C59" s="22">
        <v>178</v>
      </c>
      <c r="D59" s="22">
        <v>158</v>
      </c>
      <c r="E59" s="22">
        <v>183</v>
      </c>
      <c r="F59" s="22">
        <v>188</v>
      </c>
      <c r="G59" s="22">
        <v>110</v>
      </c>
      <c r="H59" s="22">
        <v>147</v>
      </c>
    </row>
    <row r="60" spans="2:8">
      <c r="B60" s="22" t="s">
        <v>1650</v>
      </c>
      <c r="C60" s="22">
        <v>171</v>
      </c>
      <c r="D60" s="22">
        <v>149</v>
      </c>
      <c r="E60" s="22">
        <v>173</v>
      </c>
      <c r="F60" s="22">
        <v>182</v>
      </c>
      <c r="G60" s="22">
        <v>102</v>
      </c>
      <c r="H60" s="22">
        <v>136</v>
      </c>
    </row>
    <row r="61" spans="2:8">
      <c r="B61" s="22" t="s">
        <v>1651</v>
      </c>
      <c r="C61" s="22">
        <v>170</v>
      </c>
      <c r="D61" s="22">
        <v>147</v>
      </c>
      <c r="E61" s="22">
        <v>170</v>
      </c>
      <c r="F61" s="22">
        <v>182</v>
      </c>
      <c r="G61" s="22">
        <v>100</v>
      </c>
      <c r="H61" s="22">
        <v>136</v>
      </c>
    </row>
    <row r="62" spans="2:8">
      <c r="B62" s="22" t="s">
        <v>1652</v>
      </c>
      <c r="C62" s="22">
        <v>171</v>
      </c>
      <c r="D62" s="22">
        <v>150</v>
      </c>
      <c r="E62" s="22">
        <v>171</v>
      </c>
      <c r="F62" s="22">
        <v>182</v>
      </c>
      <c r="G62" s="22">
        <v>102</v>
      </c>
      <c r="H62" s="22">
        <v>138</v>
      </c>
    </row>
    <row r="63" spans="2:8">
      <c r="B63" s="22" t="s">
        <v>1653</v>
      </c>
      <c r="C63" s="22">
        <v>170</v>
      </c>
      <c r="D63" s="22">
        <v>149</v>
      </c>
      <c r="E63" s="22">
        <v>168</v>
      </c>
      <c r="F63" s="22">
        <v>181</v>
      </c>
      <c r="G63" s="22">
        <v>101</v>
      </c>
      <c r="H63" s="22">
        <v>137</v>
      </c>
    </row>
    <row r="64" spans="2:8">
      <c r="B64" s="22" t="s">
        <v>1654</v>
      </c>
      <c r="C64" s="22">
        <v>169</v>
      </c>
      <c r="D64" s="22">
        <v>149</v>
      </c>
      <c r="E64" s="22">
        <v>169</v>
      </c>
      <c r="F64" s="22">
        <v>179</v>
      </c>
      <c r="G64" s="22">
        <v>100</v>
      </c>
      <c r="H64" s="22">
        <v>135</v>
      </c>
    </row>
    <row r="65" spans="2:8">
      <c r="B65" s="22" t="s">
        <v>1655</v>
      </c>
      <c r="C65" s="22">
        <v>168</v>
      </c>
      <c r="D65" s="22">
        <v>149</v>
      </c>
      <c r="E65" s="22">
        <v>168</v>
      </c>
      <c r="F65" s="22">
        <v>178</v>
      </c>
      <c r="G65" s="22">
        <v>101</v>
      </c>
      <c r="H65" s="22">
        <v>132</v>
      </c>
    </row>
    <row r="66" spans="2:8">
      <c r="B66" s="22" t="s">
        <v>1656</v>
      </c>
      <c r="C66" s="22">
        <v>166</v>
      </c>
      <c r="D66" s="22">
        <v>147</v>
      </c>
      <c r="E66" s="22">
        <v>167</v>
      </c>
      <c r="F66" s="22">
        <v>175</v>
      </c>
      <c r="G66" s="22">
        <v>99</v>
      </c>
      <c r="H66" s="22">
        <v>134</v>
      </c>
    </row>
    <row r="67" spans="2:8">
      <c r="B67" s="22" t="s">
        <v>1657</v>
      </c>
      <c r="C67" s="22">
        <v>166</v>
      </c>
      <c r="D67" s="22">
        <v>147</v>
      </c>
      <c r="E67" s="22">
        <v>167</v>
      </c>
      <c r="F67" s="22">
        <v>175</v>
      </c>
      <c r="G67" s="22">
        <v>99</v>
      </c>
      <c r="H67" s="22">
        <v>133</v>
      </c>
    </row>
    <row r="68" spans="2:8">
      <c r="B68" s="22" t="s">
        <v>1658</v>
      </c>
      <c r="C68" s="22">
        <v>164</v>
      </c>
      <c r="D68" s="22">
        <v>146</v>
      </c>
      <c r="E68" s="22">
        <v>164</v>
      </c>
      <c r="F68" s="22">
        <v>174</v>
      </c>
      <c r="G68" s="22">
        <v>99</v>
      </c>
      <c r="H68" s="22">
        <v>143</v>
      </c>
    </row>
    <row r="69" spans="2:8">
      <c r="B69" s="22" t="s">
        <v>1659</v>
      </c>
      <c r="C69" s="22">
        <v>164</v>
      </c>
      <c r="D69" s="22">
        <v>146</v>
      </c>
      <c r="E69" s="22">
        <v>164</v>
      </c>
      <c r="F69" s="22">
        <v>174</v>
      </c>
      <c r="G69" s="22">
        <v>100</v>
      </c>
      <c r="H69" s="22">
        <v>143</v>
      </c>
    </row>
    <row r="70" spans="2:8">
      <c r="B70" s="22" t="s">
        <v>1660</v>
      </c>
      <c r="C70" s="22">
        <v>164</v>
      </c>
      <c r="D70" s="22">
        <v>145</v>
      </c>
      <c r="E70" s="22">
        <v>163</v>
      </c>
      <c r="F70" s="22">
        <v>173</v>
      </c>
      <c r="G70" s="22">
        <v>99</v>
      </c>
      <c r="H70" s="22">
        <v>145</v>
      </c>
    </row>
    <row r="71" spans="2:8">
      <c r="B71" s="22" t="s">
        <v>1661</v>
      </c>
      <c r="C71" s="22">
        <v>157</v>
      </c>
      <c r="D71" s="22">
        <v>138</v>
      </c>
      <c r="E71" s="22">
        <v>155</v>
      </c>
      <c r="F71" s="22">
        <v>166</v>
      </c>
      <c r="G71" s="22">
        <v>94</v>
      </c>
      <c r="H71" s="22">
        <v>134</v>
      </c>
    </row>
    <row r="72" spans="2:8">
      <c r="B72" s="22" t="s">
        <v>1662</v>
      </c>
      <c r="C72" s="22">
        <v>159</v>
      </c>
      <c r="D72" s="22">
        <v>142</v>
      </c>
      <c r="E72" s="22">
        <v>158</v>
      </c>
      <c r="F72" s="22">
        <v>168</v>
      </c>
      <c r="G72" s="22">
        <v>98</v>
      </c>
      <c r="H72" s="22">
        <v>142</v>
      </c>
    </row>
    <row r="73" spans="2:8">
      <c r="B73" s="22" t="s">
        <v>1663</v>
      </c>
      <c r="C73" s="22">
        <v>157</v>
      </c>
      <c r="D73" s="22">
        <v>140</v>
      </c>
      <c r="E73" s="22">
        <v>156</v>
      </c>
      <c r="F73" s="22">
        <v>167</v>
      </c>
      <c r="G73" s="22">
        <v>96</v>
      </c>
      <c r="H73" s="22">
        <v>140</v>
      </c>
    </row>
    <row r="74" spans="2:8">
      <c r="B74" s="22" t="s">
        <v>1664</v>
      </c>
      <c r="C74" s="22">
        <v>160</v>
      </c>
      <c r="D74" s="22">
        <v>141</v>
      </c>
      <c r="E74" s="22">
        <v>160</v>
      </c>
      <c r="F74" s="22">
        <v>169</v>
      </c>
      <c r="G74" s="22">
        <v>96</v>
      </c>
      <c r="H74" s="22">
        <v>142</v>
      </c>
    </row>
    <row r="75" spans="2:8">
      <c r="B75" s="22" t="s">
        <v>1154</v>
      </c>
      <c r="C75" s="22">
        <v>160</v>
      </c>
      <c r="D75" s="22">
        <v>140</v>
      </c>
      <c r="E75" s="22">
        <v>158</v>
      </c>
      <c r="F75" s="22">
        <v>170</v>
      </c>
      <c r="G75" s="22">
        <v>96</v>
      </c>
      <c r="H75" s="22">
        <v>145</v>
      </c>
    </row>
    <row r="76" spans="2:8">
      <c r="B76" s="22" t="s">
        <v>1155</v>
      </c>
      <c r="C76" s="22">
        <v>160</v>
      </c>
      <c r="D76" s="22">
        <v>139</v>
      </c>
      <c r="E76" s="22">
        <v>160</v>
      </c>
      <c r="F76" s="22">
        <v>170</v>
      </c>
      <c r="G76" s="22">
        <v>97</v>
      </c>
      <c r="H76" s="22">
        <v>142</v>
      </c>
    </row>
    <row r="77" spans="2:8">
      <c r="B77" s="22" t="s">
        <v>1665</v>
      </c>
      <c r="C77" s="22">
        <v>162</v>
      </c>
      <c r="D77" s="22">
        <v>140</v>
      </c>
      <c r="E77" s="22">
        <v>162</v>
      </c>
      <c r="F77" s="22">
        <v>172</v>
      </c>
      <c r="G77" s="22">
        <v>96</v>
      </c>
      <c r="H77" s="22">
        <v>143</v>
      </c>
    </row>
    <row r="78" spans="2:8">
      <c r="B78" s="22" t="s">
        <v>1156</v>
      </c>
      <c r="C78" s="22">
        <v>162</v>
      </c>
      <c r="D78" s="22">
        <v>142</v>
      </c>
      <c r="E78" s="22">
        <v>165</v>
      </c>
      <c r="F78" s="22">
        <v>172</v>
      </c>
      <c r="G78" s="22">
        <v>97</v>
      </c>
      <c r="H78" s="22">
        <v>138</v>
      </c>
    </row>
    <row r="79" spans="2:8">
      <c r="B79" s="22" t="s">
        <v>1157</v>
      </c>
      <c r="C79" s="22">
        <v>160</v>
      </c>
      <c r="D79" s="22">
        <v>140</v>
      </c>
      <c r="E79" s="22">
        <v>165</v>
      </c>
      <c r="F79" s="22">
        <v>169</v>
      </c>
      <c r="G79" s="22">
        <v>95</v>
      </c>
      <c r="H79" s="22">
        <v>141</v>
      </c>
    </row>
    <row r="80" spans="2:8">
      <c r="B80" s="22" t="s">
        <v>1158</v>
      </c>
      <c r="C80" s="22">
        <v>158</v>
      </c>
      <c r="D80" s="22">
        <v>139</v>
      </c>
      <c r="E80" s="22">
        <v>162</v>
      </c>
      <c r="F80" s="22">
        <v>167</v>
      </c>
      <c r="G80" s="22">
        <v>96</v>
      </c>
      <c r="H80" s="22">
        <v>138</v>
      </c>
    </row>
    <row r="81" spans="2:8">
      <c r="B81" s="22" t="s">
        <v>1666</v>
      </c>
      <c r="C81" s="22">
        <v>159</v>
      </c>
      <c r="D81" s="22">
        <v>139</v>
      </c>
      <c r="E81" s="22">
        <v>164</v>
      </c>
      <c r="F81" s="22">
        <v>169</v>
      </c>
      <c r="G81" s="22">
        <v>95</v>
      </c>
      <c r="H81" s="22">
        <v>137</v>
      </c>
    </row>
    <row r="82" spans="2:8">
      <c r="B82" s="22" t="s">
        <v>1667</v>
      </c>
      <c r="C82" s="22">
        <v>160</v>
      </c>
      <c r="D82" s="22">
        <v>138</v>
      </c>
      <c r="E82" s="22">
        <v>168</v>
      </c>
      <c r="F82" s="22">
        <v>170</v>
      </c>
      <c r="G82" s="22">
        <v>96</v>
      </c>
      <c r="H82" s="22">
        <v>137</v>
      </c>
    </row>
    <row r="83" spans="2:8">
      <c r="B83" s="22" t="s">
        <v>1668</v>
      </c>
      <c r="C83" s="22">
        <v>158</v>
      </c>
      <c r="D83" s="22">
        <v>136</v>
      </c>
      <c r="E83" s="22">
        <v>164</v>
      </c>
      <c r="F83" s="22">
        <v>168</v>
      </c>
      <c r="G83" s="22">
        <v>94</v>
      </c>
      <c r="H83" s="22">
        <v>133</v>
      </c>
    </row>
    <row r="84" spans="2:8">
      <c r="B84" s="22" t="s">
        <v>1669</v>
      </c>
      <c r="C84" s="22">
        <v>157</v>
      </c>
      <c r="D84" s="22">
        <v>135</v>
      </c>
      <c r="E84" s="22">
        <v>161</v>
      </c>
      <c r="F84" s="22">
        <v>167</v>
      </c>
      <c r="G84" s="22">
        <v>93</v>
      </c>
      <c r="H84" s="22">
        <v>130</v>
      </c>
    </row>
    <row r="85" spans="2:8">
      <c r="B85" s="22" t="s">
        <v>1670</v>
      </c>
      <c r="C85" s="22">
        <v>157</v>
      </c>
      <c r="D85" s="22">
        <v>135</v>
      </c>
      <c r="E85" s="22">
        <v>160</v>
      </c>
      <c r="F85" s="22">
        <v>167</v>
      </c>
      <c r="G85" s="22">
        <v>94</v>
      </c>
      <c r="H85" s="22">
        <v>129</v>
      </c>
    </row>
    <row r="86" spans="2:8">
      <c r="B86" s="22" t="s">
        <v>1159</v>
      </c>
      <c r="C86" s="22">
        <v>164</v>
      </c>
      <c r="D86" s="22">
        <v>147</v>
      </c>
      <c r="E86" s="22">
        <v>166</v>
      </c>
      <c r="F86" s="22">
        <v>173</v>
      </c>
      <c r="G86" s="22">
        <v>99</v>
      </c>
      <c r="H86" s="22">
        <v>134</v>
      </c>
    </row>
    <row r="87" spans="2:8">
      <c r="B87" s="22" t="s">
        <v>1160</v>
      </c>
      <c r="C87" s="22">
        <v>162</v>
      </c>
      <c r="D87" s="22">
        <v>145</v>
      </c>
      <c r="E87" s="22">
        <v>165</v>
      </c>
      <c r="F87" s="22">
        <v>171</v>
      </c>
      <c r="G87" s="22">
        <v>99</v>
      </c>
      <c r="H87" s="22">
        <v>133</v>
      </c>
    </row>
    <row r="88" spans="2:8">
      <c r="B88" s="22" t="s">
        <v>1671</v>
      </c>
      <c r="C88" s="22">
        <v>163</v>
      </c>
      <c r="D88" s="22">
        <v>144</v>
      </c>
      <c r="E88" s="22">
        <v>164</v>
      </c>
      <c r="F88" s="22">
        <v>172</v>
      </c>
      <c r="G88" s="22">
        <v>97</v>
      </c>
      <c r="H88" s="22">
        <v>126</v>
      </c>
    </row>
    <row r="89" spans="2:8">
      <c r="B89" s="22" t="s">
        <v>1672</v>
      </c>
      <c r="C89" s="22">
        <v>162</v>
      </c>
      <c r="D89" s="22">
        <v>142</v>
      </c>
      <c r="E89" s="22">
        <v>160</v>
      </c>
      <c r="F89" s="22">
        <v>173</v>
      </c>
      <c r="G89" s="22">
        <v>96</v>
      </c>
      <c r="H89" s="22">
        <v>123</v>
      </c>
    </row>
    <row r="90" spans="2:8">
      <c r="B90" s="22" t="s">
        <v>1673</v>
      </c>
      <c r="C90" s="22">
        <v>167</v>
      </c>
      <c r="D90" s="22">
        <v>144</v>
      </c>
      <c r="E90" s="22">
        <v>162</v>
      </c>
      <c r="F90" s="22">
        <v>179</v>
      </c>
      <c r="G90" s="22">
        <v>100</v>
      </c>
      <c r="H90" s="22">
        <v>123</v>
      </c>
    </row>
    <row r="91" spans="2:8">
      <c r="B91" s="22" t="s">
        <v>1674</v>
      </c>
      <c r="C91" s="22">
        <v>166</v>
      </c>
      <c r="D91" s="22">
        <v>143</v>
      </c>
      <c r="E91" s="22">
        <v>162</v>
      </c>
      <c r="F91" s="22">
        <v>178</v>
      </c>
      <c r="G91" s="22">
        <v>97</v>
      </c>
      <c r="H91" s="22">
        <v>123</v>
      </c>
    </row>
    <row r="92" spans="2:8">
      <c r="B92" s="22" t="s">
        <v>1161</v>
      </c>
      <c r="C92" s="22">
        <v>164</v>
      </c>
      <c r="D92" s="22">
        <v>143</v>
      </c>
      <c r="E92" s="22">
        <v>160</v>
      </c>
      <c r="F92" s="22">
        <v>175</v>
      </c>
      <c r="G92" s="22">
        <v>97</v>
      </c>
      <c r="H92" s="22">
        <v>123</v>
      </c>
    </row>
    <row r="93" spans="2:8">
      <c r="B93" s="22" t="s">
        <v>1162</v>
      </c>
      <c r="C93" s="22">
        <v>161</v>
      </c>
      <c r="D93" s="22">
        <v>139</v>
      </c>
      <c r="E93" s="22">
        <v>156</v>
      </c>
      <c r="F93" s="22">
        <v>173</v>
      </c>
      <c r="G93" s="22">
        <v>94</v>
      </c>
      <c r="H93" s="22">
        <v>120</v>
      </c>
    </row>
    <row r="94" spans="2:8">
      <c r="B94" s="22" t="s">
        <v>1675</v>
      </c>
      <c r="C94" s="22">
        <v>165</v>
      </c>
      <c r="D94" s="22">
        <v>142</v>
      </c>
      <c r="E94" s="22">
        <v>159</v>
      </c>
      <c r="F94" s="22">
        <v>177</v>
      </c>
      <c r="G94" s="22">
        <v>95</v>
      </c>
      <c r="H94" s="22">
        <v>120</v>
      </c>
    </row>
    <row r="95" spans="2:8">
      <c r="B95" s="22" t="s">
        <v>1163</v>
      </c>
      <c r="C95" s="22">
        <v>163</v>
      </c>
      <c r="D95" s="22">
        <v>138</v>
      </c>
      <c r="E95" s="22">
        <v>155</v>
      </c>
      <c r="F95" s="22">
        <v>176</v>
      </c>
      <c r="G95" s="22">
        <v>93</v>
      </c>
      <c r="H95" s="22">
        <v>116</v>
      </c>
    </row>
    <row r="96" spans="2:8">
      <c r="B96" s="22" t="s">
        <v>1676</v>
      </c>
      <c r="C96" s="22">
        <v>163</v>
      </c>
      <c r="D96" s="22">
        <v>138</v>
      </c>
      <c r="E96" s="22">
        <v>153</v>
      </c>
      <c r="F96" s="22">
        <v>176</v>
      </c>
      <c r="G96" s="22">
        <v>93</v>
      </c>
      <c r="H96" s="22">
        <v>115</v>
      </c>
    </row>
    <row r="97" spans="2:8">
      <c r="B97" s="22" t="s">
        <v>1677</v>
      </c>
      <c r="C97" s="22">
        <v>160</v>
      </c>
      <c r="D97" s="22">
        <v>137</v>
      </c>
      <c r="E97" s="22">
        <v>151</v>
      </c>
      <c r="F97" s="22">
        <v>174</v>
      </c>
      <c r="G97" s="22">
        <v>94</v>
      </c>
      <c r="H97" s="22">
        <v>115</v>
      </c>
    </row>
    <row r="98" spans="2:8">
      <c r="B98" s="22" t="s">
        <v>1164</v>
      </c>
      <c r="C98" s="22">
        <v>159</v>
      </c>
      <c r="D98" s="22">
        <v>138</v>
      </c>
      <c r="E98" s="22">
        <v>151</v>
      </c>
      <c r="F98" s="22">
        <v>170</v>
      </c>
      <c r="G98" s="22">
        <v>96</v>
      </c>
      <c r="H98" s="22">
        <v>116</v>
      </c>
    </row>
    <row r="99" spans="2:8">
      <c r="B99" s="22" t="s">
        <v>1678</v>
      </c>
      <c r="C99" s="22">
        <v>155</v>
      </c>
      <c r="D99" s="22">
        <v>134</v>
      </c>
      <c r="E99" s="22">
        <v>144</v>
      </c>
      <c r="F99" s="22">
        <v>167</v>
      </c>
      <c r="G99" s="22">
        <v>92</v>
      </c>
      <c r="H99" s="22">
        <v>110</v>
      </c>
    </row>
    <row r="100" spans="2:8">
      <c r="B100" s="22" t="s">
        <v>1679</v>
      </c>
      <c r="C100" s="22">
        <v>151</v>
      </c>
      <c r="D100" s="22">
        <v>129</v>
      </c>
      <c r="E100" s="22">
        <v>141</v>
      </c>
      <c r="F100" s="22">
        <v>164</v>
      </c>
      <c r="G100" s="22">
        <v>86</v>
      </c>
      <c r="H100" s="22">
        <v>106</v>
      </c>
    </row>
    <row r="101" spans="2:8">
      <c r="B101" s="22" t="s">
        <v>1680</v>
      </c>
      <c r="C101" s="22">
        <v>153</v>
      </c>
      <c r="D101" s="22">
        <v>134</v>
      </c>
      <c r="E101" s="22">
        <v>142</v>
      </c>
      <c r="F101" s="22">
        <v>165</v>
      </c>
      <c r="G101" s="22">
        <v>93</v>
      </c>
      <c r="H101" s="22">
        <v>108</v>
      </c>
    </row>
    <row r="102" spans="2:8">
      <c r="B102" s="22" t="s">
        <v>1681</v>
      </c>
      <c r="C102" s="22">
        <v>150</v>
      </c>
      <c r="D102" s="22">
        <v>128</v>
      </c>
      <c r="E102" s="22">
        <v>139</v>
      </c>
      <c r="F102" s="22">
        <v>162</v>
      </c>
      <c r="G102" s="22">
        <v>86</v>
      </c>
      <c r="H102" s="22">
        <v>102</v>
      </c>
    </row>
    <row r="103" spans="2:8">
      <c r="B103" s="22" t="s">
        <v>1165</v>
      </c>
      <c r="C103" s="22">
        <v>149</v>
      </c>
      <c r="D103" s="22">
        <v>128</v>
      </c>
      <c r="E103" s="22">
        <v>137</v>
      </c>
      <c r="F103" s="22">
        <v>162</v>
      </c>
      <c r="G103" s="22">
        <v>86</v>
      </c>
      <c r="H103" s="22">
        <v>98</v>
      </c>
    </row>
    <row r="104" spans="2:8">
      <c r="B104" s="22" t="s">
        <v>1682</v>
      </c>
      <c r="C104" s="22">
        <v>154</v>
      </c>
      <c r="D104" s="22">
        <v>131</v>
      </c>
      <c r="E104" s="22">
        <v>139</v>
      </c>
      <c r="F104" s="22">
        <v>167</v>
      </c>
      <c r="G104" s="22">
        <v>89</v>
      </c>
      <c r="H104" s="22">
        <v>103</v>
      </c>
    </row>
    <row r="105" spans="2:8">
      <c r="B105" s="22" t="s">
        <v>1166</v>
      </c>
      <c r="C105" s="22">
        <v>152</v>
      </c>
      <c r="D105" s="22">
        <v>130</v>
      </c>
      <c r="E105" s="22">
        <v>137</v>
      </c>
      <c r="F105" s="22">
        <v>165</v>
      </c>
      <c r="G105" s="22">
        <v>88</v>
      </c>
      <c r="H105" s="22">
        <v>103</v>
      </c>
    </row>
    <row r="106" spans="2:8">
      <c r="B106" s="22" t="s">
        <v>1683</v>
      </c>
      <c r="C106" s="22">
        <v>153</v>
      </c>
      <c r="D106" s="22">
        <v>128</v>
      </c>
      <c r="E106" s="22">
        <v>138</v>
      </c>
      <c r="F106" s="22">
        <v>168</v>
      </c>
      <c r="G106" s="22">
        <v>88</v>
      </c>
      <c r="H106" s="22">
        <v>97</v>
      </c>
    </row>
    <row r="107" spans="2:8">
      <c r="B107" s="22" t="s">
        <v>1684</v>
      </c>
      <c r="C107" s="22">
        <v>155</v>
      </c>
      <c r="D107" s="22">
        <v>129</v>
      </c>
      <c r="E107" s="22">
        <v>141</v>
      </c>
      <c r="F107" s="22">
        <v>170</v>
      </c>
      <c r="G107" s="22">
        <v>87</v>
      </c>
      <c r="H107" s="22">
        <v>102</v>
      </c>
    </row>
    <row r="108" spans="2:8">
      <c r="B108" s="22" t="s">
        <v>1685</v>
      </c>
      <c r="C108" s="22">
        <v>153</v>
      </c>
      <c r="D108" s="22">
        <v>128</v>
      </c>
      <c r="E108" s="22">
        <v>140</v>
      </c>
      <c r="F108" s="22">
        <v>168</v>
      </c>
      <c r="G108" s="22">
        <v>87</v>
      </c>
      <c r="H108" s="22">
        <v>100</v>
      </c>
    </row>
    <row r="109" spans="2:8">
      <c r="B109" s="22" t="s">
        <v>1686</v>
      </c>
      <c r="C109" s="22">
        <v>149</v>
      </c>
      <c r="D109" s="22">
        <v>124</v>
      </c>
      <c r="E109" s="22">
        <v>136</v>
      </c>
      <c r="F109" s="22">
        <v>164</v>
      </c>
      <c r="G109" s="22">
        <v>84</v>
      </c>
      <c r="H109" s="22">
        <v>96</v>
      </c>
    </row>
    <row r="110" spans="2:8">
      <c r="B110" s="22" t="s">
        <v>1687</v>
      </c>
      <c r="C110" s="22">
        <v>153</v>
      </c>
      <c r="D110" s="22">
        <v>128</v>
      </c>
      <c r="E110" s="22">
        <v>138</v>
      </c>
      <c r="F110" s="22">
        <v>168</v>
      </c>
      <c r="G110" s="22">
        <v>89</v>
      </c>
      <c r="H110" s="22">
        <v>93</v>
      </c>
    </row>
    <row r="111" spans="2:8">
      <c r="B111" s="22" t="s">
        <v>1688</v>
      </c>
      <c r="C111" s="22">
        <v>152</v>
      </c>
      <c r="D111" s="22">
        <v>124</v>
      </c>
      <c r="E111" s="22">
        <v>134</v>
      </c>
      <c r="F111" s="22">
        <v>169</v>
      </c>
      <c r="G111" s="22">
        <v>86</v>
      </c>
      <c r="H111" s="22">
        <v>91</v>
      </c>
    </row>
    <row r="112" spans="2:8">
      <c r="B112" s="22" t="s">
        <v>1689</v>
      </c>
      <c r="C112" s="22">
        <v>156</v>
      </c>
      <c r="D112" s="22">
        <v>129</v>
      </c>
      <c r="E112" s="22">
        <v>135</v>
      </c>
      <c r="F112" s="22">
        <v>173</v>
      </c>
      <c r="G112" s="22">
        <v>90</v>
      </c>
      <c r="H112" s="22">
        <v>97</v>
      </c>
    </row>
    <row r="113" spans="2:8">
      <c r="B113" s="22" t="s">
        <v>1690</v>
      </c>
      <c r="C113" s="22">
        <v>156</v>
      </c>
      <c r="D113" s="22">
        <v>128</v>
      </c>
      <c r="E113" s="22">
        <v>135</v>
      </c>
      <c r="F113" s="22">
        <v>175</v>
      </c>
      <c r="G113" s="22">
        <v>89</v>
      </c>
      <c r="H113" s="22">
        <v>94</v>
      </c>
    </row>
    <row r="114" spans="2:8">
      <c r="B114" s="22" t="s">
        <v>1691</v>
      </c>
      <c r="C114" s="22">
        <v>159</v>
      </c>
      <c r="D114" s="22">
        <v>135</v>
      </c>
      <c r="E114" s="22">
        <v>137</v>
      </c>
      <c r="F114" s="22">
        <v>176</v>
      </c>
      <c r="G114" s="22">
        <v>99</v>
      </c>
      <c r="H114" s="22">
        <v>103</v>
      </c>
    </row>
    <row r="115" spans="2:8">
      <c r="B115" s="22" t="s">
        <v>1167</v>
      </c>
      <c r="C115" s="22">
        <v>158</v>
      </c>
      <c r="D115" s="22">
        <v>130</v>
      </c>
      <c r="E115" s="22">
        <v>137</v>
      </c>
      <c r="F115" s="22">
        <v>177</v>
      </c>
      <c r="G115" s="22">
        <v>93</v>
      </c>
      <c r="H115" s="22">
        <v>102</v>
      </c>
    </row>
    <row r="116" spans="2:8">
      <c r="B116" s="22" t="s">
        <v>1168</v>
      </c>
      <c r="C116" s="22">
        <v>156</v>
      </c>
      <c r="D116" s="22">
        <v>126</v>
      </c>
      <c r="E116" s="22">
        <v>136</v>
      </c>
      <c r="F116" s="22">
        <v>174</v>
      </c>
      <c r="G116" s="22">
        <v>87</v>
      </c>
      <c r="H116" s="22">
        <v>105</v>
      </c>
    </row>
    <row r="117" spans="2:8">
      <c r="B117" s="22" t="s">
        <v>1692</v>
      </c>
      <c r="C117" s="22">
        <v>162</v>
      </c>
      <c r="D117" s="22">
        <v>137</v>
      </c>
      <c r="E117" s="22">
        <v>142</v>
      </c>
      <c r="F117" s="22">
        <v>179</v>
      </c>
      <c r="G117" s="22">
        <v>100</v>
      </c>
      <c r="H117" s="22">
        <v>112</v>
      </c>
    </row>
    <row r="118" spans="2:8">
      <c r="B118" s="22" t="s">
        <v>1693</v>
      </c>
      <c r="C118" s="22">
        <v>159</v>
      </c>
      <c r="D118" s="22">
        <v>134</v>
      </c>
      <c r="E118" s="22">
        <v>142</v>
      </c>
      <c r="F118" s="22">
        <v>175</v>
      </c>
      <c r="G118" s="22">
        <v>98</v>
      </c>
      <c r="H118" s="22">
        <v>110</v>
      </c>
    </row>
    <row r="119" spans="2:8">
      <c r="B119" s="22" t="s">
        <v>1169</v>
      </c>
      <c r="C119" s="22">
        <v>153</v>
      </c>
      <c r="D119" s="22">
        <v>132</v>
      </c>
      <c r="E119" s="22">
        <v>139</v>
      </c>
      <c r="F119" s="22">
        <v>167</v>
      </c>
      <c r="G119" s="22">
        <v>95</v>
      </c>
      <c r="H119" s="22">
        <v>113</v>
      </c>
    </row>
    <row r="120" spans="2:8">
      <c r="B120" s="22" t="s">
        <v>1170</v>
      </c>
      <c r="C120" s="22">
        <v>151</v>
      </c>
      <c r="D120" s="22">
        <v>130</v>
      </c>
      <c r="E120" s="22">
        <v>134</v>
      </c>
      <c r="F120" s="22">
        <v>165</v>
      </c>
      <c r="G120" s="22">
        <v>95</v>
      </c>
      <c r="H120" s="22">
        <v>116</v>
      </c>
    </row>
    <row r="121" spans="2:8">
      <c r="B121" s="22" t="s">
        <v>1171</v>
      </c>
      <c r="C121" s="22">
        <v>153</v>
      </c>
      <c r="D121" s="22">
        <v>132</v>
      </c>
      <c r="E121" s="22">
        <v>135</v>
      </c>
      <c r="F121" s="22">
        <v>168</v>
      </c>
      <c r="G121" s="22">
        <v>97</v>
      </c>
      <c r="H121" s="22">
        <v>123</v>
      </c>
    </row>
    <row r="122" spans="2:8">
      <c r="B122" s="22" t="s">
        <v>1694</v>
      </c>
      <c r="C122" s="22">
        <v>153</v>
      </c>
      <c r="D122" s="22">
        <v>130</v>
      </c>
      <c r="E122" s="22">
        <v>133</v>
      </c>
      <c r="F122" s="22">
        <v>168</v>
      </c>
      <c r="G122" s="22">
        <v>94</v>
      </c>
      <c r="H122" s="22">
        <v>118</v>
      </c>
    </row>
    <row r="123" spans="2:8">
      <c r="B123" s="22" t="s">
        <v>1695</v>
      </c>
      <c r="C123" s="22">
        <v>155</v>
      </c>
      <c r="D123" s="22">
        <v>127</v>
      </c>
      <c r="E123" s="22">
        <v>133</v>
      </c>
      <c r="F123" s="22">
        <v>172</v>
      </c>
      <c r="G123" s="22">
        <v>90</v>
      </c>
      <c r="H123" s="22">
        <v>120</v>
      </c>
    </row>
    <row r="124" spans="2:8">
      <c r="B124" s="22" t="s">
        <v>1696</v>
      </c>
      <c r="C124" s="22">
        <v>159</v>
      </c>
      <c r="D124" s="22">
        <v>134</v>
      </c>
      <c r="E124" s="22">
        <v>138</v>
      </c>
      <c r="F124" s="22">
        <v>176</v>
      </c>
      <c r="G124" s="22">
        <v>98</v>
      </c>
      <c r="H124" s="22">
        <v>130</v>
      </c>
    </row>
    <row r="125" spans="2:8">
      <c r="B125" s="22" t="s">
        <v>1697</v>
      </c>
      <c r="C125" s="22">
        <v>166</v>
      </c>
      <c r="D125" s="22">
        <v>140</v>
      </c>
      <c r="E125" s="22">
        <v>146</v>
      </c>
      <c r="F125" s="22">
        <v>184</v>
      </c>
      <c r="G125" s="22">
        <v>101</v>
      </c>
      <c r="H125" s="22">
        <v>135</v>
      </c>
    </row>
    <row r="126" spans="2:8">
      <c r="B126" s="22" t="s">
        <v>1172</v>
      </c>
      <c r="C126" s="22">
        <v>168</v>
      </c>
      <c r="D126" s="22">
        <v>137</v>
      </c>
      <c r="E126" s="22">
        <v>145</v>
      </c>
      <c r="F126" s="22">
        <v>187</v>
      </c>
      <c r="G126" s="22">
        <v>98</v>
      </c>
      <c r="H126" s="22">
        <v>129</v>
      </c>
    </row>
    <row r="127" spans="2:8">
      <c r="B127" s="22" t="s">
        <v>1698</v>
      </c>
      <c r="C127" s="22">
        <v>171</v>
      </c>
      <c r="D127" s="22">
        <v>139</v>
      </c>
      <c r="E127" s="22">
        <v>153</v>
      </c>
      <c r="F127" s="22">
        <v>191</v>
      </c>
      <c r="G127" s="22">
        <v>98</v>
      </c>
      <c r="H127" s="22">
        <v>130</v>
      </c>
    </row>
    <row r="128" spans="2:8">
      <c r="B128" s="22" t="s">
        <v>1699</v>
      </c>
      <c r="C128" s="22">
        <v>165</v>
      </c>
      <c r="D128" s="22">
        <v>133</v>
      </c>
      <c r="E128" s="22">
        <v>148</v>
      </c>
      <c r="F128" s="22">
        <v>184</v>
      </c>
      <c r="G128" s="22">
        <v>94</v>
      </c>
      <c r="H128" s="22">
        <v>129</v>
      </c>
    </row>
    <row r="129" spans="2:8">
      <c r="B129" s="22" t="s">
        <v>1700</v>
      </c>
      <c r="C129" s="22">
        <v>175</v>
      </c>
      <c r="D129" s="22">
        <v>140</v>
      </c>
      <c r="E129" s="22">
        <v>156</v>
      </c>
      <c r="F129" s="22">
        <v>197</v>
      </c>
      <c r="G129" s="22">
        <v>101</v>
      </c>
      <c r="H129" s="22">
        <v>137</v>
      </c>
    </row>
    <row r="130" spans="2:8">
      <c r="B130" s="22" t="s">
        <v>1701</v>
      </c>
      <c r="C130" s="22">
        <v>173</v>
      </c>
      <c r="D130" s="22">
        <v>140</v>
      </c>
      <c r="E130" s="22">
        <v>161</v>
      </c>
      <c r="F130" s="22">
        <v>192</v>
      </c>
      <c r="G130" s="22">
        <v>102</v>
      </c>
      <c r="H130" s="22">
        <v>141</v>
      </c>
    </row>
    <row r="131" spans="2:8">
      <c r="B131" s="22" t="s">
        <v>1702</v>
      </c>
      <c r="C131" s="22">
        <v>174</v>
      </c>
      <c r="D131" s="22">
        <v>141</v>
      </c>
      <c r="E131" s="22">
        <v>160</v>
      </c>
      <c r="F131" s="22">
        <v>193</v>
      </c>
      <c r="G131" s="22">
        <v>103</v>
      </c>
      <c r="H131" s="22">
        <v>141</v>
      </c>
    </row>
    <row r="132" spans="2:8">
      <c r="B132" s="22" t="s">
        <v>1703</v>
      </c>
      <c r="C132" s="22">
        <v>168</v>
      </c>
      <c r="D132" s="22">
        <v>135</v>
      </c>
      <c r="E132" s="22">
        <v>151</v>
      </c>
      <c r="F132" s="22">
        <v>188</v>
      </c>
      <c r="G132" s="22">
        <v>98</v>
      </c>
      <c r="H132" s="22">
        <v>130</v>
      </c>
    </row>
    <row r="133" spans="2:8">
      <c r="B133" s="22" t="s">
        <v>1173</v>
      </c>
      <c r="C133" s="22">
        <v>161</v>
      </c>
      <c r="D133" s="22">
        <v>129</v>
      </c>
      <c r="E133" s="22">
        <v>145</v>
      </c>
      <c r="F133" s="22">
        <v>181</v>
      </c>
      <c r="G133" s="22">
        <v>92</v>
      </c>
      <c r="H133" s="22">
        <v>122</v>
      </c>
    </row>
    <row r="134" spans="2:8">
      <c r="B134" s="22" t="s">
        <v>1704</v>
      </c>
      <c r="C134" s="22">
        <v>162</v>
      </c>
      <c r="D134" s="22">
        <v>129</v>
      </c>
      <c r="E134" s="22">
        <v>146</v>
      </c>
      <c r="F134" s="22">
        <v>181</v>
      </c>
      <c r="G134" s="22">
        <v>92</v>
      </c>
      <c r="H134" s="22">
        <v>124</v>
      </c>
    </row>
    <row r="135" spans="2:8">
      <c r="B135" s="22" t="s">
        <v>1705</v>
      </c>
      <c r="C135" s="22">
        <v>174</v>
      </c>
      <c r="D135" s="22">
        <v>141</v>
      </c>
      <c r="E135" s="22">
        <v>159</v>
      </c>
      <c r="F135" s="22">
        <v>193</v>
      </c>
      <c r="G135" s="22">
        <v>102</v>
      </c>
      <c r="H135" s="22">
        <v>137</v>
      </c>
    </row>
    <row r="136" spans="2:8">
      <c r="B136" s="22" t="s">
        <v>1174</v>
      </c>
      <c r="C136" s="22">
        <v>169</v>
      </c>
      <c r="D136" s="22">
        <v>135</v>
      </c>
      <c r="E136" s="22">
        <v>160</v>
      </c>
      <c r="F136" s="22">
        <v>188</v>
      </c>
      <c r="G136" s="22">
        <v>95</v>
      </c>
      <c r="H136" s="22">
        <v>142</v>
      </c>
    </row>
    <row r="137" spans="2:8">
      <c r="B137" s="22" t="s">
        <v>1175</v>
      </c>
      <c r="C137" s="22">
        <v>165</v>
      </c>
      <c r="D137" s="22">
        <v>132</v>
      </c>
      <c r="E137" s="22">
        <v>154</v>
      </c>
      <c r="F137" s="22">
        <v>183</v>
      </c>
      <c r="G137" s="22">
        <v>92</v>
      </c>
      <c r="H137" s="22">
        <v>137</v>
      </c>
    </row>
    <row r="138" spans="2:8">
      <c r="B138" s="22" t="s">
        <v>1176</v>
      </c>
      <c r="C138" s="22">
        <v>169</v>
      </c>
      <c r="D138" s="22">
        <v>136</v>
      </c>
      <c r="E138" s="22">
        <v>156</v>
      </c>
      <c r="F138" s="22">
        <v>187</v>
      </c>
      <c r="G138" s="22">
        <v>97</v>
      </c>
      <c r="H138" s="22">
        <v>144</v>
      </c>
    </row>
    <row r="139" spans="2:8">
      <c r="B139" s="22" t="s">
        <v>1706</v>
      </c>
      <c r="C139" s="22">
        <v>172</v>
      </c>
      <c r="D139" s="22">
        <v>140</v>
      </c>
      <c r="E139" s="22">
        <v>157</v>
      </c>
      <c r="F139" s="22">
        <v>190</v>
      </c>
      <c r="G139" s="22">
        <v>101</v>
      </c>
      <c r="H139" s="22">
        <v>149</v>
      </c>
    </row>
    <row r="140" spans="2:8">
      <c r="B140" s="22" t="s">
        <v>1707</v>
      </c>
      <c r="C140" s="22">
        <v>168</v>
      </c>
      <c r="D140" s="22">
        <v>136</v>
      </c>
      <c r="E140" s="22">
        <v>155</v>
      </c>
      <c r="F140" s="22">
        <v>187</v>
      </c>
      <c r="G140" s="22">
        <v>96</v>
      </c>
      <c r="H140" s="22">
        <v>142</v>
      </c>
    </row>
    <row r="141" spans="2:8">
      <c r="B141" s="22" t="s">
        <v>1177</v>
      </c>
      <c r="C141" s="22">
        <v>176</v>
      </c>
      <c r="D141" s="22">
        <v>143</v>
      </c>
      <c r="E141" s="22">
        <v>165</v>
      </c>
      <c r="F141" s="22">
        <v>195</v>
      </c>
      <c r="G141" s="22">
        <v>103</v>
      </c>
      <c r="H141" s="22">
        <v>151</v>
      </c>
    </row>
    <row r="142" spans="2:8">
      <c r="B142" s="22" t="s">
        <v>1708</v>
      </c>
      <c r="C142" s="22">
        <v>173</v>
      </c>
      <c r="D142" s="22">
        <v>140</v>
      </c>
      <c r="E142" s="22">
        <v>162</v>
      </c>
      <c r="F142" s="22">
        <v>191</v>
      </c>
      <c r="G142" s="22">
        <v>101</v>
      </c>
      <c r="H142" s="22">
        <v>151</v>
      </c>
    </row>
    <row r="143" spans="2:8">
      <c r="B143" s="22" t="s">
        <v>1178</v>
      </c>
      <c r="C143" s="22">
        <v>180</v>
      </c>
      <c r="D143" s="22">
        <v>145</v>
      </c>
      <c r="E143" s="22">
        <v>170</v>
      </c>
      <c r="F143" s="22">
        <v>199</v>
      </c>
      <c r="G143" s="22">
        <v>104</v>
      </c>
      <c r="H143" s="22">
        <v>164</v>
      </c>
    </row>
    <row r="144" spans="2:8">
      <c r="B144" s="22" t="s">
        <v>1179</v>
      </c>
      <c r="C144" s="22">
        <v>182</v>
      </c>
      <c r="D144" s="22">
        <v>144</v>
      </c>
      <c r="E144" s="22">
        <v>169</v>
      </c>
      <c r="F144" s="22">
        <v>203</v>
      </c>
      <c r="G144" s="22">
        <v>105</v>
      </c>
      <c r="H144" s="22">
        <v>163</v>
      </c>
    </row>
    <row r="145" spans="2:8">
      <c r="B145" s="22" t="s">
        <v>1180</v>
      </c>
      <c r="C145" s="22">
        <v>191</v>
      </c>
      <c r="D145" s="22">
        <v>148</v>
      </c>
      <c r="E145" s="22">
        <v>180</v>
      </c>
      <c r="F145" s="22">
        <v>213</v>
      </c>
      <c r="G145" s="22">
        <v>109</v>
      </c>
      <c r="H145" s="22">
        <v>169</v>
      </c>
    </row>
    <row r="146" spans="2:8">
      <c r="B146" s="22" t="s">
        <v>1181</v>
      </c>
      <c r="C146" s="22">
        <v>196</v>
      </c>
      <c r="D146" s="22">
        <v>153</v>
      </c>
      <c r="E146" s="22">
        <v>184</v>
      </c>
      <c r="F146" s="22">
        <v>220</v>
      </c>
      <c r="G146" s="22">
        <v>113</v>
      </c>
      <c r="H146" s="22">
        <v>175</v>
      </c>
    </row>
    <row r="147" spans="2:8">
      <c r="B147" s="22" t="s">
        <v>1182</v>
      </c>
      <c r="C147" s="22">
        <v>226</v>
      </c>
      <c r="D147" s="22">
        <v>169</v>
      </c>
      <c r="E147" s="22">
        <v>206</v>
      </c>
      <c r="F147" s="22">
        <v>257</v>
      </c>
      <c r="G147" s="22">
        <v>127</v>
      </c>
      <c r="H147" s="22">
        <v>201</v>
      </c>
    </row>
    <row r="148" spans="2:8">
      <c r="B148" s="22" t="s">
        <v>1183</v>
      </c>
      <c r="C148" s="22">
        <v>223</v>
      </c>
      <c r="D148" s="22">
        <v>174</v>
      </c>
      <c r="E148" s="22">
        <v>217</v>
      </c>
      <c r="F148" s="22">
        <v>249</v>
      </c>
      <c r="G148" s="22">
        <v>131</v>
      </c>
      <c r="H148" s="22">
        <v>200</v>
      </c>
    </row>
    <row r="149" spans="2:8">
      <c r="B149" s="22" t="s">
        <v>1709</v>
      </c>
      <c r="C149" s="22">
        <v>219</v>
      </c>
      <c r="D149" s="22">
        <v>175</v>
      </c>
      <c r="E149" s="22">
        <v>219</v>
      </c>
      <c r="F149" s="22">
        <v>241</v>
      </c>
      <c r="G149" s="22">
        <v>133</v>
      </c>
      <c r="H149" s="22">
        <v>200</v>
      </c>
    </row>
    <row r="150" spans="2:8">
      <c r="B150" s="22" t="s">
        <v>1710</v>
      </c>
      <c r="C150" s="22">
        <v>219</v>
      </c>
      <c r="D150" s="22">
        <v>174</v>
      </c>
      <c r="E150" s="22">
        <v>218</v>
      </c>
      <c r="F150" s="22">
        <v>242</v>
      </c>
      <c r="G150" s="22">
        <v>134</v>
      </c>
      <c r="H150" s="22">
        <v>216</v>
      </c>
    </row>
    <row r="151" spans="2:8">
      <c r="B151" s="22" t="s">
        <v>1711</v>
      </c>
      <c r="C151" s="22">
        <v>221</v>
      </c>
      <c r="D151" s="22">
        <v>176</v>
      </c>
      <c r="E151" s="22">
        <v>226</v>
      </c>
      <c r="F151" s="22">
        <v>243</v>
      </c>
      <c r="G151" s="22">
        <v>135</v>
      </c>
      <c r="H151" s="22">
        <v>217</v>
      </c>
    </row>
    <row r="152" spans="2:8">
      <c r="B152" s="22" t="s">
        <v>1184</v>
      </c>
      <c r="C152" s="22">
        <v>217</v>
      </c>
      <c r="D152" s="22">
        <v>171</v>
      </c>
      <c r="E152" s="22">
        <v>221</v>
      </c>
      <c r="F152" s="22">
        <v>240</v>
      </c>
      <c r="G152" s="22">
        <v>130</v>
      </c>
      <c r="H152" s="22">
        <v>211</v>
      </c>
    </row>
    <row r="153" spans="2:8">
      <c r="B153" s="22" t="s">
        <v>1712</v>
      </c>
      <c r="C153" s="22">
        <v>219</v>
      </c>
      <c r="D153" s="22">
        <v>173</v>
      </c>
      <c r="E153" s="22">
        <v>219</v>
      </c>
      <c r="F153" s="22">
        <v>242</v>
      </c>
      <c r="G153" s="22">
        <v>129</v>
      </c>
      <c r="H153" s="22">
        <v>227</v>
      </c>
    </row>
    <row r="154" spans="2:8">
      <c r="B154" s="22" t="s">
        <v>1713</v>
      </c>
      <c r="C154" s="22">
        <v>216</v>
      </c>
      <c r="D154" s="22">
        <v>167</v>
      </c>
      <c r="E154" s="22">
        <v>213</v>
      </c>
      <c r="F154" s="22">
        <v>241</v>
      </c>
      <c r="G154" s="22">
        <v>124</v>
      </c>
      <c r="H154" s="22">
        <v>209</v>
      </c>
    </row>
    <row r="155" spans="2:8">
      <c r="B155" s="22" t="s">
        <v>1185</v>
      </c>
      <c r="C155" s="22">
        <v>212</v>
      </c>
      <c r="D155" s="22">
        <v>165</v>
      </c>
      <c r="E155" s="22">
        <v>210</v>
      </c>
      <c r="F155" s="22">
        <v>235</v>
      </c>
      <c r="G155" s="22">
        <v>122</v>
      </c>
      <c r="H155" s="22">
        <v>205</v>
      </c>
    </row>
    <row r="156" spans="2:8">
      <c r="B156" s="22" t="s">
        <v>1186</v>
      </c>
      <c r="C156" s="22">
        <v>194</v>
      </c>
      <c r="D156" s="22">
        <v>152</v>
      </c>
      <c r="E156" s="22">
        <v>189</v>
      </c>
      <c r="F156" s="22">
        <v>215</v>
      </c>
      <c r="G156" s="22">
        <v>113</v>
      </c>
      <c r="H156" s="22">
        <v>184</v>
      </c>
    </row>
    <row r="157" spans="2:8">
      <c r="B157" s="22" t="s">
        <v>1187</v>
      </c>
      <c r="C157" s="22">
        <v>203</v>
      </c>
      <c r="D157" s="22">
        <v>159</v>
      </c>
      <c r="E157" s="22">
        <v>196</v>
      </c>
      <c r="F157" s="22">
        <v>227</v>
      </c>
      <c r="G157" s="22">
        <v>119</v>
      </c>
      <c r="H157" s="22">
        <v>203</v>
      </c>
    </row>
    <row r="158" spans="2:8">
      <c r="B158" s="22" t="s">
        <v>1188</v>
      </c>
      <c r="C158" s="22">
        <v>207</v>
      </c>
      <c r="D158" s="22">
        <v>163</v>
      </c>
      <c r="E158" s="22">
        <v>199</v>
      </c>
      <c r="F158" s="22">
        <v>231</v>
      </c>
      <c r="G158" s="22">
        <v>122</v>
      </c>
      <c r="H158" s="22">
        <v>207</v>
      </c>
    </row>
    <row r="159" spans="2:8">
      <c r="B159" s="22" t="s">
        <v>1189</v>
      </c>
      <c r="C159" s="22">
        <v>205</v>
      </c>
      <c r="D159" s="22">
        <v>162</v>
      </c>
      <c r="E159" s="22">
        <v>196</v>
      </c>
      <c r="F159" s="22">
        <v>229</v>
      </c>
      <c r="G159" s="22">
        <v>123</v>
      </c>
      <c r="H159" s="22">
        <v>206</v>
      </c>
    </row>
    <row r="160" spans="2:8">
      <c r="B160" s="22" t="s">
        <v>1714</v>
      </c>
      <c r="C160" s="22">
        <v>215</v>
      </c>
      <c r="D160" s="22">
        <v>170</v>
      </c>
      <c r="E160" s="22">
        <v>206</v>
      </c>
      <c r="F160" s="22">
        <v>240</v>
      </c>
      <c r="G160" s="22">
        <v>130</v>
      </c>
      <c r="H160" s="22">
        <v>211</v>
      </c>
    </row>
    <row r="161" spans="2:8">
      <c r="B161" s="22" t="s">
        <v>1715</v>
      </c>
      <c r="C161" s="22">
        <v>222</v>
      </c>
      <c r="D161" s="22">
        <v>175</v>
      </c>
      <c r="E161" s="22">
        <v>208</v>
      </c>
      <c r="F161" s="22">
        <v>248</v>
      </c>
      <c r="G161" s="22">
        <v>133</v>
      </c>
      <c r="H161" s="22">
        <v>215</v>
      </c>
    </row>
    <row r="162" spans="2:8">
      <c r="B162" s="22" t="s">
        <v>1716</v>
      </c>
      <c r="C162" s="49">
        <v>251</v>
      </c>
      <c r="D162" s="22">
        <v>197</v>
      </c>
      <c r="E162" s="22">
        <v>237</v>
      </c>
      <c r="F162" s="22">
        <v>281</v>
      </c>
      <c r="G162" s="22">
        <v>152</v>
      </c>
      <c r="H162" s="22">
        <v>241</v>
      </c>
    </row>
    <row r="163" spans="2:8">
      <c r="B163" s="22" t="s">
        <v>1717</v>
      </c>
      <c r="C163" s="22">
        <v>235</v>
      </c>
      <c r="D163" s="22">
        <v>186</v>
      </c>
      <c r="E163" s="22">
        <v>227</v>
      </c>
      <c r="F163" s="22">
        <v>262</v>
      </c>
      <c r="G163" s="22">
        <v>143</v>
      </c>
      <c r="H163" s="22">
        <v>234</v>
      </c>
    </row>
    <row r="164" spans="2:8">
      <c r="B164" s="22" t="s">
        <v>1718</v>
      </c>
      <c r="C164" s="22">
        <v>241</v>
      </c>
      <c r="D164" s="22">
        <v>188</v>
      </c>
      <c r="E164" s="22">
        <v>229</v>
      </c>
      <c r="F164" s="22">
        <v>270</v>
      </c>
      <c r="G164" s="22">
        <v>145</v>
      </c>
      <c r="H164" s="22">
        <v>231</v>
      </c>
    </row>
    <row r="165" spans="2:8">
      <c r="B165" s="22" t="s">
        <v>1719</v>
      </c>
      <c r="C165" s="22">
        <v>244</v>
      </c>
      <c r="D165" s="22">
        <v>194</v>
      </c>
      <c r="E165" s="22">
        <v>236</v>
      </c>
      <c r="F165" s="22">
        <v>271</v>
      </c>
      <c r="G165" s="22">
        <v>149</v>
      </c>
      <c r="H165" s="22">
        <v>239</v>
      </c>
    </row>
    <row r="166" spans="2:8">
      <c r="B166" s="22" t="s">
        <v>1720</v>
      </c>
      <c r="C166" s="22">
        <v>234</v>
      </c>
      <c r="D166" s="22">
        <v>183</v>
      </c>
      <c r="E166" s="22">
        <v>230</v>
      </c>
      <c r="F166" s="22">
        <v>260</v>
      </c>
      <c r="G166" s="22">
        <v>139</v>
      </c>
      <c r="H166" s="22">
        <v>221</v>
      </c>
    </row>
    <row r="167" spans="2:8">
      <c r="B167" s="22" t="s">
        <v>1721</v>
      </c>
      <c r="C167" s="22">
        <v>232</v>
      </c>
      <c r="D167" s="22">
        <v>183</v>
      </c>
      <c r="E167" s="22">
        <v>230</v>
      </c>
      <c r="F167" s="22">
        <v>258</v>
      </c>
      <c r="G167" s="22">
        <v>140</v>
      </c>
      <c r="H167" s="22">
        <v>218</v>
      </c>
    </row>
    <row r="168" spans="2:8">
      <c r="B168" s="22" t="s">
        <v>1722</v>
      </c>
      <c r="C168" s="22">
        <v>228</v>
      </c>
      <c r="D168" s="22">
        <v>182</v>
      </c>
      <c r="E168" s="22">
        <v>230</v>
      </c>
      <c r="F168" s="22">
        <v>252</v>
      </c>
      <c r="G168" s="22">
        <v>139</v>
      </c>
      <c r="H168" s="22">
        <v>213</v>
      </c>
    </row>
    <row r="169" spans="2:8">
      <c r="B169" s="22" t="s">
        <v>1723</v>
      </c>
      <c r="C169" s="22">
        <v>227</v>
      </c>
      <c r="D169" s="22">
        <v>184</v>
      </c>
      <c r="E169" s="22">
        <v>233</v>
      </c>
      <c r="F169" s="22">
        <v>248</v>
      </c>
      <c r="G169" s="22">
        <v>140</v>
      </c>
      <c r="H169" s="22">
        <v>217</v>
      </c>
    </row>
    <row r="170" spans="2:8">
      <c r="B170" s="22" t="s">
        <v>1724</v>
      </c>
      <c r="C170" s="22">
        <v>234</v>
      </c>
      <c r="D170" s="22">
        <v>189</v>
      </c>
      <c r="E170" s="22">
        <v>232</v>
      </c>
      <c r="F170" s="22">
        <v>257</v>
      </c>
      <c r="G170" s="22">
        <v>144</v>
      </c>
      <c r="H170" s="22">
        <v>224</v>
      </c>
    </row>
    <row r="171" spans="2:8">
      <c r="B171" s="22" t="s">
        <v>1725</v>
      </c>
      <c r="C171" s="22">
        <v>228</v>
      </c>
      <c r="D171" s="22">
        <v>184</v>
      </c>
      <c r="E171" s="22">
        <v>229</v>
      </c>
      <c r="F171" s="22">
        <v>251</v>
      </c>
      <c r="G171" s="22">
        <v>140</v>
      </c>
      <c r="H171" s="22">
        <v>219</v>
      </c>
    </row>
    <row r="172" spans="2:8">
      <c r="B172" s="22" t="s">
        <v>1726</v>
      </c>
      <c r="C172" s="22">
        <v>233</v>
      </c>
      <c r="D172" s="22">
        <v>187</v>
      </c>
      <c r="E172" s="22">
        <v>233</v>
      </c>
      <c r="F172" s="22">
        <v>256</v>
      </c>
      <c r="G172" s="22">
        <v>143</v>
      </c>
      <c r="H172" s="22">
        <v>223</v>
      </c>
    </row>
    <row r="173" spans="2:8">
      <c r="B173" s="22" t="s">
        <v>1727</v>
      </c>
      <c r="C173" s="22">
        <v>223</v>
      </c>
      <c r="D173" s="22">
        <v>177</v>
      </c>
      <c r="E173" s="22">
        <v>225</v>
      </c>
      <c r="F173" s="22">
        <v>246</v>
      </c>
      <c r="G173" s="22">
        <v>134</v>
      </c>
      <c r="H173" s="22">
        <v>214</v>
      </c>
    </row>
    <row r="174" spans="2:8">
      <c r="B174" s="22" t="s">
        <v>1728</v>
      </c>
      <c r="C174" s="22">
        <v>223</v>
      </c>
      <c r="D174" s="22">
        <v>178</v>
      </c>
      <c r="E174" s="22">
        <v>226</v>
      </c>
      <c r="F174" s="22">
        <v>246</v>
      </c>
      <c r="G174" s="22">
        <v>136</v>
      </c>
      <c r="H174" s="22">
        <v>210</v>
      </c>
    </row>
    <row r="175" spans="2:8">
      <c r="B175" s="22" t="s">
        <v>1729</v>
      </c>
      <c r="C175" s="22">
        <v>233</v>
      </c>
      <c r="D175" s="22">
        <v>187</v>
      </c>
      <c r="E175" s="22">
        <v>230</v>
      </c>
      <c r="F175" s="22">
        <v>256</v>
      </c>
      <c r="G175" s="22">
        <v>143</v>
      </c>
      <c r="H175" s="22">
        <v>218</v>
      </c>
    </row>
    <row r="176" spans="2:8">
      <c r="B176" s="22" t="s">
        <v>1730</v>
      </c>
      <c r="C176" s="22">
        <v>229</v>
      </c>
      <c r="D176" s="22">
        <v>184</v>
      </c>
      <c r="E176" s="22">
        <v>224</v>
      </c>
      <c r="F176" s="22">
        <v>253</v>
      </c>
      <c r="G176" s="22">
        <v>140</v>
      </c>
      <c r="H176" s="22">
        <v>214</v>
      </c>
    </row>
    <row r="177" spans="2:8">
      <c r="B177" s="22" t="s">
        <v>1731</v>
      </c>
      <c r="C177" s="22">
        <v>237</v>
      </c>
      <c r="D177" s="22">
        <v>190</v>
      </c>
      <c r="E177" s="22">
        <v>234</v>
      </c>
      <c r="F177" s="22">
        <v>262</v>
      </c>
      <c r="G177" s="22">
        <v>145</v>
      </c>
      <c r="H177" s="22">
        <v>222</v>
      </c>
    </row>
    <row r="178" spans="2:8">
      <c r="B178" s="22" t="s">
        <v>1732</v>
      </c>
      <c r="C178" s="22">
        <v>246</v>
      </c>
      <c r="D178" s="22">
        <v>199</v>
      </c>
      <c r="E178" s="22">
        <v>244</v>
      </c>
      <c r="F178" s="22">
        <v>270</v>
      </c>
      <c r="G178" s="22">
        <v>152</v>
      </c>
      <c r="H178" s="22">
        <v>229</v>
      </c>
    </row>
    <row r="179" spans="2:8">
      <c r="B179" s="22" t="s">
        <v>1190</v>
      </c>
      <c r="C179" s="22">
        <v>239</v>
      </c>
      <c r="D179" s="22">
        <v>194</v>
      </c>
      <c r="E179" s="22">
        <v>240</v>
      </c>
      <c r="F179" s="22">
        <v>262</v>
      </c>
      <c r="G179" s="22">
        <v>148</v>
      </c>
      <c r="H179" s="22">
        <v>223</v>
      </c>
    </row>
    <row r="180" spans="2:8">
      <c r="B180" s="22" t="s">
        <v>1733</v>
      </c>
      <c r="C180" s="22">
        <v>233</v>
      </c>
      <c r="D180" s="22">
        <v>187</v>
      </c>
      <c r="E180" s="22">
        <v>233</v>
      </c>
      <c r="F180" s="22">
        <v>256</v>
      </c>
      <c r="G180" s="22">
        <v>141</v>
      </c>
      <c r="H180" s="22">
        <v>216</v>
      </c>
    </row>
    <row r="181" spans="2:8">
      <c r="B181" s="22" t="s">
        <v>1734</v>
      </c>
      <c r="C181" s="22">
        <v>223</v>
      </c>
      <c r="D181" s="22">
        <v>177</v>
      </c>
      <c r="E181" s="22">
        <v>220</v>
      </c>
      <c r="F181" s="22">
        <v>246</v>
      </c>
      <c r="G181" s="22">
        <v>132</v>
      </c>
      <c r="H181" s="22">
        <v>204</v>
      </c>
    </row>
    <row r="182" spans="2:8">
      <c r="B182" s="22" t="s">
        <v>1735</v>
      </c>
      <c r="C182" s="22">
        <v>223</v>
      </c>
      <c r="D182" s="22">
        <v>180</v>
      </c>
      <c r="E182" s="22">
        <v>216</v>
      </c>
      <c r="F182" s="22">
        <v>245</v>
      </c>
      <c r="G182" s="22">
        <v>136</v>
      </c>
      <c r="H182" s="22">
        <v>208</v>
      </c>
    </row>
    <row r="183" spans="2:8">
      <c r="B183" s="22" t="s">
        <v>1736</v>
      </c>
      <c r="C183" s="22">
        <v>222</v>
      </c>
      <c r="D183" s="22">
        <v>180</v>
      </c>
      <c r="E183" s="22">
        <v>209</v>
      </c>
      <c r="F183" s="22">
        <v>246</v>
      </c>
      <c r="G183" s="22">
        <v>135</v>
      </c>
      <c r="H183" s="22">
        <v>206</v>
      </c>
    </row>
    <row r="184" spans="2:8">
      <c r="B184" s="22" t="s">
        <v>1737</v>
      </c>
      <c r="C184" s="22">
        <v>211</v>
      </c>
      <c r="D184" s="22">
        <v>174</v>
      </c>
      <c r="E184" s="22">
        <v>198</v>
      </c>
      <c r="F184" s="22">
        <v>233</v>
      </c>
      <c r="G184" s="22">
        <v>128</v>
      </c>
      <c r="H184" s="22">
        <v>210</v>
      </c>
    </row>
    <row r="185" spans="2:8">
      <c r="B185" s="22" t="s">
        <v>1738</v>
      </c>
      <c r="C185" s="22">
        <v>201</v>
      </c>
      <c r="D185" s="22">
        <v>165</v>
      </c>
      <c r="E185" s="22">
        <v>184</v>
      </c>
      <c r="F185" s="22">
        <v>223</v>
      </c>
      <c r="G185" s="22">
        <v>122</v>
      </c>
      <c r="H185" s="22">
        <v>189</v>
      </c>
    </row>
    <row r="186" spans="2:8">
      <c r="B186" s="22" t="s">
        <v>1739</v>
      </c>
      <c r="C186" s="22">
        <v>193</v>
      </c>
      <c r="D186" s="22">
        <v>156</v>
      </c>
      <c r="E186" s="22">
        <v>174</v>
      </c>
      <c r="F186" s="22">
        <v>216</v>
      </c>
      <c r="G186" s="22">
        <v>114</v>
      </c>
      <c r="H186" s="22">
        <v>178</v>
      </c>
    </row>
    <row r="187" spans="2:8">
      <c r="B187" s="22" t="s">
        <v>1740</v>
      </c>
      <c r="C187" s="22">
        <v>195</v>
      </c>
      <c r="D187" s="22">
        <v>162</v>
      </c>
      <c r="E187" s="22">
        <v>176</v>
      </c>
      <c r="F187" s="22">
        <v>214</v>
      </c>
      <c r="G187" s="22">
        <v>122</v>
      </c>
      <c r="H187" s="22">
        <v>181</v>
      </c>
    </row>
    <row r="188" spans="2:8">
      <c r="B188" s="22" t="s">
        <v>1741</v>
      </c>
      <c r="C188" s="22">
        <v>197</v>
      </c>
      <c r="D188" s="22">
        <v>161</v>
      </c>
      <c r="E188" s="22">
        <v>177</v>
      </c>
      <c r="F188" s="22">
        <v>218</v>
      </c>
      <c r="G188" s="22">
        <v>119</v>
      </c>
      <c r="H188" s="22">
        <v>181</v>
      </c>
    </row>
    <row r="189" spans="2:8">
      <c r="B189" s="22" t="s">
        <v>1742</v>
      </c>
      <c r="C189" s="22">
        <v>198</v>
      </c>
      <c r="D189" s="22">
        <v>162</v>
      </c>
      <c r="E189" s="22">
        <v>179</v>
      </c>
      <c r="F189" s="22">
        <v>219</v>
      </c>
      <c r="G189" s="22">
        <v>119</v>
      </c>
      <c r="H189" s="22">
        <v>184</v>
      </c>
    </row>
    <row r="190" spans="2:8">
      <c r="B190" s="22" t="s">
        <v>1743</v>
      </c>
      <c r="C190" s="22">
        <v>198</v>
      </c>
      <c r="D190" s="22">
        <v>163</v>
      </c>
      <c r="E190" s="22">
        <v>179</v>
      </c>
      <c r="F190" s="22">
        <v>220</v>
      </c>
      <c r="G190" s="22">
        <v>122</v>
      </c>
      <c r="H190" s="22">
        <v>184</v>
      </c>
    </row>
    <row r="191" spans="2:8">
      <c r="B191" s="22" t="s">
        <v>1744</v>
      </c>
      <c r="C191" s="22">
        <v>201</v>
      </c>
      <c r="D191" s="22">
        <v>167</v>
      </c>
      <c r="E191" s="22">
        <v>186</v>
      </c>
      <c r="F191" s="22">
        <v>222</v>
      </c>
      <c r="G191" s="22">
        <v>125</v>
      </c>
      <c r="H191" s="22">
        <v>186</v>
      </c>
    </row>
    <row r="192" spans="2:8">
      <c r="B192" s="22" t="s">
        <v>1745</v>
      </c>
      <c r="C192" s="22">
        <v>201</v>
      </c>
      <c r="D192" s="22">
        <v>167</v>
      </c>
      <c r="E192" s="22">
        <v>188</v>
      </c>
      <c r="F192" s="22">
        <v>222</v>
      </c>
      <c r="G192" s="22">
        <v>124</v>
      </c>
      <c r="H192" s="22">
        <v>185</v>
      </c>
    </row>
    <row r="193" spans="2:8">
      <c r="B193" s="22" t="s">
        <v>1746</v>
      </c>
      <c r="C193" s="22">
        <v>201</v>
      </c>
      <c r="D193" s="22">
        <v>168</v>
      </c>
      <c r="E193" s="22">
        <v>187</v>
      </c>
      <c r="F193" s="22">
        <v>220</v>
      </c>
      <c r="G193" s="22">
        <v>125</v>
      </c>
      <c r="H193" s="22">
        <v>187</v>
      </c>
    </row>
    <row r="194" spans="2:8">
      <c r="B194" s="22" t="s">
        <v>1191</v>
      </c>
      <c r="C194" s="22">
        <v>201</v>
      </c>
      <c r="D194" s="22">
        <v>167</v>
      </c>
      <c r="E194" s="22">
        <v>185</v>
      </c>
      <c r="F194" s="22">
        <v>221</v>
      </c>
      <c r="G194" s="22">
        <v>124</v>
      </c>
      <c r="H194" s="22">
        <v>193</v>
      </c>
    </row>
    <row r="195" spans="2:8">
      <c r="B195" s="22" t="s">
        <v>1192</v>
      </c>
      <c r="C195" s="22">
        <v>200</v>
      </c>
      <c r="D195" s="22">
        <v>166</v>
      </c>
      <c r="E195" s="22">
        <v>184</v>
      </c>
      <c r="F195" s="22">
        <v>221</v>
      </c>
      <c r="G195" s="22">
        <v>124</v>
      </c>
      <c r="H195" s="22">
        <v>192</v>
      </c>
    </row>
    <row r="196" spans="2:8">
      <c r="B196" s="22" t="s">
        <v>1747</v>
      </c>
      <c r="C196" s="22">
        <v>201</v>
      </c>
      <c r="D196" s="22">
        <v>166</v>
      </c>
      <c r="E196" s="22">
        <v>185</v>
      </c>
      <c r="F196" s="22">
        <v>221</v>
      </c>
      <c r="G196" s="22">
        <v>126</v>
      </c>
      <c r="H196" s="22">
        <v>197</v>
      </c>
    </row>
    <row r="197" spans="2:8">
      <c r="B197" s="22" t="s">
        <v>1748</v>
      </c>
      <c r="C197" s="22">
        <v>194</v>
      </c>
      <c r="D197" s="22">
        <v>158</v>
      </c>
      <c r="E197" s="22">
        <v>177</v>
      </c>
      <c r="F197" s="22">
        <v>215</v>
      </c>
      <c r="G197" s="22">
        <v>119</v>
      </c>
      <c r="H197" s="22">
        <v>188</v>
      </c>
    </row>
    <row r="198" spans="2:8">
      <c r="B198" s="22" t="s">
        <v>1749</v>
      </c>
      <c r="C198" s="22">
        <v>186</v>
      </c>
      <c r="D198" s="22">
        <v>152</v>
      </c>
      <c r="E198" s="22">
        <v>168</v>
      </c>
      <c r="F198" s="22">
        <v>207</v>
      </c>
      <c r="G198" s="22">
        <v>114</v>
      </c>
      <c r="H198" s="22">
        <v>182</v>
      </c>
    </row>
    <row r="199" spans="2:8">
      <c r="B199" s="22" t="s">
        <v>1750</v>
      </c>
      <c r="C199" s="22">
        <v>187</v>
      </c>
      <c r="D199" s="22">
        <v>153</v>
      </c>
      <c r="E199" s="22">
        <v>167</v>
      </c>
      <c r="F199" s="22">
        <v>207</v>
      </c>
      <c r="G199" s="22">
        <v>115</v>
      </c>
      <c r="H199" s="22">
        <v>179</v>
      </c>
    </row>
    <row r="200" spans="2:8">
      <c r="B200" s="22" t="s">
        <v>1751</v>
      </c>
      <c r="C200" s="22">
        <v>183</v>
      </c>
      <c r="D200" s="22">
        <v>149</v>
      </c>
      <c r="E200" s="22">
        <v>165</v>
      </c>
      <c r="F200" s="22">
        <v>203</v>
      </c>
      <c r="G200" s="22">
        <v>111</v>
      </c>
      <c r="H200" s="22">
        <v>176</v>
      </c>
    </row>
    <row r="201" spans="2:8">
      <c r="B201" s="22" t="s">
        <v>1752</v>
      </c>
      <c r="C201" s="22">
        <v>180</v>
      </c>
      <c r="D201" s="22">
        <v>147</v>
      </c>
      <c r="E201" s="22">
        <v>159</v>
      </c>
      <c r="F201" s="22">
        <v>200</v>
      </c>
      <c r="G201" s="22">
        <v>109</v>
      </c>
      <c r="H201" s="22">
        <v>173</v>
      </c>
    </row>
    <row r="202" spans="2:8">
      <c r="B202" s="22" t="s">
        <v>1136</v>
      </c>
      <c r="C202" s="22">
        <v>182</v>
      </c>
      <c r="D202" s="22">
        <v>149</v>
      </c>
      <c r="E202" s="22">
        <v>161</v>
      </c>
      <c r="F202" s="22">
        <v>202</v>
      </c>
      <c r="G202" s="22">
        <v>110</v>
      </c>
      <c r="H202" s="22">
        <v>174</v>
      </c>
    </row>
    <row r="203" spans="2:8">
      <c r="B203" s="22" t="s">
        <v>1137</v>
      </c>
      <c r="C203" s="22">
        <v>183</v>
      </c>
      <c r="D203" s="22">
        <v>151</v>
      </c>
      <c r="E203" s="22">
        <v>164</v>
      </c>
      <c r="F203" s="22">
        <v>203</v>
      </c>
      <c r="G203" s="22">
        <v>111</v>
      </c>
      <c r="H203" s="22">
        <v>177</v>
      </c>
    </row>
    <row r="204" spans="2:8">
      <c r="B204" s="22" t="s">
        <v>1753</v>
      </c>
      <c r="C204" s="22">
        <v>192</v>
      </c>
      <c r="D204" s="22">
        <v>160</v>
      </c>
      <c r="E204" s="22">
        <v>174</v>
      </c>
      <c r="F204" s="22">
        <v>212</v>
      </c>
      <c r="G204" s="22">
        <v>119</v>
      </c>
      <c r="H204" s="22">
        <v>189</v>
      </c>
    </row>
    <row r="205" spans="2:8">
      <c r="B205" s="22" t="s">
        <v>1754</v>
      </c>
      <c r="C205" s="22">
        <v>194</v>
      </c>
      <c r="D205" s="22">
        <v>165</v>
      </c>
      <c r="E205" s="22">
        <v>176</v>
      </c>
      <c r="F205" s="22">
        <v>212</v>
      </c>
      <c r="G205" s="22">
        <v>122</v>
      </c>
      <c r="H205" s="22">
        <v>191</v>
      </c>
    </row>
    <row r="206" spans="2:8">
      <c r="B206" s="22" t="s">
        <v>1755</v>
      </c>
      <c r="C206" s="22">
        <v>205</v>
      </c>
      <c r="D206" s="22">
        <v>172</v>
      </c>
      <c r="E206" s="22">
        <v>190</v>
      </c>
      <c r="F206" s="22">
        <v>224</v>
      </c>
      <c r="G206" s="22">
        <v>127</v>
      </c>
      <c r="H206" s="22">
        <v>199</v>
      </c>
    </row>
    <row r="207" spans="2:8">
      <c r="B207" s="22" t="s">
        <v>1756</v>
      </c>
      <c r="C207" s="22">
        <v>206</v>
      </c>
      <c r="D207" s="22">
        <v>174</v>
      </c>
      <c r="E207" s="22">
        <v>191</v>
      </c>
      <c r="F207" s="22">
        <v>225</v>
      </c>
      <c r="G207" s="22">
        <v>130</v>
      </c>
      <c r="H207" s="22">
        <v>200</v>
      </c>
    </row>
    <row r="208" spans="2:8">
      <c r="B208" s="22" t="s">
        <v>1757</v>
      </c>
      <c r="C208" s="22">
        <v>204</v>
      </c>
      <c r="D208" s="22">
        <v>171</v>
      </c>
      <c r="E208" s="22">
        <v>186</v>
      </c>
      <c r="F208" s="22">
        <v>224</v>
      </c>
      <c r="G208" s="22">
        <v>128</v>
      </c>
      <c r="H208" s="22">
        <v>198</v>
      </c>
    </row>
    <row r="209" spans="2:8">
      <c r="B209" s="22" t="s">
        <v>1758</v>
      </c>
      <c r="C209" s="22">
        <v>210</v>
      </c>
      <c r="D209" s="22">
        <v>176</v>
      </c>
      <c r="E209" s="22">
        <v>194</v>
      </c>
      <c r="F209" s="22">
        <v>230</v>
      </c>
      <c r="G209" s="22">
        <v>134</v>
      </c>
      <c r="H209" s="22">
        <v>201</v>
      </c>
    </row>
    <row r="210" spans="2:8">
      <c r="B210" s="22" t="s">
        <v>1759</v>
      </c>
      <c r="C210" s="22">
        <v>206</v>
      </c>
      <c r="D210" s="22">
        <v>173</v>
      </c>
      <c r="E210" s="22">
        <v>191</v>
      </c>
      <c r="F210" s="22">
        <v>226</v>
      </c>
      <c r="G210" s="22">
        <v>131</v>
      </c>
      <c r="H210" s="22">
        <v>196</v>
      </c>
    </row>
    <row r="211" spans="2:8">
      <c r="B211" s="22" t="s">
        <v>1760</v>
      </c>
      <c r="C211" s="22">
        <v>199</v>
      </c>
      <c r="D211" s="22">
        <v>168</v>
      </c>
      <c r="E211" s="22">
        <v>184</v>
      </c>
      <c r="F211" s="22">
        <v>218</v>
      </c>
      <c r="G211" s="22">
        <v>129</v>
      </c>
      <c r="H211" s="22">
        <v>193</v>
      </c>
    </row>
    <row r="212" spans="2:8">
      <c r="B212" s="22" t="s">
        <v>1761</v>
      </c>
      <c r="C212" s="22">
        <v>197</v>
      </c>
      <c r="D212" s="22">
        <v>167</v>
      </c>
      <c r="E212" s="22">
        <v>185</v>
      </c>
      <c r="F212" s="22">
        <v>215</v>
      </c>
      <c r="G212" s="22">
        <v>129</v>
      </c>
      <c r="H212" s="22">
        <v>194</v>
      </c>
    </row>
    <row r="213" spans="2:8">
      <c r="B213" s="22" t="s">
        <v>1762</v>
      </c>
      <c r="C213" s="22">
        <v>196</v>
      </c>
      <c r="D213" s="22">
        <v>168</v>
      </c>
      <c r="E213" s="22">
        <v>184</v>
      </c>
      <c r="F213" s="22">
        <v>213</v>
      </c>
      <c r="G213" s="22">
        <v>130</v>
      </c>
      <c r="H213" s="22">
        <v>189</v>
      </c>
    </row>
    <row r="214" spans="2:8">
      <c r="B214" s="22" t="s">
        <v>1763</v>
      </c>
      <c r="C214" s="22">
        <v>186</v>
      </c>
      <c r="D214" s="22">
        <v>157</v>
      </c>
      <c r="E214" s="22">
        <v>175</v>
      </c>
      <c r="F214" s="22">
        <v>203</v>
      </c>
      <c r="G214" s="22">
        <v>122</v>
      </c>
      <c r="H214" s="22">
        <v>179</v>
      </c>
    </row>
    <row r="215" spans="2:8">
      <c r="B215" s="22" t="s">
        <v>1764</v>
      </c>
      <c r="C215" s="22">
        <v>198</v>
      </c>
      <c r="D215" s="22">
        <v>169</v>
      </c>
      <c r="E215" s="22">
        <v>188</v>
      </c>
      <c r="F215" s="22">
        <v>216</v>
      </c>
      <c r="G215" s="22">
        <v>134</v>
      </c>
      <c r="H215" s="22">
        <v>193</v>
      </c>
    </row>
    <row r="216" spans="2:8">
      <c r="B216" s="22" t="s">
        <v>1765</v>
      </c>
      <c r="C216" s="22">
        <v>206</v>
      </c>
      <c r="D216" s="22">
        <v>176</v>
      </c>
      <c r="E216" s="22">
        <v>196</v>
      </c>
      <c r="F216" s="22">
        <v>224</v>
      </c>
      <c r="G216" s="22">
        <v>139</v>
      </c>
      <c r="H216" s="22">
        <v>202</v>
      </c>
    </row>
    <row r="217" spans="2:8">
      <c r="B217" s="22" t="s">
        <v>1193</v>
      </c>
      <c r="C217" s="22">
        <v>208</v>
      </c>
      <c r="D217" s="22">
        <v>174</v>
      </c>
      <c r="E217" s="22">
        <v>203</v>
      </c>
      <c r="F217" s="22">
        <v>226</v>
      </c>
      <c r="G217" s="22">
        <v>139</v>
      </c>
      <c r="H217" s="22">
        <v>199</v>
      </c>
    </row>
    <row r="218" spans="2:8">
      <c r="B218" s="22" t="s">
        <v>1766</v>
      </c>
      <c r="C218" s="22">
        <v>204</v>
      </c>
      <c r="D218" s="22">
        <v>170</v>
      </c>
      <c r="E218" s="22">
        <v>198</v>
      </c>
      <c r="F218" s="22">
        <v>223</v>
      </c>
      <c r="G218" s="22">
        <v>135</v>
      </c>
      <c r="H218" s="22">
        <v>194</v>
      </c>
    </row>
    <row r="219" spans="2:8">
      <c r="B219" s="22" t="s">
        <v>1767</v>
      </c>
      <c r="C219" s="22">
        <v>211</v>
      </c>
      <c r="D219" s="22">
        <v>173</v>
      </c>
      <c r="E219" s="22">
        <v>203</v>
      </c>
      <c r="F219" s="22">
        <v>233</v>
      </c>
      <c r="G219" s="22">
        <v>138</v>
      </c>
      <c r="H219" s="22">
        <v>209</v>
      </c>
    </row>
    <row r="220" spans="2:8">
      <c r="B220" s="22" t="s">
        <v>1768</v>
      </c>
      <c r="C220" s="22">
        <v>220</v>
      </c>
      <c r="D220" s="22">
        <v>178</v>
      </c>
      <c r="E220" s="22">
        <v>212</v>
      </c>
      <c r="F220" s="22">
        <v>242</v>
      </c>
      <c r="G220" s="22">
        <v>142</v>
      </c>
      <c r="H220" s="22">
        <v>221</v>
      </c>
    </row>
    <row r="221" spans="2:8">
      <c r="B221" s="22" t="s">
        <v>1769</v>
      </c>
      <c r="C221" s="22">
        <v>223</v>
      </c>
      <c r="D221" s="22">
        <v>182</v>
      </c>
      <c r="E221" s="22">
        <v>215</v>
      </c>
      <c r="F221" s="22">
        <v>246</v>
      </c>
      <c r="G221" s="22">
        <v>146</v>
      </c>
      <c r="H221" s="22">
        <v>225</v>
      </c>
    </row>
    <row r="222" spans="2:8">
      <c r="B222" s="22" t="s">
        <v>1770</v>
      </c>
      <c r="C222" s="22">
        <v>222</v>
      </c>
      <c r="D222" s="22">
        <v>179</v>
      </c>
      <c r="E222" s="22">
        <v>216</v>
      </c>
      <c r="F222" s="22">
        <v>245</v>
      </c>
      <c r="G222" s="22">
        <v>142</v>
      </c>
      <c r="H222" s="22">
        <v>220</v>
      </c>
    </row>
    <row r="223" spans="2:8">
      <c r="B223" s="22" t="s">
        <v>1771</v>
      </c>
      <c r="C223" s="22">
        <v>219</v>
      </c>
      <c r="D223" s="22">
        <v>181</v>
      </c>
      <c r="E223" s="22">
        <v>211</v>
      </c>
      <c r="F223" s="22">
        <v>241</v>
      </c>
      <c r="G223" s="22">
        <v>145</v>
      </c>
      <c r="H223" s="22">
        <v>222</v>
      </c>
    </row>
    <row r="224" spans="2:8">
      <c r="B224" s="22" t="s">
        <v>1772</v>
      </c>
      <c r="C224" s="22">
        <v>227</v>
      </c>
      <c r="D224" s="22">
        <v>185</v>
      </c>
      <c r="E224" s="22">
        <v>217</v>
      </c>
      <c r="F224" s="22">
        <v>250</v>
      </c>
      <c r="G224" s="22">
        <v>148</v>
      </c>
      <c r="H224" s="22">
        <v>237</v>
      </c>
    </row>
    <row r="225" spans="2:8">
      <c r="B225" s="22" t="s">
        <v>1138</v>
      </c>
      <c r="C225" s="22">
        <v>235</v>
      </c>
      <c r="D225" s="22">
        <v>194</v>
      </c>
      <c r="E225" s="22">
        <v>225</v>
      </c>
      <c r="F225" s="22">
        <v>258</v>
      </c>
      <c r="G225" s="22">
        <v>156</v>
      </c>
      <c r="H225" s="22">
        <v>251</v>
      </c>
    </row>
    <row r="226" spans="2:8">
      <c r="B226" s="22" t="s">
        <v>1773</v>
      </c>
      <c r="C226" s="22">
        <v>245</v>
      </c>
      <c r="D226" s="22">
        <v>202</v>
      </c>
      <c r="E226" s="22">
        <v>232</v>
      </c>
      <c r="F226" s="22">
        <v>270</v>
      </c>
      <c r="G226" s="22">
        <v>163</v>
      </c>
      <c r="H226" s="22">
        <v>265</v>
      </c>
    </row>
    <row r="227" spans="2:8">
      <c r="B227" s="22" t="s">
        <v>1774</v>
      </c>
      <c r="C227" s="22">
        <v>247</v>
      </c>
      <c r="D227" s="22">
        <v>205</v>
      </c>
      <c r="E227" s="22">
        <v>235</v>
      </c>
      <c r="F227" s="22">
        <v>271</v>
      </c>
      <c r="G227" s="22">
        <v>167</v>
      </c>
      <c r="H227" s="22">
        <v>273</v>
      </c>
    </row>
    <row r="228" spans="2:8">
      <c r="B228" s="22" t="s">
        <v>1775</v>
      </c>
      <c r="C228" s="22">
        <v>259</v>
      </c>
      <c r="D228" s="22">
        <v>216</v>
      </c>
      <c r="E228" s="22">
        <v>249</v>
      </c>
      <c r="F228" s="22">
        <v>283</v>
      </c>
      <c r="G228" s="22">
        <v>177</v>
      </c>
      <c r="H228" s="22">
        <v>304</v>
      </c>
    </row>
    <row r="229" spans="2:8">
      <c r="B229" s="22" t="s">
        <v>1776</v>
      </c>
      <c r="C229" s="22">
        <v>258</v>
      </c>
      <c r="D229" s="22">
        <v>214</v>
      </c>
      <c r="E229" s="22">
        <v>247</v>
      </c>
      <c r="F229" s="22">
        <v>282</v>
      </c>
      <c r="G229" s="22">
        <v>173</v>
      </c>
      <c r="H229" s="22">
        <v>311</v>
      </c>
    </row>
    <row r="230" spans="2:8">
      <c r="B230" s="22" t="s">
        <v>1777</v>
      </c>
      <c r="C230" s="22">
        <v>277</v>
      </c>
      <c r="D230" s="22">
        <v>230</v>
      </c>
      <c r="E230" s="22">
        <v>264</v>
      </c>
      <c r="F230" s="22">
        <v>303</v>
      </c>
      <c r="G230" s="22">
        <v>189</v>
      </c>
      <c r="H230" s="22">
        <v>328</v>
      </c>
    </row>
    <row r="231" spans="2:8">
      <c r="B231" s="22" t="s">
        <v>1778</v>
      </c>
      <c r="C231" s="22">
        <v>266</v>
      </c>
      <c r="D231" s="22">
        <v>218</v>
      </c>
      <c r="E231" s="22">
        <v>253</v>
      </c>
      <c r="F231" s="22">
        <v>294</v>
      </c>
      <c r="G231" s="22">
        <v>174</v>
      </c>
      <c r="H231" s="22">
        <v>323</v>
      </c>
    </row>
    <row r="232" spans="2:8">
      <c r="B232" s="22" t="s">
        <v>1779</v>
      </c>
      <c r="C232" s="22">
        <v>251</v>
      </c>
      <c r="D232" s="22">
        <v>205</v>
      </c>
      <c r="E232" s="22">
        <v>237</v>
      </c>
      <c r="F232" s="22">
        <v>277</v>
      </c>
      <c r="G232" s="22">
        <v>162</v>
      </c>
      <c r="H232" s="22">
        <v>301</v>
      </c>
    </row>
    <row r="233" spans="2:8">
      <c r="B233" s="22" t="s">
        <v>1780</v>
      </c>
      <c r="C233" s="22">
        <v>256</v>
      </c>
      <c r="D233" s="22">
        <v>209</v>
      </c>
      <c r="E233" s="22">
        <v>246</v>
      </c>
      <c r="F233" s="22">
        <v>282</v>
      </c>
      <c r="G233" s="22">
        <v>167</v>
      </c>
      <c r="H233" s="22">
        <v>297</v>
      </c>
    </row>
    <row r="234" spans="2:8">
      <c r="B234" s="22" t="s">
        <v>1781</v>
      </c>
      <c r="C234" s="22">
        <v>246</v>
      </c>
      <c r="D234" s="22">
        <v>200</v>
      </c>
      <c r="E234" s="22">
        <v>234</v>
      </c>
      <c r="F234" s="22">
        <v>271</v>
      </c>
      <c r="G234" s="22">
        <v>159</v>
      </c>
      <c r="H234" s="22">
        <v>278</v>
      </c>
    </row>
    <row r="235" spans="2:8">
      <c r="B235" s="22" t="s">
        <v>1782</v>
      </c>
      <c r="C235" s="22">
        <v>253</v>
      </c>
      <c r="D235" s="22">
        <v>210</v>
      </c>
      <c r="E235" s="22">
        <v>241</v>
      </c>
      <c r="F235" s="22">
        <v>277</v>
      </c>
      <c r="G235" s="22">
        <v>169</v>
      </c>
      <c r="H235" s="22">
        <v>292</v>
      </c>
    </row>
    <row r="236" spans="2:8">
      <c r="B236" s="22" t="s">
        <v>1783</v>
      </c>
      <c r="C236" s="22">
        <v>255</v>
      </c>
      <c r="D236" s="22">
        <v>210</v>
      </c>
      <c r="E236" s="22">
        <v>242</v>
      </c>
      <c r="F236" s="22">
        <v>280</v>
      </c>
      <c r="G236" s="22">
        <v>168</v>
      </c>
      <c r="H236" s="22">
        <v>295</v>
      </c>
    </row>
    <row r="237" spans="2:8">
      <c r="B237" s="22" t="s">
        <v>1784</v>
      </c>
      <c r="C237" s="22">
        <v>250</v>
      </c>
      <c r="D237" s="22">
        <v>205</v>
      </c>
      <c r="E237" s="22">
        <v>231</v>
      </c>
      <c r="F237" s="22">
        <v>276</v>
      </c>
      <c r="G237" s="22">
        <v>163</v>
      </c>
      <c r="H237" s="22">
        <v>293</v>
      </c>
    </row>
    <row r="238" spans="2:8">
      <c r="B238" s="22" t="s">
        <v>1785</v>
      </c>
      <c r="C238" s="22">
        <v>240</v>
      </c>
      <c r="D238" s="22">
        <v>194</v>
      </c>
      <c r="E238" s="22">
        <v>220</v>
      </c>
      <c r="F238" s="22">
        <v>266</v>
      </c>
      <c r="G238" s="22">
        <v>153</v>
      </c>
      <c r="H238" s="22">
        <v>284</v>
      </c>
    </row>
    <row r="239" spans="2:8">
      <c r="B239" s="22" t="s">
        <v>1786</v>
      </c>
      <c r="C239" s="22">
        <v>233</v>
      </c>
      <c r="D239" s="22">
        <v>190</v>
      </c>
      <c r="E239" s="22">
        <v>216</v>
      </c>
      <c r="F239" s="22">
        <v>258</v>
      </c>
      <c r="G239" s="22">
        <v>150</v>
      </c>
      <c r="H239" s="22">
        <v>278</v>
      </c>
    </row>
    <row r="240" spans="2:8">
      <c r="B240" s="22" t="s">
        <v>1787</v>
      </c>
      <c r="C240" s="22">
        <v>225</v>
      </c>
      <c r="D240" s="22">
        <v>183</v>
      </c>
      <c r="E240" s="22">
        <v>210</v>
      </c>
      <c r="F240" s="22">
        <v>249</v>
      </c>
      <c r="G240" s="22">
        <v>144</v>
      </c>
      <c r="H240" s="22">
        <v>266</v>
      </c>
    </row>
    <row r="241" spans="2:8">
      <c r="B241" s="22" t="s">
        <v>1788</v>
      </c>
      <c r="C241" s="22">
        <v>238</v>
      </c>
      <c r="D241" s="22">
        <v>196</v>
      </c>
      <c r="E241" s="22">
        <v>223</v>
      </c>
      <c r="F241" s="22">
        <v>262</v>
      </c>
      <c r="G241" s="22">
        <v>155</v>
      </c>
      <c r="H241" s="22">
        <v>282</v>
      </c>
    </row>
    <row r="242" spans="2:8">
      <c r="B242" s="22" t="s">
        <v>1789</v>
      </c>
      <c r="C242" s="22">
        <v>235</v>
      </c>
      <c r="D242" s="22">
        <v>192</v>
      </c>
      <c r="E242" s="22">
        <v>219</v>
      </c>
      <c r="F242" s="22">
        <v>260</v>
      </c>
      <c r="G242" s="22">
        <v>153</v>
      </c>
      <c r="H242" s="22">
        <v>274</v>
      </c>
    </row>
    <row r="243" spans="2:8">
      <c r="B243" s="22" t="s">
        <v>1790</v>
      </c>
      <c r="C243" s="22">
        <v>225</v>
      </c>
      <c r="D243" s="22">
        <v>181</v>
      </c>
      <c r="E243" s="22">
        <v>206</v>
      </c>
      <c r="F243" s="22">
        <v>251</v>
      </c>
      <c r="G243" s="22">
        <v>140</v>
      </c>
      <c r="H243" s="22">
        <v>266</v>
      </c>
    </row>
    <row r="244" spans="2:8">
      <c r="B244" s="22" t="s">
        <v>1791</v>
      </c>
      <c r="C244" s="22">
        <v>222</v>
      </c>
      <c r="D244" s="22">
        <v>176</v>
      </c>
      <c r="E244" s="22">
        <v>199</v>
      </c>
      <c r="F244" s="22">
        <v>249</v>
      </c>
      <c r="G244" s="22">
        <v>135</v>
      </c>
      <c r="H244" s="22">
        <v>259</v>
      </c>
    </row>
    <row r="245" spans="2:8">
      <c r="B245" s="22" t="s">
        <v>1142</v>
      </c>
      <c r="C245" s="22">
        <v>229</v>
      </c>
      <c r="D245" s="22">
        <v>180</v>
      </c>
      <c r="E245" s="22">
        <v>204</v>
      </c>
      <c r="F245" s="22">
        <v>258</v>
      </c>
      <c r="G245" s="22">
        <v>137</v>
      </c>
      <c r="H245" s="22">
        <v>264</v>
      </c>
    </row>
    <row r="246" spans="2:8">
      <c r="B246" s="22" t="s">
        <v>1792</v>
      </c>
      <c r="C246" s="22">
        <v>235</v>
      </c>
      <c r="D246" s="22">
        <v>188</v>
      </c>
      <c r="E246" s="22">
        <v>209</v>
      </c>
      <c r="F246" s="22">
        <v>263</v>
      </c>
      <c r="G246" s="22">
        <v>148</v>
      </c>
      <c r="H246" s="22">
        <v>272</v>
      </c>
    </row>
    <row r="247" spans="2:8">
      <c r="B247" s="22" t="s">
        <v>1793</v>
      </c>
      <c r="C247" s="22">
        <v>241</v>
      </c>
      <c r="D247" s="22">
        <v>193</v>
      </c>
      <c r="E247" s="22">
        <v>215</v>
      </c>
      <c r="F247" s="22">
        <v>269</v>
      </c>
      <c r="G247" s="22">
        <v>153</v>
      </c>
      <c r="H247" s="22">
        <v>278</v>
      </c>
    </row>
    <row r="248" spans="2:8">
      <c r="B248" s="22" t="s">
        <v>1794</v>
      </c>
      <c r="C248" s="22">
        <v>245</v>
      </c>
      <c r="D248" s="22">
        <v>197</v>
      </c>
      <c r="E248" s="22">
        <v>219</v>
      </c>
      <c r="F248" s="22">
        <v>274</v>
      </c>
      <c r="G248" s="22">
        <v>154</v>
      </c>
      <c r="H248" s="22">
        <v>284</v>
      </c>
    </row>
    <row r="249" spans="2:8">
      <c r="B249" s="22" t="s">
        <v>1795</v>
      </c>
      <c r="C249" s="22">
        <v>232</v>
      </c>
      <c r="D249" s="22">
        <v>186</v>
      </c>
      <c r="E249" s="22">
        <v>209</v>
      </c>
      <c r="F249" s="22">
        <v>260</v>
      </c>
      <c r="G249" s="22">
        <v>143</v>
      </c>
      <c r="H249" s="22">
        <v>272</v>
      </c>
    </row>
    <row r="250" spans="2:8">
      <c r="B250" s="22" t="s">
        <v>1796</v>
      </c>
      <c r="C250" s="22">
        <v>225</v>
      </c>
      <c r="D250" s="22">
        <v>179</v>
      </c>
      <c r="E250" s="22">
        <v>202</v>
      </c>
      <c r="F250" s="22">
        <v>253</v>
      </c>
      <c r="G250" s="22">
        <v>137</v>
      </c>
      <c r="H250" s="22">
        <v>264</v>
      </c>
    </row>
    <row r="251" spans="2:8">
      <c r="B251" s="22" t="s">
        <v>1797</v>
      </c>
      <c r="C251" s="22">
        <v>222</v>
      </c>
      <c r="D251" s="22">
        <v>176</v>
      </c>
      <c r="E251" s="22">
        <v>199</v>
      </c>
      <c r="F251" s="22">
        <v>249</v>
      </c>
      <c r="G251" s="22">
        <v>134</v>
      </c>
      <c r="H251" s="22">
        <v>260</v>
      </c>
    </row>
    <row r="252" spans="2:8">
      <c r="B252" s="22" t="s">
        <v>1798</v>
      </c>
      <c r="C252" s="22">
        <v>224</v>
      </c>
      <c r="D252" s="22">
        <v>178</v>
      </c>
      <c r="E252" s="22">
        <v>200</v>
      </c>
      <c r="F252" s="22">
        <v>251</v>
      </c>
      <c r="G252" s="22">
        <v>136</v>
      </c>
      <c r="H252" s="22">
        <v>260</v>
      </c>
    </row>
    <row r="253" spans="2:8">
      <c r="B253" s="22" t="s">
        <v>1799</v>
      </c>
      <c r="C253" s="22">
        <v>232</v>
      </c>
      <c r="D253" s="22">
        <v>185</v>
      </c>
      <c r="E253" s="22">
        <v>208</v>
      </c>
      <c r="F253" s="22">
        <v>260</v>
      </c>
      <c r="G253" s="22">
        <v>142</v>
      </c>
      <c r="H253" s="22">
        <v>269</v>
      </c>
    </row>
    <row r="254" spans="2:8">
      <c r="B254" s="22" t="s">
        <v>1194</v>
      </c>
      <c r="C254" s="22">
        <v>239</v>
      </c>
      <c r="D254" s="22">
        <v>191</v>
      </c>
      <c r="E254" s="22">
        <v>215</v>
      </c>
      <c r="F254" s="22">
        <v>268</v>
      </c>
      <c r="G254" s="22">
        <v>147</v>
      </c>
      <c r="H254" s="22">
        <v>277</v>
      </c>
    </row>
    <row r="255" spans="2:8">
      <c r="B255" s="22" t="s">
        <v>1195</v>
      </c>
      <c r="C255" s="22">
        <v>250</v>
      </c>
      <c r="D255" s="22">
        <v>204</v>
      </c>
      <c r="E255" s="22">
        <v>229</v>
      </c>
      <c r="F255" s="22">
        <v>277</v>
      </c>
      <c r="G255" s="22">
        <v>160</v>
      </c>
      <c r="H255" s="22">
        <v>287</v>
      </c>
    </row>
    <row r="256" spans="2:8">
      <c r="B256" s="22" t="s">
        <v>1196</v>
      </c>
      <c r="C256" s="22">
        <v>249</v>
      </c>
      <c r="D256" s="22">
        <v>204</v>
      </c>
      <c r="E256" s="22">
        <v>236</v>
      </c>
      <c r="F256" s="22">
        <v>275</v>
      </c>
      <c r="G256" s="22">
        <v>158</v>
      </c>
      <c r="H256" s="22">
        <v>290</v>
      </c>
    </row>
    <row r="257" spans="2:8">
      <c r="B257" s="22" t="s">
        <v>1197</v>
      </c>
      <c r="C257" s="22">
        <v>256</v>
      </c>
      <c r="D257" s="22">
        <v>210</v>
      </c>
      <c r="E257" s="22">
        <v>245</v>
      </c>
      <c r="F257" s="22">
        <v>281</v>
      </c>
      <c r="G257" s="22">
        <v>163</v>
      </c>
      <c r="H257" s="22">
        <v>303</v>
      </c>
    </row>
    <row r="258" spans="2:8">
      <c r="B258" s="22" t="s">
        <v>1198</v>
      </c>
      <c r="C258" s="22">
        <v>254</v>
      </c>
      <c r="D258" s="22">
        <v>209</v>
      </c>
      <c r="E258" s="22">
        <v>247</v>
      </c>
      <c r="F258" s="22">
        <v>277</v>
      </c>
      <c r="G258" s="22">
        <v>161</v>
      </c>
      <c r="H258" s="22">
        <v>297</v>
      </c>
    </row>
    <row r="259" spans="2:8">
      <c r="B259" s="22" t="s">
        <v>1199</v>
      </c>
      <c r="C259" s="22">
        <v>250</v>
      </c>
      <c r="D259" s="22">
        <v>206</v>
      </c>
      <c r="E259" s="22">
        <v>245</v>
      </c>
      <c r="F259" s="22">
        <v>273</v>
      </c>
      <c r="G259" s="22">
        <v>157</v>
      </c>
      <c r="H259" s="22">
        <v>294</v>
      </c>
    </row>
    <row r="260" spans="2:8">
      <c r="B260" s="22" t="s">
        <v>1800</v>
      </c>
      <c r="C260" s="22">
        <v>260</v>
      </c>
      <c r="D260" s="22">
        <v>213</v>
      </c>
      <c r="E260" s="22">
        <v>257</v>
      </c>
      <c r="F260" s="22">
        <v>283</v>
      </c>
      <c r="G260" s="22">
        <v>164</v>
      </c>
      <c r="H260" s="22">
        <v>294</v>
      </c>
    </row>
    <row r="261" spans="2:8">
      <c r="B261" s="22" t="s">
        <v>1139</v>
      </c>
      <c r="C261" s="22">
        <v>251</v>
      </c>
      <c r="D261" s="22">
        <v>204</v>
      </c>
      <c r="E261" s="22">
        <v>263</v>
      </c>
      <c r="F261" s="22">
        <v>271</v>
      </c>
      <c r="G261" s="22">
        <v>156</v>
      </c>
      <c r="H261" s="22">
        <v>289</v>
      </c>
    </row>
    <row r="262" spans="2:8">
      <c r="B262" s="22" t="s">
        <v>1801</v>
      </c>
      <c r="C262" s="22">
        <v>255</v>
      </c>
      <c r="D262" s="22">
        <v>208</v>
      </c>
      <c r="E262" s="22">
        <v>269</v>
      </c>
      <c r="F262" s="22">
        <v>275</v>
      </c>
      <c r="G262" s="22">
        <v>160</v>
      </c>
      <c r="H262" s="22">
        <v>293</v>
      </c>
    </row>
    <row r="263" spans="2:8">
      <c r="B263" s="22" t="s">
        <v>1802</v>
      </c>
      <c r="C263" s="22">
        <v>257</v>
      </c>
      <c r="D263" s="22">
        <v>209</v>
      </c>
      <c r="E263" s="22">
        <v>272</v>
      </c>
      <c r="F263" s="22">
        <v>277</v>
      </c>
      <c r="G263" s="22">
        <v>162</v>
      </c>
      <c r="H263" s="22">
        <v>293</v>
      </c>
    </row>
    <row r="264" spans="2:8">
      <c r="B264" s="22" t="s">
        <v>1803</v>
      </c>
      <c r="C264" s="22">
        <v>263</v>
      </c>
      <c r="D264" s="22">
        <v>215</v>
      </c>
      <c r="E264" s="22">
        <v>275</v>
      </c>
      <c r="F264" s="22">
        <v>285</v>
      </c>
      <c r="G264" s="22">
        <v>166</v>
      </c>
      <c r="H264" s="22">
        <v>299</v>
      </c>
    </row>
    <row r="265" spans="2:8">
      <c r="B265" s="22" t="s">
        <v>1804</v>
      </c>
      <c r="C265" s="22">
        <v>262</v>
      </c>
      <c r="D265" s="22">
        <v>213</v>
      </c>
      <c r="E265" s="22">
        <v>275</v>
      </c>
      <c r="F265" s="22">
        <v>283</v>
      </c>
      <c r="G265" s="22">
        <v>163</v>
      </c>
      <c r="H265" s="22">
        <v>300</v>
      </c>
    </row>
    <row r="266" spans="2:8">
      <c r="B266" s="22" t="s">
        <v>1200</v>
      </c>
      <c r="C266" s="22">
        <v>272</v>
      </c>
      <c r="D266" s="22">
        <v>222</v>
      </c>
      <c r="E266" s="22">
        <v>278</v>
      </c>
      <c r="F266" s="22">
        <v>295</v>
      </c>
      <c r="G266" s="22">
        <v>172</v>
      </c>
      <c r="H266" s="22">
        <v>305</v>
      </c>
    </row>
    <row r="267" spans="2:8">
      <c r="B267" s="22" t="s">
        <v>1805</v>
      </c>
      <c r="C267" s="22">
        <v>272</v>
      </c>
      <c r="D267" s="22">
        <v>220</v>
      </c>
      <c r="E267" s="22">
        <v>272</v>
      </c>
      <c r="F267" s="22">
        <v>298</v>
      </c>
      <c r="G267" s="22">
        <v>170</v>
      </c>
      <c r="H267" s="22">
        <v>303</v>
      </c>
    </row>
    <row r="268" spans="2:8">
      <c r="B268" s="22" t="s">
        <v>1806</v>
      </c>
      <c r="C268" s="22">
        <v>290</v>
      </c>
      <c r="D268" s="22">
        <v>239</v>
      </c>
      <c r="E268" s="22">
        <v>289</v>
      </c>
      <c r="F268" s="22">
        <v>316</v>
      </c>
      <c r="G268" s="22">
        <v>189</v>
      </c>
      <c r="H268" s="22">
        <v>325</v>
      </c>
    </row>
    <row r="269" spans="2:8">
      <c r="B269" s="22" t="s">
        <v>1807</v>
      </c>
      <c r="C269" s="22">
        <v>295</v>
      </c>
      <c r="D269" s="22">
        <v>242</v>
      </c>
      <c r="E269" s="22">
        <v>293</v>
      </c>
      <c r="F269" s="22">
        <v>322</v>
      </c>
      <c r="G269" s="22">
        <v>191</v>
      </c>
      <c r="H269" s="22">
        <v>332</v>
      </c>
    </row>
    <row r="270" spans="2:8">
      <c r="B270" s="22" t="s">
        <v>1808</v>
      </c>
      <c r="C270" s="22">
        <v>271</v>
      </c>
      <c r="D270" s="22">
        <v>218</v>
      </c>
      <c r="E270" s="22">
        <v>264</v>
      </c>
      <c r="F270" s="22">
        <v>298</v>
      </c>
      <c r="G270" s="22">
        <v>170</v>
      </c>
      <c r="H270" s="22">
        <v>304</v>
      </c>
    </row>
    <row r="271" spans="2:8">
      <c r="B271" s="22" t="s">
        <v>1809</v>
      </c>
      <c r="C271" s="22">
        <v>276</v>
      </c>
      <c r="D271" s="22">
        <v>223</v>
      </c>
      <c r="E271" s="22">
        <v>263</v>
      </c>
      <c r="F271" s="22">
        <v>305</v>
      </c>
      <c r="G271" s="22">
        <v>176</v>
      </c>
      <c r="H271" s="22">
        <v>309</v>
      </c>
    </row>
    <row r="272" spans="2:8">
      <c r="B272" s="22" t="s">
        <v>1810</v>
      </c>
      <c r="C272" s="22">
        <v>276</v>
      </c>
      <c r="D272" s="22">
        <v>221</v>
      </c>
      <c r="E272" s="22">
        <v>264</v>
      </c>
      <c r="F272" s="22">
        <v>306</v>
      </c>
      <c r="G272" s="22">
        <v>174</v>
      </c>
      <c r="H272" s="22">
        <v>306</v>
      </c>
    </row>
    <row r="273" spans="2:8">
      <c r="B273" s="22" t="s">
        <v>1811</v>
      </c>
      <c r="C273" s="22">
        <v>270</v>
      </c>
      <c r="D273" s="22">
        <v>216</v>
      </c>
      <c r="E273" s="22">
        <v>257</v>
      </c>
      <c r="F273" s="22">
        <v>301</v>
      </c>
      <c r="G273" s="22">
        <v>169</v>
      </c>
      <c r="H273" s="22">
        <v>291</v>
      </c>
    </row>
    <row r="274" spans="2:8">
      <c r="B274" s="22" t="s">
        <v>1812</v>
      </c>
      <c r="C274" s="22">
        <v>263</v>
      </c>
      <c r="D274" s="22">
        <v>210</v>
      </c>
      <c r="E274" s="22">
        <v>249</v>
      </c>
      <c r="F274" s="22">
        <v>292</v>
      </c>
      <c r="G274" s="22">
        <v>165</v>
      </c>
      <c r="H274" s="22">
        <v>291</v>
      </c>
    </row>
    <row r="275" spans="2:8">
      <c r="B275" s="22" t="s">
        <v>1813</v>
      </c>
      <c r="C275" s="22">
        <v>273</v>
      </c>
      <c r="D275" s="22">
        <v>218</v>
      </c>
      <c r="E275" s="22">
        <v>260</v>
      </c>
      <c r="F275" s="22">
        <v>302</v>
      </c>
      <c r="G275" s="22">
        <v>171</v>
      </c>
      <c r="H275" s="22">
        <v>300</v>
      </c>
    </row>
    <row r="276" spans="2:8">
      <c r="B276" s="22" t="s">
        <v>1814</v>
      </c>
      <c r="C276" s="22">
        <v>276</v>
      </c>
      <c r="D276" s="22">
        <v>222</v>
      </c>
      <c r="E276" s="22">
        <v>265</v>
      </c>
      <c r="F276" s="22">
        <v>305</v>
      </c>
      <c r="G276" s="22">
        <v>175</v>
      </c>
      <c r="H276" s="22">
        <v>309</v>
      </c>
    </row>
    <row r="277" spans="2:8">
      <c r="B277" s="22" t="s">
        <v>1815</v>
      </c>
      <c r="C277" s="22">
        <v>270</v>
      </c>
      <c r="D277" s="22">
        <v>216</v>
      </c>
      <c r="E277" s="22">
        <v>258</v>
      </c>
      <c r="F277" s="22">
        <v>299</v>
      </c>
      <c r="G277" s="22">
        <v>169</v>
      </c>
      <c r="H277" s="22">
        <v>303</v>
      </c>
    </row>
    <row r="278" spans="2:8">
      <c r="B278" s="22" t="s">
        <v>1816</v>
      </c>
      <c r="C278" s="22">
        <v>280</v>
      </c>
      <c r="D278" s="22">
        <v>225</v>
      </c>
      <c r="E278" s="22">
        <v>265</v>
      </c>
      <c r="F278" s="22">
        <v>310</v>
      </c>
      <c r="G278" s="22">
        <v>176</v>
      </c>
      <c r="H278" s="22">
        <v>312</v>
      </c>
    </row>
    <row r="279" spans="2:8">
      <c r="B279" s="22" t="s">
        <v>1201</v>
      </c>
      <c r="C279" s="22">
        <v>280</v>
      </c>
      <c r="D279" s="22">
        <v>224</v>
      </c>
      <c r="E279" s="22">
        <v>268</v>
      </c>
      <c r="F279" s="22">
        <v>309</v>
      </c>
      <c r="G279" s="22">
        <v>175</v>
      </c>
      <c r="H279" s="22">
        <v>311</v>
      </c>
    </row>
    <row r="280" spans="2:8">
      <c r="B280" s="22" t="s">
        <v>1817</v>
      </c>
      <c r="C280" s="22">
        <v>271</v>
      </c>
      <c r="D280" s="22">
        <v>214</v>
      </c>
      <c r="E280" s="22">
        <v>256</v>
      </c>
      <c r="F280" s="22">
        <v>301</v>
      </c>
      <c r="G280" s="22">
        <v>165</v>
      </c>
      <c r="H280" s="22">
        <v>303</v>
      </c>
    </row>
    <row r="281" spans="2:8">
      <c r="B281" s="22" t="s">
        <v>1818</v>
      </c>
      <c r="C281" s="22">
        <v>285</v>
      </c>
      <c r="D281" s="22">
        <v>226</v>
      </c>
      <c r="E281" s="22">
        <v>264</v>
      </c>
      <c r="F281" s="22">
        <v>319</v>
      </c>
      <c r="G281" s="22">
        <v>178</v>
      </c>
      <c r="H281" s="22">
        <v>307</v>
      </c>
    </row>
    <row r="282" spans="2:8">
      <c r="B282" s="22" t="s">
        <v>1143</v>
      </c>
      <c r="C282" s="22">
        <v>286</v>
      </c>
      <c r="D282" s="22">
        <v>227</v>
      </c>
      <c r="E282" s="22">
        <v>266</v>
      </c>
      <c r="F282" s="22">
        <v>319</v>
      </c>
      <c r="G282" s="22">
        <v>178</v>
      </c>
      <c r="H282" s="22">
        <v>301</v>
      </c>
    </row>
    <row r="283" spans="2:8">
      <c r="B283" s="22" t="s">
        <v>1819</v>
      </c>
      <c r="C283" s="22">
        <v>280</v>
      </c>
      <c r="D283" s="22">
        <v>226</v>
      </c>
      <c r="E283" s="22">
        <v>263</v>
      </c>
      <c r="F283" s="22">
        <v>310</v>
      </c>
      <c r="G283" s="22">
        <v>178</v>
      </c>
      <c r="H283" s="22">
        <v>306</v>
      </c>
    </row>
    <row r="284" spans="2:8">
      <c r="B284" s="22" t="s">
        <v>1820</v>
      </c>
      <c r="C284" s="22">
        <v>277</v>
      </c>
      <c r="D284" s="22">
        <v>226</v>
      </c>
      <c r="E284" s="22">
        <v>261</v>
      </c>
      <c r="F284" s="22">
        <v>305</v>
      </c>
      <c r="G284" s="22">
        <v>179</v>
      </c>
      <c r="H284" s="22">
        <v>307</v>
      </c>
    </row>
    <row r="285" spans="2:8">
      <c r="B285" s="22" t="s">
        <v>1821</v>
      </c>
      <c r="C285" s="22">
        <v>272</v>
      </c>
      <c r="D285" s="22">
        <v>221</v>
      </c>
      <c r="E285" s="22">
        <v>254</v>
      </c>
      <c r="F285" s="22">
        <v>300</v>
      </c>
      <c r="G285" s="22">
        <v>176</v>
      </c>
      <c r="H285" s="22">
        <v>305</v>
      </c>
    </row>
    <row r="286" spans="2:8">
      <c r="B286" s="22" t="s">
        <v>1822</v>
      </c>
      <c r="C286" s="22">
        <v>278</v>
      </c>
      <c r="D286" s="22">
        <v>225</v>
      </c>
      <c r="E286" s="22">
        <v>259</v>
      </c>
      <c r="F286" s="22">
        <v>308</v>
      </c>
      <c r="G286" s="22">
        <v>180</v>
      </c>
      <c r="H286" s="22">
        <v>306</v>
      </c>
    </row>
    <row r="287" spans="2:8">
      <c r="B287" s="22" t="s">
        <v>1823</v>
      </c>
      <c r="C287" s="22">
        <v>275</v>
      </c>
      <c r="D287" s="22">
        <v>222</v>
      </c>
      <c r="E287" s="22">
        <v>255</v>
      </c>
      <c r="F287" s="22">
        <v>305</v>
      </c>
      <c r="G287" s="22">
        <v>177</v>
      </c>
      <c r="H287" s="22">
        <v>311</v>
      </c>
    </row>
    <row r="288" spans="2:8">
      <c r="B288" s="22" t="s">
        <v>1824</v>
      </c>
      <c r="C288" s="22">
        <v>269</v>
      </c>
      <c r="D288" s="22">
        <v>217</v>
      </c>
      <c r="E288" s="22">
        <v>248</v>
      </c>
      <c r="F288" s="22">
        <v>297</v>
      </c>
      <c r="G288" s="22">
        <v>174</v>
      </c>
      <c r="H288" s="22">
        <v>294</v>
      </c>
    </row>
    <row r="289" spans="2:8">
      <c r="B289" s="22" t="s">
        <v>1825</v>
      </c>
      <c r="C289" s="22">
        <v>277</v>
      </c>
      <c r="D289" s="22">
        <v>229</v>
      </c>
      <c r="E289" s="22">
        <v>258</v>
      </c>
      <c r="F289" s="22">
        <v>303</v>
      </c>
      <c r="G289" s="22">
        <v>184</v>
      </c>
      <c r="H289" s="22">
        <v>308</v>
      </c>
    </row>
    <row r="290" spans="2:8">
      <c r="B290" s="22" t="s">
        <v>1826</v>
      </c>
      <c r="C290" s="22">
        <v>272</v>
      </c>
      <c r="D290" s="22">
        <v>226</v>
      </c>
      <c r="E290" s="22">
        <v>258</v>
      </c>
      <c r="F290" s="22">
        <v>297</v>
      </c>
      <c r="G290" s="22">
        <v>179</v>
      </c>
      <c r="H290" s="22">
        <v>307</v>
      </c>
    </row>
    <row r="291" spans="2:8">
      <c r="B291" s="22" t="s">
        <v>1202</v>
      </c>
      <c r="C291" s="22">
        <v>261</v>
      </c>
      <c r="D291" s="22">
        <v>216</v>
      </c>
      <c r="E291" s="22">
        <v>246</v>
      </c>
      <c r="F291" s="22">
        <v>286</v>
      </c>
      <c r="G291" s="22">
        <v>170</v>
      </c>
      <c r="H291" s="22">
        <v>294</v>
      </c>
    </row>
    <row r="292" spans="2:8">
      <c r="B292" s="22" t="s">
        <v>1827</v>
      </c>
      <c r="C292" s="22">
        <v>262</v>
      </c>
      <c r="D292" s="22">
        <v>219</v>
      </c>
      <c r="E292" s="22">
        <v>251</v>
      </c>
      <c r="F292" s="22">
        <v>285</v>
      </c>
      <c r="G292" s="22">
        <v>172</v>
      </c>
      <c r="H292" s="22">
        <v>304</v>
      </c>
    </row>
    <row r="293" spans="2:8">
      <c r="B293" s="22" t="s">
        <v>1828</v>
      </c>
      <c r="C293" s="22">
        <v>264</v>
      </c>
      <c r="D293" s="22">
        <v>221</v>
      </c>
      <c r="E293" s="22">
        <v>251</v>
      </c>
      <c r="F293" s="22">
        <v>287</v>
      </c>
      <c r="G293" s="22">
        <v>172</v>
      </c>
      <c r="H293" s="22">
        <v>299</v>
      </c>
    </row>
    <row r="294" spans="2:8">
      <c r="B294" s="22" t="s">
        <v>1829</v>
      </c>
      <c r="C294" s="22">
        <v>278</v>
      </c>
      <c r="D294" s="22">
        <v>237</v>
      </c>
      <c r="E294" s="22">
        <v>267</v>
      </c>
      <c r="F294" s="22">
        <v>300</v>
      </c>
      <c r="G294" s="22">
        <v>184</v>
      </c>
      <c r="H294" s="22">
        <v>321</v>
      </c>
    </row>
    <row r="295" spans="2:8">
      <c r="B295" s="22" t="s">
        <v>1830</v>
      </c>
      <c r="C295" s="22">
        <v>291</v>
      </c>
      <c r="D295" s="22">
        <v>252</v>
      </c>
      <c r="E295" s="22">
        <v>279</v>
      </c>
      <c r="F295" s="22">
        <v>313</v>
      </c>
      <c r="G295" s="22">
        <v>194</v>
      </c>
      <c r="H295" s="22">
        <v>336</v>
      </c>
    </row>
    <row r="296" spans="2:8">
      <c r="B296" s="22" t="s">
        <v>1144</v>
      </c>
      <c r="C296" s="22">
        <v>294</v>
      </c>
      <c r="D296" s="22">
        <v>251</v>
      </c>
      <c r="E296" s="22">
        <v>278</v>
      </c>
      <c r="F296" s="22">
        <v>318</v>
      </c>
      <c r="G296" s="22">
        <v>190</v>
      </c>
      <c r="H296" s="22">
        <v>345</v>
      </c>
    </row>
    <row r="297" spans="2:8">
      <c r="B297" s="22" t="s">
        <v>1831</v>
      </c>
      <c r="C297" s="22">
        <v>284</v>
      </c>
      <c r="D297" s="22">
        <v>242</v>
      </c>
      <c r="E297" s="22">
        <v>267</v>
      </c>
      <c r="F297" s="22">
        <v>309</v>
      </c>
      <c r="G297" s="22">
        <v>181</v>
      </c>
      <c r="H297" s="22">
        <v>338</v>
      </c>
    </row>
    <row r="298" spans="2:8">
      <c r="B298" s="22" t="s">
        <v>1832</v>
      </c>
      <c r="C298" s="22">
        <v>277</v>
      </c>
      <c r="D298" s="22">
        <v>235</v>
      </c>
      <c r="E298" s="22">
        <v>262</v>
      </c>
      <c r="F298" s="22">
        <v>301</v>
      </c>
      <c r="G298" s="22">
        <v>176</v>
      </c>
      <c r="H298" s="22">
        <v>331</v>
      </c>
    </row>
    <row r="299" spans="2:8">
      <c r="B299" s="22" t="s">
        <v>1833</v>
      </c>
      <c r="C299" s="22">
        <v>283</v>
      </c>
      <c r="D299" s="22">
        <v>241</v>
      </c>
      <c r="E299" s="22">
        <v>264</v>
      </c>
      <c r="F299" s="22">
        <v>307</v>
      </c>
      <c r="G299" s="22">
        <v>180</v>
      </c>
      <c r="H299" s="22">
        <v>341</v>
      </c>
    </row>
    <row r="300" spans="2:8">
      <c r="B300" s="22" t="s">
        <v>1834</v>
      </c>
      <c r="C300" s="22">
        <v>296</v>
      </c>
      <c r="D300" s="22">
        <v>254</v>
      </c>
      <c r="E300" s="22">
        <v>276</v>
      </c>
      <c r="F300" s="22">
        <v>321</v>
      </c>
      <c r="G300" s="22">
        <v>189</v>
      </c>
      <c r="H300" s="22">
        <v>356</v>
      </c>
    </row>
    <row r="301" spans="2:8">
      <c r="B301" s="22" t="s">
        <v>1203</v>
      </c>
      <c r="C301" s="22">
        <v>306</v>
      </c>
      <c r="D301" s="22">
        <v>265</v>
      </c>
      <c r="E301" s="22">
        <v>284</v>
      </c>
      <c r="F301" s="22">
        <v>331</v>
      </c>
      <c r="G301" s="22">
        <v>199</v>
      </c>
      <c r="H301" s="22">
        <v>362</v>
      </c>
    </row>
    <row r="302" spans="2:8">
      <c r="B302" s="22" t="s">
        <v>1835</v>
      </c>
      <c r="C302" s="22">
        <v>288</v>
      </c>
      <c r="D302" s="22">
        <v>247</v>
      </c>
      <c r="E302" s="22">
        <v>271</v>
      </c>
      <c r="F302" s="22">
        <v>311</v>
      </c>
      <c r="G302" s="22">
        <v>181</v>
      </c>
      <c r="H302" s="22">
        <v>348</v>
      </c>
    </row>
    <row r="303" spans="2:8">
      <c r="B303" s="22" t="s">
        <v>1836</v>
      </c>
      <c r="C303" s="22">
        <v>297</v>
      </c>
      <c r="D303" s="22">
        <v>257</v>
      </c>
      <c r="E303" s="22">
        <v>281</v>
      </c>
      <c r="F303" s="22">
        <v>321</v>
      </c>
      <c r="G303" s="22">
        <v>191</v>
      </c>
      <c r="H303" s="22">
        <v>359</v>
      </c>
    </row>
    <row r="304" spans="2:8">
      <c r="B304" s="22" t="s">
        <v>1837</v>
      </c>
      <c r="C304" s="22">
        <v>297</v>
      </c>
      <c r="D304" s="22">
        <v>255</v>
      </c>
      <c r="E304" s="22">
        <v>277</v>
      </c>
      <c r="F304" s="22">
        <v>322</v>
      </c>
      <c r="G304" s="22">
        <v>188</v>
      </c>
      <c r="H304" s="22">
        <v>363</v>
      </c>
    </row>
    <row r="305" spans="2:8">
      <c r="B305" s="22" t="s">
        <v>1838</v>
      </c>
      <c r="C305" s="22">
        <v>311</v>
      </c>
      <c r="D305" s="22">
        <v>266</v>
      </c>
      <c r="E305" s="22">
        <v>290</v>
      </c>
      <c r="F305" s="22">
        <v>337</v>
      </c>
      <c r="G305" s="22">
        <v>198</v>
      </c>
      <c r="H305" s="22">
        <v>375</v>
      </c>
    </row>
    <row r="306" spans="2:8">
      <c r="B306" s="22" t="s">
        <v>1839</v>
      </c>
      <c r="C306" s="22">
        <v>327</v>
      </c>
      <c r="D306" s="22">
        <v>283</v>
      </c>
      <c r="E306" s="22">
        <v>300</v>
      </c>
      <c r="F306" s="22">
        <v>355</v>
      </c>
      <c r="G306" s="22">
        <v>211</v>
      </c>
      <c r="H306" s="22">
        <v>390</v>
      </c>
    </row>
    <row r="307" spans="2:8">
      <c r="B307" s="22" t="s">
        <v>1840</v>
      </c>
      <c r="C307" s="22">
        <v>305</v>
      </c>
      <c r="D307" s="22">
        <v>262</v>
      </c>
      <c r="E307" s="22">
        <v>281</v>
      </c>
      <c r="F307" s="22">
        <v>331</v>
      </c>
      <c r="G307" s="22">
        <v>194</v>
      </c>
      <c r="H307" s="22">
        <v>363</v>
      </c>
    </row>
    <row r="308" spans="2:8">
      <c r="B308" s="22" t="s">
        <v>1841</v>
      </c>
      <c r="C308" s="22">
        <v>313</v>
      </c>
      <c r="D308" s="22">
        <v>271</v>
      </c>
      <c r="E308" s="22">
        <v>288</v>
      </c>
      <c r="F308" s="22">
        <v>339</v>
      </c>
      <c r="G308" s="22">
        <v>205</v>
      </c>
      <c r="H308" s="22">
        <v>370</v>
      </c>
    </row>
    <row r="309" spans="2:8">
      <c r="B309" s="22" t="s">
        <v>1842</v>
      </c>
      <c r="C309" s="22">
        <v>313</v>
      </c>
      <c r="D309" s="22">
        <v>269</v>
      </c>
      <c r="E309" s="22">
        <v>289</v>
      </c>
      <c r="F309" s="22">
        <v>339</v>
      </c>
      <c r="G309" s="22">
        <v>203</v>
      </c>
      <c r="H309" s="22">
        <v>367</v>
      </c>
    </row>
    <row r="310" spans="2:8">
      <c r="B310" s="22" t="s">
        <v>1843</v>
      </c>
      <c r="C310" s="22">
        <v>295</v>
      </c>
      <c r="D310" s="22">
        <v>253</v>
      </c>
      <c r="E310" s="22">
        <v>273</v>
      </c>
      <c r="F310" s="22">
        <v>321</v>
      </c>
      <c r="G310" s="22">
        <v>186</v>
      </c>
      <c r="H310" s="22">
        <v>347</v>
      </c>
    </row>
    <row r="311" spans="2:8">
      <c r="B311" s="22" t="s">
        <v>1844</v>
      </c>
      <c r="C311" s="22">
        <v>296</v>
      </c>
      <c r="D311" s="22">
        <v>254</v>
      </c>
      <c r="E311" s="22">
        <v>270</v>
      </c>
      <c r="F311" s="22">
        <v>323</v>
      </c>
      <c r="G311" s="22">
        <v>188</v>
      </c>
      <c r="H311" s="22">
        <v>348</v>
      </c>
    </row>
    <row r="312" spans="2:8">
      <c r="B312" s="22" t="s">
        <v>1845</v>
      </c>
      <c r="C312" s="22">
        <v>299</v>
      </c>
      <c r="D312" s="22">
        <v>257</v>
      </c>
      <c r="E312" s="22">
        <v>273</v>
      </c>
      <c r="F312" s="22">
        <v>326</v>
      </c>
      <c r="G312" s="22">
        <v>192</v>
      </c>
      <c r="H312" s="22">
        <v>345</v>
      </c>
    </row>
    <row r="313" spans="2:8">
      <c r="B313" s="22" t="s">
        <v>1846</v>
      </c>
      <c r="C313" s="22">
        <v>296</v>
      </c>
      <c r="D313" s="22">
        <v>253</v>
      </c>
      <c r="E313" s="22">
        <v>268</v>
      </c>
      <c r="F313" s="22">
        <v>323</v>
      </c>
      <c r="G313" s="22">
        <v>185</v>
      </c>
      <c r="H313" s="22">
        <v>346</v>
      </c>
    </row>
    <row r="314" spans="2:8">
      <c r="B314" s="22" t="s">
        <v>1847</v>
      </c>
      <c r="C314" s="22">
        <v>302</v>
      </c>
      <c r="D314" s="22">
        <v>262</v>
      </c>
      <c r="E314" s="22">
        <v>273</v>
      </c>
      <c r="F314" s="22">
        <v>328</v>
      </c>
      <c r="G314" s="22">
        <v>191</v>
      </c>
      <c r="H314" s="22">
        <v>351</v>
      </c>
    </row>
    <row r="315" spans="2:8">
      <c r="B315" s="22" t="s">
        <v>1848</v>
      </c>
      <c r="C315" s="22">
        <v>308</v>
      </c>
      <c r="D315" s="22">
        <v>267</v>
      </c>
      <c r="E315" s="22">
        <v>282</v>
      </c>
      <c r="F315" s="22">
        <v>336</v>
      </c>
      <c r="G315" s="22">
        <v>194</v>
      </c>
      <c r="H315" s="22">
        <v>358</v>
      </c>
    </row>
    <row r="316" spans="2:8">
      <c r="B316" s="22" t="s">
        <v>1849</v>
      </c>
      <c r="C316" s="22">
        <v>296</v>
      </c>
      <c r="D316" s="22">
        <v>253</v>
      </c>
      <c r="E316" s="22">
        <v>270</v>
      </c>
      <c r="F316" s="22">
        <v>323</v>
      </c>
      <c r="G316" s="22">
        <v>183</v>
      </c>
      <c r="H316" s="22">
        <v>334</v>
      </c>
    </row>
    <row r="317" spans="2:8">
      <c r="B317" s="22" t="s">
        <v>1850</v>
      </c>
      <c r="C317" s="22">
        <v>290</v>
      </c>
      <c r="D317" s="22">
        <v>248</v>
      </c>
      <c r="E317" s="22">
        <v>264</v>
      </c>
      <c r="F317" s="22">
        <v>318</v>
      </c>
      <c r="G317" s="22">
        <v>181</v>
      </c>
      <c r="H317" s="22">
        <v>319</v>
      </c>
    </row>
    <row r="318" spans="2:8">
      <c r="B318" s="22" t="s">
        <v>1024</v>
      </c>
      <c r="C318" s="22">
        <v>288</v>
      </c>
      <c r="D318" s="22">
        <v>249</v>
      </c>
      <c r="E318" s="22">
        <v>265</v>
      </c>
      <c r="F318" s="22">
        <v>313</v>
      </c>
      <c r="G318" s="22">
        <v>182</v>
      </c>
      <c r="H318" s="22">
        <v>325</v>
      </c>
    </row>
    <row r="319" spans="2:8">
      <c r="B319" s="22" t="s">
        <v>1025</v>
      </c>
      <c r="C319" s="22">
        <v>293</v>
      </c>
      <c r="D319" s="22">
        <v>254</v>
      </c>
      <c r="E319" s="22">
        <v>274</v>
      </c>
      <c r="F319" s="22">
        <v>317</v>
      </c>
      <c r="G319" s="22">
        <v>185</v>
      </c>
      <c r="H319" s="22">
        <v>331</v>
      </c>
    </row>
    <row r="320" spans="2:8">
      <c r="B320" s="22" t="s">
        <v>1026</v>
      </c>
      <c r="C320" s="22">
        <v>283</v>
      </c>
      <c r="D320" s="22">
        <v>243</v>
      </c>
      <c r="E320" s="22">
        <v>265</v>
      </c>
      <c r="F320" s="22">
        <v>307</v>
      </c>
      <c r="G320" s="22">
        <v>175</v>
      </c>
      <c r="H320" s="22">
        <v>321</v>
      </c>
    </row>
    <row r="321" spans="2:8">
      <c r="B321" s="22" t="s">
        <v>1027</v>
      </c>
      <c r="C321" s="22">
        <v>282</v>
      </c>
      <c r="D321" s="22">
        <v>243</v>
      </c>
      <c r="E321" s="22">
        <v>265</v>
      </c>
      <c r="F321" s="22">
        <v>306</v>
      </c>
      <c r="G321" s="22">
        <v>174</v>
      </c>
      <c r="H321" s="22">
        <v>312</v>
      </c>
    </row>
    <row r="322" spans="2:8">
      <c r="B322" s="22" t="s">
        <v>1028</v>
      </c>
      <c r="C322" s="22">
        <v>292</v>
      </c>
      <c r="D322" s="22">
        <v>255</v>
      </c>
      <c r="E322" s="22">
        <v>273</v>
      </c>
      <c r="F322" s="22">
        <v>315</v>
      </c>
      <c r="G322" s="22">
        <v>188</v>
      </c>
      <c r="H322" s="22">
        <v>325</v>
      </c>
    </row>
    <row r="323" spans="2:8">
      <c r="B323" s="22" t="s">
        <v>1029</v>
      </c>
      <c r="C323" s="22">
        <v>285</v>
      </c>
      <c r="D323" s="22">
        <v>250</v>
      </c>
      <c r="E323" s="22">
        <v>269</v>
      </c>
      <c r="F323" s="22">
        <v>307</v>
      </c>
      <c r="G323" s="22">
        <v>182</v>
      </c>
      <c r="H323" s="22">
        <v>318</v>
      </c>
    </row>
    <row r="324" spans="2:8">
      <c r="B324" s="22" t="s">
        <v>1030</v>
      </c>
      <c r="C324" s="22">
        <v>288</v>
      </c>
      <c r="D324" s="22">
        <v>252</v>
      </c>
      <c r="E324" s="22">
        <v>269</v>
      </c>
      <c r="F324" s="22">
        <v>310</v>
      </c>
      <c r="G324" s="22">
        <v>184</v>
      </c>
      <c r="H324" s="22">
        <v>317</v>
      </c>
    </row>
    <row r="325" spans="2:8">
      <c r="B325" s="22" t="s">
        <v>1031</v>
      </c>
      <c r="C325" s="22">
        <v>286</v>
      </c>
      <c r="D325" s="22">
        <v>252</v>
      </c>
      <c r="E325" s="22">
        <v>268</v>
      </c>
      <c r="F325" s="22">
        <v>307</v>
      </c>
      <c r="G325" s="22">
        <v>184</v>
      </c>
      <c r="H325" s="22">
        <v>319</v>
      </c>
    </row>
    <row r="326" spans="2:8">
      <c r="B326" s="22" t="s">
        <v>1032</v>
      </c>
      <c r="C326" s="22">
        <v>279</v>
      </c>
      <c r="D326" s="22">
        <v>244</v>
      </c>
      <c r="E326" s="22">
        <v>260</v>
      </c>
      <c r="F326" s="22">
        <v>300</v>
      </c>
      <c r="G326" s="22">
        <v>177</v>
      </c>
      <c r="H326" s="22">
        <v>314</v>
      </c>
    </row>
    <row r="327" spans="2:8">
      <c r="B327" s="22" t="s">
        <v>1033</v>
      </c>
      <c r="C327" s="22">
        <v>265</v>
      </c>
      <c r="D327" s="22">
        <v>230</v>
      </c>
      <c r="E327" s="22">
        <v>246</v>
      </c>
      <c r="F327" s="22">
        <v>287</v>
      </c>
      <c r="G327" s="22">
        <v>163</v>
      </c>
      <c r="H327" s="22">
        <v>300</v>
      </c>
    </row>
    <row r="328" spans="2:8">
      <c r="B328" s="22" t="s">
        <v>1034</v>
      </c>
      <c r="C328" s="22">
        <v>265</v>
      </c>
      <c r="D328" s="22">
        <v>228</v>
      </c>
      <c r="E328" s="22">
        <v>243</v>
      </c>
      <c r="F328" s="22">
        <v>289</v>
      </c>
      <c r="G328" s="22">
        <v>164</v>
      </c>
      <c r="H328" s="22">
        <v>297</v>
      </c>
    </row>
    <row r="329" spans="2:8">
      <c r="B329" s="22" t="s">
        <v>1035</v>
      </c>
      <c r="C329" s="22">
        <v>265</v>
      </c>
      <c r="D329" s="22">
        <v>229</v>
      </c>
      <c r="E329" s="22">
        <v>241</v>
      </c>
      <c r="F329" s="22">
        <v>289</v>
      </c>
      <c r="G329" s="22">
        <v>168</v>
      </c>
      <c r="H329" s="22">
        <v>296</v>
      </c>
    </row>
    <row r="330" spans="2:8">
      <c r="B330" s="22" t="s">
        <v>1036</v>
      </c>
      <c r="C330" s="22">
        <v>270</v>
      </c>
      <c r="D330" s="22">
        <v>231</v>
      </c>
      <c r="E330" s="22">
        <v>248</v>
      </c>
      <c r="F330" s="22">
        <v>295</v>
      </c>
      <c r="G330" s="22">
        <v>168</v>
      </c>
      <c r="H330" s="22">
        <v>303</v>
      </c>
    </row>
    <row r="331" spans="2:8">
      <c r="B331" s="22" t="s">
        <v>1037</v>
      </c>
      <c r="C331" s="22">
        <v>272</v>
      </c>
      <c r="D331" s="22">
        <v>231</v>
      </c>
      <c r="E331" s="22">
        <v>253</v>
      </c>
      <c r="F331" s="22">
        <v>297</v>
      </c>
      <c r="G331" s="22">
        <v>168</v>
      </c>
      <c r="H331" s="22">
        <v>299</v>
      </c>
    </row>
    <row r="332" spans="2:8">
      <c r="B332" s="22" t="s">
        <v>1038</v>
      </c>
      <c r="C332" s="22">
        <v>271</v>
      </c>
      <c r="D332" s="22">
        <v>229</v>
      </c>
      <c r="E332" s="22">
        <v>256</v>
      </c>
      <c r="F332" s="22">
        <v>296</v>
      </c>
      <c r="G332" s="22">
        <v>167</v>
      </c>
      <c r="H332" s="22">
        <v>305</v>
      </c>
    </row>
    <row r="333" spans="2:8">
      <c r="B333" s="22" t="s">
        <v>1039</v>
      </c>
      <c r="C333" s="22">
        <v>265</v>
      </c>
      <c r="D333" s="22">
        <v>220</v>
      </c>
      <c r="E333" s="22">
        <v>248</v>
      </c>
      <c r="F333" s="22">
        <v>292</v>
      </c>
      <c r="G333" s="22">
        <v>157</v>
      </c>
      <c r="H333" s="22">
        <v>294</v>
      </c>
    </row>
    <row r="334" spans="2:8">
      <c r="B334" s="22" t="s">
        <v>1040</v>
      </c>
      <c r="C334" s="22">
        <v>262</v>
      </c>
      <c r="D334" s="22">
        <v>215</v>
      </c>
      <c r="E334" s="22">
        <v>243</v>
      </c>
      <c r="F334" s="22">
        <v>292</v>
      </c>
      <c r="G334" s="22">
        <v>152</v>
      </c>
      <c r="H334" s="22">
        <v>284</v>
      </c>
    </row>
    <row r="335" spans="2:8">
      <c r="B335" s="22" t="s">
        <v>1041</v>
      </c>
      <c r="C335" s="22">
        <v>265</v>
      </c>
      <c r="D335" s="22">
        <v>218</v>
      </c>
      <c r="E335" s="22">
        <v>244</v>
      </c>
      <c r="F335" s="22">
        <v>293</v>
      </c>
      <c r="G335" s="22">
        <v>155</v>
      </c>
      <c r="H335" s="22">
        <v>288</v>
      </c>
    </row>
    <row r="336" spans="2:8">
      <c r="B336" s="22" t="s">
        <v>1043</v>
      </c>
      <c r="C336" s="22">
        <v>264</v>
      </c>
      <c r="D336" s="22">
        <v>219</v>
      </c>
      <c r="E336" s="22">
        <v>245</v>
      </c>
      <c r="F336" s="22">
        <v>291</v>
      </c>
      <c r="G336" s="22">
        <v>154</v>
      </c>
      <c r="H336" s="22">
        <v>300</v>
      </c>
    </row>
    <row r="337" spans="2:8">
      <c r="B337" s="22" t="s">
        <v>1044</v>
      </c>
      <c r="C337" s="22">
        <v>264</v>
      </c>
      <c r="D337" s="22">
        <v>224</v>
      </c>
      <c r="E337" s="22">
        <v>248</v>
      </c>
      <c r="F337" s="22">
        <v>289</v>
      </c>
      <c r="G337" s="22">
        <v>157</v>
      </c>
      <c r="H337" s="22">
        <v>307</v>
      </c>
    </row>
    <row r="338" spans="2:8">
      <c r="B338" s="22" t="s">
        <v>1204</v>
      </c>
      <c r="C338" s="22">
        <v>261</v>
      </c>
      <c r="D338" s="22">
        <v>226</v>
      </c>
      <c r="E338" s="22">
        <v>248</v>
      </c>
      <c r="F338" s="22">
        <v>281</v>
      </c>
      <c r="G338" s="22">
        <v>158</v>
      </c>
      <c r="H338" s="22">
        <v>311</v>
      </c>
    </row>
    <row r="339" spans="2:8">
      <c r="B339" s="22" t="s">
        <v>1205</v>
      </c>
      <c r="C339" s="22">
        <v>253</v>
      </c>
      <c r="D339" s="22">
        <v>215</v>
      </c>
      <c r="E339" s="22">
        <v>241</v>
      </c>
      <c r="F339" s="22">
        <v>274</v>
      </c>
      <c r="G339" s="22">
        <v>147</v>
      </c>
      <c r="H339" s="22">
        <v>297</v>
      </c>
    </row>
    <row r="340" spans="2:8">
      <c r="B340" s="22" t="s">
        <v>1045</v>
      </c>
      <c r="C340" s="22">
        <v>252</v>
      </c>
      <c r="D340" s="22">
        <v>214</v>
      </c>
      <c r="E340" s="22">
        <v>241</v>
      </c>
      <c r="F340" s="22">
        <v>273</v>
      </c>
      <c r="G340" s="22">
        <v>146</v>
      </c>
      <c r="H340" s="22">
        <v>299</v>
      </c>
    </row>
    <row r="341" spans="2:8">
      <c r="B341" s="22" t="s">
        <v>1046</v>
      </c>
      <c r="C341" s="22">
        <v>249</v>
      </c>
      <c r="D341" s="22">
        <v>213</v>
      </c>
      <c r="E341" s="22">
        <v>240</v>
      </c>
      <c r="F341" s="22">
        <v>270</v>
      </c>
      <c r="G341" s="22">
        <v>145</v>
      </c>
      <c r="H341" s="22">
        <v>294</v>
      </c>
    </row>
    <row r="342" spans="2:8">
      <c r="B342" s="22" t="s">
        <v>1047</v>
      </c>
      <c r="C342" s="22">
        <v>254</v>
      </c>
      <c r="D342" s="22">
        <v>216</v>
      </c>
      <c r="E342" s="22">
        <v>243</v>
      </c>
      <c r="F342" s="22">
        <v>276</v>
      </c>
      <c r="G342" s="22">
        <v>148</v>
      </c>
      <c r="H342" s="22">
        <v>302</v>
      </c>
    </row>
    <row r="343" spans="2:8">
      <c r="B343" s="22" t="s">
        <v>1048</v>
      </c>
      <c r="C343" s="22">
        <v>262</v>
      </c>
      <c r="D343" s="22">
        <v>223</v>
      </c>
      <c r="E343" s="22">
        <v>252</v>
      </c>
      <c r="F343" s="22">
        <v>284</v>
      </c>
      <c r="G343" s="22">
        <v>153</v>
      </c>
      <c r="H343" s="22">
        <v>311</v>
      </c>
    </row>
    <row r="344" spans="2:8">
      <c r="B344" s="22" t="s">
        <v>1206</v>
      </c>
      <c r="C344" s="22">
        <v>267</v>
      </c>
      <c r="D344" s="22">
        <v>227</v>
      </c>
      <c r="E344" s="22">
        <v>256</v>
      </c>
      <c r="F344" s="22">
        <v>290</v>
      </c>
      <c r="G344" s="22">
        <v>155</v>
      </c>
      <c r="H344" s="22">
        <v>315</v>
      </c>
    </row>
    <row r="345" spans="2:8">
      <c r="B345" s="22" t="s">
        <v>1049</v>
      </c>
      <c r="C345" s="22">
        <v>267</v>
      </c>
      <c r="D345" s="22">
        <v>225</v>
      </c>
      <c r="E345" s="22">
        <v>256</v>
      </c>
      <c r="F345" s="22">
        <v>290</v>
      </c>
      <c r="G345" s="22">
        <v>153</v>
      </c>
      <c r="H345" s="22">
        <v>309</v>
      </c>
    </row>
    <row r="346" spans="2:8">
      <c r="B346" s="22" t="s">
        <v>1050</v>
      </c>
      <c r="C346" s="22">
        <v>257</v>
      </c>
      <c r="D346" s="22">
        <v>213</v>
      </c>
      <c r="E346" s="22">
        <v>244</v>
      </c>
      <c r="F346" s="22">
        <v>282</v>
      </c>
      <c r="G346" s="22">
        <v>140</v>
      </c>
      <c r="H346" s="22">
        <v>293</v>
      </c>
    </row>
    <row r="347" spans="2:8">
      <c r="B347" s="22" t="s">
        <v>1051</v>
      </c>
      <c r="C347" s="22">
        <v>255</v>
      </c>
      <c r="D347" s="22">
        <v>213</v>
      </c>
      <c r="E347" s="22">
        <v>243</v>
      </c>
      <c r="F347" s="22">
        <v>279</v>
      </c>
      <c r="G347" s="22">
        <v>141</v>
      </c>
      <c r="H347" s="22">
        <v>305</v>
      </c>
    </row>
    <row r="348" spans="2:8">
      <c r="B348" s="22" t="s">
        <v>1052</v>
      </c>
      <c r="C348" s="22">
        <v>261</v>
      </c>
      <c r="D348" s="22">
        <v>221</v>
      </c>
      <c r="E348" s="22">
        <v>251</v>
      </c>
      <c r="F348" s="22">
        <v>284</v>
      </c>
      <c r="G348" s="22">
        <v>147</v>
      </c>
      <c r="H348" s="22">
        <v>315</v>
      </c>
    </row>
    <row r="349" spans="2:8">
      <c r="B349" s="22" t="s">
        <v>1053</v>
      </c>
      <c r="C349" s="22">
        <v>256</v>
      </c>
      <c r="D349" s="22">
        <v>216</v>
      </c>
      <c r="E349" s="22">
        <v>249</v>
      </c>
      <c r="F349" s="22">
        <v>278</v>
      </c>
      <c r="G349" s="22">
        <v>144</v>
      </c>
      <c r="H349" s="22">
        <v>317</v>
      </c>
    </row>
    <row r="350" spans="2:8">
      <c r="B350" s="22" t="s">
        <v>1054</v>
      </c>
      <c r="C350" s="22">
        <v>256</v>
      </c>
      <c r="D350" s="22">
        <v>218</v>
      </c>
      <c r="E350" s="22">
        <v>247</v>
      </c>
      <c r="F350" s="22">
        <v>277</v>
      </c>
      <c r="G350" s="22">
        <v>146</v>
      </c>
      <c r="H350" s="22">
        <v>320</v>
      </c>
    </row>
    <row r="351" spans="2:8">
      <c r="B351" s="22" t="s">
        <v>1055</v>
      </c>
      <c r="C351" s="22">
        <v>261</v>
      </c>
      <c r="D351" s="22">
        <v>223</v>
      </c>
      <c r="E351" s="22">
        <v>252</v>
      </c>
      <c r="F351" s="22">
        <v>282</v>
      </c>
      <c r="G351" s="22">
        <v>151</v>
      </c>
      <c r="H351" s="22">
        <v>323</v>
      </c>
    </row>
    <row r="352" spans="2:8">
      <c r="B352" s="22" t="s">
        <v>1056</v>
      </c>
      <c r="C352" s="22">
        <v>258</v>
      </c>
      <c r="D352" s="22">
        <v>220</v>
      </c>
      <c r="E352" s="22">
        <v>251</v>
      </c>
      <c r="F352" s="22">
        <v>279</v>
      </c>
      <c r="G352" s="22">
        <v>148</v>
      </c>
      <c r="H352" s="22">
        <v>321</v>
      </c>
    </row>
    <row r="353" spans="2:8">
      <c r="B353" s="22" t="s">
        <v>1057</v>
      </c>
      <c r="C353" s="22">
        <v>251</v>
      </c>
      <c r="D353" s="22">
        <v>211</v>
      </c>
      <c r="E353" s="22">
        <v>241</v>
      </c>
      <c r="F353" s="22">
        <v>273</v>
      </c>
      <c r="G353" s="22">
        <v>140</v>
      </c>
      <c r="H353" s="22">
        <v>307</v>
      </c>
    </row>
    <row r="354" spans="2:8">
      <c r="B354" s="22" t="s">
        <v>1058</v>
      </c>
      <c r="C354" s="22">
        <v>259</v>
      </c>
      <c r="D354" s="22">
        <v>220</v>
      </c>
      <c r="E354" s="22">
        <v>249</v>
      </c>
      <c r="F354" s="22">
        <v>281</v>
      </c>
      <c r="G354" s="22">
        <v>150</v>
      </c>
      <c r="H354" s="22">
        <v>313</v>
      </c>
    </row>
    <row r="355" spans="2:8">
      <c r="B355" s="22" t="s">
        <v>1059</v>
      </c>
      <c r="C355" s="22">
        <v>255</v>
      </c>
      <c r="D355" s="22">
        <v>218</v>
      </c>
      <c r="E355" s="22">
        <v>244</v>
      </c>
      <c r="F355" s="22">
        <v>275</v>
      </c>
      <c r="G355" s="22">
        <v>144</v>
      </c>
      <c r="H355" s="22">
        <v>327</v>
      </c>
    </row>
    <row r="356" spans="2:8">
      <c r="B356" s="22" t="s">
        <v>1145</v>
      </c>
      <c r="C356" s="22">
        <v>251</v>
      </c>
      <c r="D356" s="22">
        <v>211</v>
      </c>
      <c r="E356" s="22">
        <v>239</v>
      </c>
      <c r="F356" s="22">
        <v>275</v>
      </c>
      <c r="G356" s="22">
        <v>143</v>
      </c>
      <c r="H356" s="22">
        <v>311</v>
      </c>
    </row>
    <row r="357" spans="2:8">
      <c r="B357" s="22" t="s">
        <v>1060</v>
      </c>
      <c r="C357" s="22">
        <v>245</v>
      </c>
      <c r="D357" s="22">
        <v>209</v>
      </c>
      <c r="E357" s="22">
        <v>237</v>
      </c>
      <c r="F357" s="22">
        <v>265</v>
      </c>
      <c r="G357" s="22">
        <v>144</v>
      </c>
      <c r="H357" s="22">
        <v>305</v>
      </c>
    </row>
    <row r="358" spans="2:8">
      <c r="B358" s="22" t="s">
        <v>1061</v>
      </c>
      <c r="C358" s="22">
        <v>243</v>
      </c>
      <c r="D358" s="22">
        <v>212</v>
      </c>
      <c r="E358" s="22">
        <v>242</v>
      </c>
      <c r="F358" s="22">
        <v>258</v>
      </c>
      <c r="G358" s="22">
        <v>145</v>
      </c>
      <c r="H358" s="22">
        <v>319</v>
      </c>
    </row>
    <row r="359" spans="2:8">
      <c r="B359" s="22" t="s">
        <v>1062</v>
      </c>
      <c r="C359" s="22">
        <v>247</v>
      </c>
      <c r="D359" s="22">
        <v>220</v>
      </c>
      <c r="E359" s="22">
        <v>249</v>
      </c>
      <c r="F359" s="22">
        <v>260</v>
      </c>
      <c r="G359" s="22">
        <v>154</v>
      </c>
      <c r="H359" s="22">
        <v>328</v>
      </c>
    </row>
    <row r="360" spans="2:8">
      <c r="B360" s="22" t="s">
        <v>1063</v>
      </c>
      <c r="C360" s="22">
        <v>253</v>
      </c>
      <c r="D360" s="22">
        <v>228</v>
      </c>
      <c r="E360" s="22">
        <v>255</v>
      </c>
      <c r="F360" s="22">
        <v>265</v>
      </c>
      <c r="G360" s="22">
        <v>160</v>
      </c>
      <c r="H360" s="22">
        <v>337</v>
      </c>
    </row>
    <row r="361" spans="2:8">
      <c r="B361" s="22" t="s">
        <v>1064</v>
      </c>
      <c r="C361" s="22">
        <v>248</v>
      </c>
      <c r="D361" s="22">
        <v>222</v>
      </c>
      <c r="E361" s="22">
        <v>250</v>
      </c>
      <c r="F361" s="22">
        <v>260</v>
      </c>
      <c r="G361" s="22">
        <v>150</v>
      </c>
      <c r="H361" s="22">
        <v>336</v>
      </c>
    </row>
    <row r="362" spans="2:8">
      <c r="B362" s="22" t="s">
        <v>1065</v>
      </c>
      <c r="C362" s="22">
        <v>244</v>
      </c>
      <c r="D362" s="22">
        <v>219</v>
      </c>
      <c r="E362" s="22">
        <v>243</v>
      </c>
      <c r="F362" s="22">
        <v>256</v>
      </c>
      <c r="G362" s="22">
        <v>148</v>
      </c>
      <c r="H362" s="22">
        <v>331</v>
      </c>
    </row>
    <row r="363" spans="2:8">
      <c r="B363" s="22" t="s">
        <v>1066</v>
      </c>
      <c r="C363" s="22">
        <v>254</v>
      </c>
      <c r="D363" s="22">
        <v>232</v>
      </c>
      <c r="E363" s="22">
        <v>252</v>
      </c>
      <c r="F363" s="22">
        <v>265</v>
      </c>
      <c r="G363" s="22">
        <v>159</v>
      </c>
      <c r="H363" s="22">
        <v>345</v>
      </c>
    </row>
    <row r="364" spans="2:8">
      <c r="B364" s="22" t="s">
        <v>1207</v>
      </c>
      <c r="C364" s="22">
        <v>256</v>
      </c>
      <c r="D364" s="22">
        <v>235</v>
      </c>
      <c r="E364" s="22">
        <v>252</v>
      </c>
      <c r="F364" s="22">
        <v>268</v>
      </c>
      <c r="G364" s="22">
        <v>160</v>
      </c>
      <c r="H364" s="22">
        <v>353</v>
      </c>
    </row>
    <row r="365" spans="2:8">
      <c r="B365" s="22" t="s">
        <v>1067</v>
      </c>
      <c r="C365" s="22">
        <v>245</v>
      </c>
      <c r="D365" s="22">
        <v>224</v>
      </c>
      <c r="E365" s="22">
        <v>241</v>
      </c>
      <c r="F365" s="22">
        <v>256</v>
      </c>
      <c r="G365" s="22">
        <v>146</v>
      </c>
      <c r="H365" s="22">
        <v>328</v>
      </c>
    </row>
    <row r="366" spans="2:8">
      <c r="B366" s="22" t="s">
        <v>1068</v>
      </c>
      <c r="C366" s="22">
        <v>249</v>
      </c>
      <c r="D366" s="22">
        <v>228</v>
      </c>
      <c r="E366" s="22">
        <v>244</v>
      </c>
      <c r="F366" s="22">
        <v>260</v>
      </c>
      <c r="G366" s="22">
        <v>146</v>
      </c>
      <c r="H366" s="22">
        <v>349</v>
      </c>
    </row>
    <row r="367" spans="2:8">
      <c r="B367" s="22" t="s">
        <v>1208</v>
      </c>
      <c r="C367" s="22">
        <v>244</v>
      </c>
      <c r="D367" s="22">
        <v>219</v>
      </c>
      <c r="E367" s="22">
        <v>239</v>
      </c>
      <c r="F367" s="22">
        <v>256</v>
      </c>
      <c r="G367" s="22">
        <v>136</v>
      </c>
      <c r="H367" s="22">
        <v>341</v>
      </c>
    </row>
    <row r="368" spans="2:8">
      <c r="B368" s="22" t="s">
        <v>1209</v>
      </c>
      <c r="C368" s="22">
        <v>242</v>
      </c>
      <c r="D368" s="22">
        <v>221</v>
      </c>
      <c r="E368" s="22">
        <v>240</v>
      </c>
      <c r="F368" s="22">
        <v>253</v>
      </c>
      <c r="G368" s="22">
        <v>135</v>
      </c>
      <c r="H368" s="22">
        <v>367</v>
      </c>
    </row>
    <row r="369" spans="2:8">
      <c r="B369" s="22" t="s">
        <v>1069</v>
      </c>
      <c r="C369" s="22">
        <v>245</v>
      </c>
      <c r="D369" s="22">
        <v>221</v>
      </c>
      <c r="E369" s="22">
        <v>243</v>
      </c>
      <c r="F369" s="22">
        <v>257</v>
      </c>
      <c r="G369" s="22">
        <v>133</v>
      </c>
      <c r="H369" s="22">
        <v>372</v>
      </c>
    </row>
    <row r="370" spans="2:8">
      <c r="B370" s="22" t="s">
        <v>1070</v>
      </c>
      <c r="C370" s="22">
        <v>246</v>
      </c>
      <c r="D370" s="22">
        <v>220</v>
      </c>
      <c r="E370" s="22">
        <v>249</v>
      </c>
      <c r="F370" s="22">
        <v>258</v>
      </c>
      <c r="G370" s="22">
        <v>133</v>
      </c>
      <c r="H370" s="22">
        <v>386</v>
      </c>
    </row>
    <row r="371" spans="2:8">
      <c r="B371" s="22" t="s">
        <v>1071</v>
      </c>
      <c r="C371" s="22">
        <v>251</v>
      </c>
      <c r="D371" s="22">
        <v>227</v>
      </c>
      <c r="E371" s="22">
        <v>261</v>
      </c>
      <c r="F371" s="22">
        <v>262</v>
      </c>
      <c r="G371" s="22">
        <v>137</v>
      </c>
      <c r="H371" s="22">
        <v>387</v>
      </c>
    </row>
    <row r="372" spans="2:8">
      <c r="B372" s="22" t="s">
        <v>1072</v>
      </c>
      <c r="C372" s="22">
        <v>250</v>
      </c>
      <c r="D372" s="22">
        <v>224</v>
      </c>
      <c r="E372" s="22">
        <v>264</v>
      </c>
      <c r="F372" s="22">
        <v>260</v>
      </c>
      <c r="G372" s="22">
        <v>132</v>
      </c>
      <c r="H372" s="22">
        <v>382</v>
      </c>
    </row>
    <row r="373" spans="2:8">
      <c r="B373" s="22" t="s">
        <v>1073</v>
      </c>
      <c r="C373" s="22">
        <v>260</v>
      </c>
      <c r="D373" s="22">
        <v>237</v>
      </c>
      <c r="E373" s="22">
        <v>273</v>
      </c>
      <c r="F373" s="22">
        <v>269</v>
      </c>
      <c r="G373" s="22">
        <v>138</v>
      </c>
      <c r="H373" s="22">
        <v>398</v>
      </c>
    </row>
    <row r="374" spans="2:8">
      <c r="B374" s="22" t="s">
        <v>1074</v>
      </c>
      <c r="C374" s="22">
        <v>260</v>
      </c>
      <c r="D374" s="22">
        <v>235</v>
      </c>
      <c r="E374" s="22">
        <v>274</v>
      </c>
      <c r="F374" s="22">
        <v>269</v>
      </c>
      <c r="G374" s="22">
        <v>137</v>
      </c>
      <c r="H374" s="22">
        <v>394</v>
      </c>
    </row>
    <row r="375" spans="2:8">
      <c r="B375" s="22" t="s">
        <v>1075</v>
      </c>
      <c r="C375" s="22">
        <v>268</v>
      </c>
      <c r="D375" s="22">
        <v>245</v>
      </c>
      <c r="E375" s="22">
        <v>282</v>
      </c>
      <c r="F375" s="22">
        <v>277</v>
      </c>
      <c r="G375" s="22">
        <v>147</v>
      </c>
      <c r="H375" s="22">
        <v>414</v>
      </c>
    </row>
    <row r="376" spans="2:8">
      <c r="B376" s="22" t="s">
        <v>1076</v>
      </c>
      <c r="C376" s="22">
        <v>272</v>
      </c>
      <c r="D376" s="22">
        <v>249</v>
      </c>
      <c r="E376" s="22">
        <v>286</v>
      </c>
      <c r="F376" s="22">
        <v>280</v>
      </c>
      <c r="G376" s="22">
        <v>150</v>
      </c>
      <c r="H376" s="22">
        <v>411</v>
      </c>
    </row>
    <row r="377" spans="2:8">
      <c r="B377" s="22" t="s">
        <v>1077</v>
      </c>
      <c r="C377" s="22">
        <v>288</v>
      </c>
      <c r="D377" s="22">
        <v>265</v>
      </c>
      <c r="E377" s="22">
        <v>300</v>
      </c>
      <c r="F377" s="22">
        <v>297</v>
      </c>
      <c r="G377" s="22">
        <v>166</v>
      </c>
      <c r="H377" s="22">
        <v>448</v>
      </c>
    </row>
    <row r="378" spans="2:8">
      <c r="B378" s="22" t="s">
        <v>1078</v>
      </c>
      <c r="C378" s="22">
        <v>296</v>
      </c>
      <c r="D378" s="22">
        <v>273</v>
      </c>
      <c r="E378" s="22">
        <v>314</v>
      </c>
      <c r="F378" s="22">
        <v>304</v>
      </c>
      <c r="G378" s="22">
        <v>174</v>
      </c>
      <c r="H378" s="22">
        <v>458</v>
      </c>
    </row>
    <row r="379" spans="2:8">
      <c r="B379" s="22" t="s">
        <v>1079</v>
      </c>
      <c r="C379" s="22">
        <v>295</v>
      </c>
      <c r="D379" s="22">
        <v>274</v>
      </c>
      <c r="E379" s="22">
        <v>318</v>
      </c>
      <c r="F379" s="22">
        <v>302</v>
      </c>
      <c r="G379" s="22">
        <v>173</v>
      </c>
      <c r="H379" s="22">
        <v>456</v>
      </c>
    </row>
    <row r="380" spans="2:8">
      <c r="B380" s="22" t="s">
        <v>1080</v>
      </c>
      <c r="C380" s="22">
        <v>299</v>
      </c>
      <c r="D380" s="22">
        <v>277</v>
      </c>
      <c r="E380" s="22">
        <v>320</v>
      </c>
      <c r="F380" s="22">
        <v>306</v>
      </c>
      <c r="G380" s="22">
        <v>174</v>
      </c>
      <c r="H380" s="22">
        <v>461</v>
      </c>
    </row>
    <row r="381" spans="2:8">
      <c r="B381" s="22" t="s">
        <v>1081</v>
      </c>
      <c r="C381" s="22">
        <v>301</v>
      </c>
      <c r="D381" s="22">
        <v>279</v>
      </c>
      <c r="E381" s="22">
        <v>319</v>
      </c>
      <c r="F381" s="22">
        <v>309</v>
      </c>
      <c r="G381" s="22">
        <v>174</v>
      </c>
      <c r="H381" s="22">
        <v>466</v>
      </c>
    </row>
    <row r="382" spans="2:8">
      <c r="B382" s="22" t="s">
        <v>1082</v>
      </c>
      <c r="C382" s="22">
        <v>302</v>
      </c>
      <c r="D382" s="22">
        <v>282</v>
      </c>
      <c r="E382" s="22">
        <v>327</v>
      </c>
      <c r="F382" s="22">
        <v>307</v>
      </c>
      <c r="G382" s="22">
        <v>179</v>
      </c>
      <c r="H382" s="22">
        <v>481</v>
      </c>
    </row>
    <row r="383" spans="2:8">
      <c r="B383" s="22" t="s">
        <v>1210</v>
      </c>
      <c r="C383" s="22">
        <v>304</v>
      </c>
      <c r="D383" s="22">
        <v>280</v>
      </c>
      <c r="E383" s="22">
        <v>332</v>
      </c>
      <c r="F383" s="22">
        <v>311</v>
      </c>
      <c r="G383" s="22">
        <v>181</v>
      </c>
      <c r="H383" s="22">
        <v>479</v>
      </c>
    </row>
    <row r="384" spans="2:8">
      <c r="B384" s="22" t="s">
        <v>1083</v>
      </c>
      <c r="C384" s="22">
        <v>310</v>
      </c>
      <c r="D384" s="22">
        <v>283</v>
      </c>
      <c r="E384" s="22">
        <v>337</v>
      </c>
      <c r="F384" s="22">
        <v>318</v>
      </c>
      <c r="G384" s="22">
        <v>183</v>
      </c>
      <c r="H384" s="22">
        <v>482</v>
      </c>
    </row>
    <row r="385" spans="2:8">
      <c r="B385" s="22" t="s">
        <v>1084</v>
      </c>
      <c r="C385" s="22">
        <v>309</v>
      </c>
      <c r="D385" s="22">
        <v>276</v>
      </c>
      <c r="E385" s="22">
        <v>333</v>
      </c>
      <c r="F385" s="22">
        <v>321</v>
      </c>
      <c r="G385" s="22">
        <v>177</v>
      </c>
      <c r="H385" s="22">
        <v>468</v>
      </c>
    </row>
    <row r="386" spans="2:8">
      <c r="B386" s="22" t="s">
        <v>1085</v>
      </c>
      <c r="C386" s="22">
        <v>311</v>
      </c>
      <c r="D386" s="22">
        <v>276</v>
      </c>
      <c r="E386" s="22">
        <v>331</v>
      </c>
      <c r="F386" s="22">
        <v>324</v>
      </c>
      <c r="G386" s="22">
        <v>180</v>
      </c>
      <c r="H386" s="22">
        <v>469</v>
      </c>
    </row>
    <row r="387" spans="2:8">
      <c r="B387" s="22" t="s">
        <v>1140</v>
      </c>
      <c r="C387" s="22">
        <v>301</v>
      </c>
      <c r="D387" s="22">
        <v>263</v>
      </c>
      <c r="E387" s="22">
        <v>317</v>
      </c>
      <c r="F387" s="22">
        <v>317</v>
      </c>
      <c r="G387" s="22">
        <v>169</v>
      </c>
      <c r="H387" s="22">
        <v>440</v>
      </c>
    </row>
    <row r="388" spans="2:8">
      <c r="B388" s="22" t="s">
        <v>1086</v>
      </c>
      <c r="C388" s="22">
        <v>307</v>
      </c>
      <c r="D388" s="22">
        <v>271</v>
      </c>
      <c r="E388" s="22">
        <v>309</v>
      </c>
      <c r="F388" s="22">
        <v>324</v>
      </c>
      <c r="G388" s="22">
        <v>180</v>
      </c>
      <c r="H388" s="22">
        <v>448</v>
      </c>
    </row>
    <row r="389" spans="2:8">
      <c r="B389" s="22" t="s">
        <v>1087</v>
      </c>
      <c r="C389" s="22">
        <v>311</v>
      </c>
      <c r="D389" s="22">
        <v>275</v>
      </c>
      <c r="E389" s="22">
        <v>323</v>
      </c>
      <c r="F389" s="22">
        <v>327</v>
      </c>
      <c r="G389" s="22">
        <v>180</v>
      </c>
      <c r="H389" s="22">
        <v>466</v>
      </c>
    </row>
    <row r="390" spans="2:8">
      <c r="B390" s="22" t="s">
        <v>1088</v>
      </c>
      <c r="C390" s="22">
        <v>301</v>
      </c>
      <c r="D390" s="22">
        <v>263</v>
      </c>
      <c r="E390" s="22">
        <v>313</v>
      </c>
      <c r="F390" s="22">
        <v>318</v>
      </c>
      <c r="G390" s="22">
        <v>172</v>
      </c>
      <c r="H390" s="22">
        <v>456</v>
      </c>
    </row>
    <row r="391" spans="2:8">
      <c r="B391" s="22" t="s">
        <v>1089</v>
      </c>
      <c r="C391" s="22">
        <v>288</v>
      </c>
      <c r="D391" s="22">
        <v>247</v>
      </c>
      <c r="E391" s="22">
        <v>300</v>
      </c>
      <c r="F391" s="22">
        <v>306</v>
      </c>
      <c r="G391" s="22">
        <v>161</v>
      </c>
      <c r="H391" s="22">
        <v>432</v>
      </c>
    </row>
    <row r="392" spans="2:8">
      <c r="B392" s="22" t="s">
        <v>1090</v>
      </c>
      <c r="C392" s="22">
        <v>284</v>
      </c>
      <c r="D392" s="22">
        <v>244</v>
      </c>
      <c r="E392" s="22">
        <v>292</v>
      </c>
      <c r="F392" s="22">
        <v>302</v>
      </c>
      <c r="G392" s="22">
        <v>161</v>
      </c>
      <c r="H392" s="22">
        <v>429</v>
      </c>
    </row>
    <row r="393" spans="2:8">
      <c r="B393" s="22" t="s">
        <v>1091</v>
      </c>
      <c r="C393" s="22">
        <v>282</v>
      </c>
      <c r="D393" s="22">
        <v>243</v>
      </c>
      <c r="E393" s="22">
        <v>281</v>
      </c>
      <c r="F393" s="22">
        <v>302</v>
      </c>
      <c r="G393" s="22">
        <v>163</v>
      </c>
      <c r="H393" s="22">
        <v>425</v>
      </c>
    </row>
    <row r="394" spans="2:8">
      <c r="B394" s="22" t="s">
        <v>1092</v>
      </c>
      <c r="C394" s="22">
        <v>279</v>
      </c>
      <c r="D394" s="22">
        <v>241</v>
      </c>
      <c r="E394" s="22">
        <v>273</v>
      </c>
      <c r="F394" s="22">
        <v>300</v>
      </c>
      <c r="G394" s="22">
        <v>161</v>
      </c>
      <c r="H394" s="22">
        <v>421</v>
      </c>
    </row>
    <row r="395" spans="2:8">
      <c r="B395" s="22" t="s">
        <v>1093</v>
      </c>
      <c r="C395" s="22">
        <v>272</v>
      </c>
      <c r="D395" s="22">
        <v>234</v>
      </c>
      <c r="E395" s="22">
        <v>257</v>
      </c>
      <c r="F395" s="22">
        <v>295</v>
      </c>
      <c r="G395" s="22">
        <v>157</v>
      </c>
      <c r="H395" s="22">
        <v>420</v>
      </c>
    </row>
    <row r="396" spans="2:8">
      <c r="B396" s="22" t="s">
        <v>1094</v>
      </c>
      <c r="C396" s="22">
        <v>284</v>
      </c>
      <c r="D396" s="22">
        <v>249</v>
      </c>
      <c r="E396" s="22">
        <v>272</v>
      </c>
      <c r="F396" s="22">
        <v>305</v>
      </c>
      <c r="G396" s="22">
        <v>170</v>
      </c>
      <c r="H396" s="22">
        <v>442</v>
      </c>
    </row>
    <row r="397" spans="2:8">
      <c r="B397" s="22" t="s">
        <v>1095</v>
      </c>
      <c r="C397" s="22">
        <v>276</v>
      </c>
      <c r="D397" s="22">
        <v>238</v>
      </c>
      <c r="E397" s="22">
        <v>266</v>
      </c>
      <c r="F397" s="22">
        <v>298</v>
      </c>
      <c r="G397" s="22">
        <v>160</v>
      </c>
      <c r="H397" s="22">
        <v>433</v>
      </c>
    </row>
    <row r="398" spans="2:8">
      <c r="B398" s="22" t="s">
        <v>1141</v>
      </c>
      <c r="C398" s="22">
        <v>285</v>
      </c>
      <c r="D398" s="22">
        <v>249</v>
      </c>
      <c r="E398" s="22">
        <v>275</v>
      </c>
      <c r="F398" s="22">
        <v>305</v>
      </c>
      <c r="G398" s="22">
        <v>171</v>
      </c>
      <c r="H398" s="22">
        <v>449</v>
      </c>
    </row>
    <row r="399" spans="2:8">
      <c r="B399" s="22" t="s">
        <v>1096</v>
      </c>
      <c r="C399" s="22">
        <v>281</v>
      </c>
      <c r="D399" s="22">
        <v>244</v>
      </c>
      <c r="E399" s="22">
        <v>271</v>
      </c>
      <c r="F399" s="22">
        <v>301</v>
      </c>
      <c r="G399" s="22">
        <v>167</v>
      </c>
      <c r="H399" s="22">
        <v>466</v>
      </c>
    </row>
    <row r="400" spans="2:8">
      <c r="B400" s="22" t="s">
        <v>1097</v>
      </c>
      <c r="C400" s="22">
        <v>278</v>
      </c>
      <c r="D400" s="22">
        <v>238</v>
      </c>
      <c r="E400" s="22">
        <v>266</v>
      </c>
      <c r="F400" s="22">
        <v>301</v>
      </c>
      <c r="G400" s="22">
        <v>165</v>
      </c>
      <c r="H400" s="22">
        <v>463</v>
      </c>
    </row>
    <row r="401" spans="2:8">
      <c r="B401" s="22" t="s">
        <v>1098</v>
      </c>
      <c r="C401" s="22">
        <v>283</v>
      </c>
      <c r="D401" s="22">
        <v>238</v>
      </c>
      <c r="E401" s="22">
        <v>267</v>
      </c>
      <c r="F401" s="22">
        <v>309</v>
      </c>
      <c r="G401" s="22">
        <v>169</v>
      </c>
      <c r="H401" s="22">
        <v>478</v>
      </c>
    </row>
    <row r="402" spans="2:8">
      <c r="B402" s="22" t="s">
        <v>1099</v>
      </c>
      <c r="C402" s="22">
        <v>287</v>
      </c>
      <c r="D402" s="22">
        <v>241</v>
      </c>
      <c r="E402" s="22">
        <v>270</v>
      </c>
      <c r="F402" s="22">
        <v>314</v>
      </c>
      <c r="G402" s="22">
        <v>171</v>
      </c>
      <c r="H402" s="22">
        <v>478</v>
      </c>
    </row>
    <row r="403" spans="2:8">
      <c r="B403" s="22" t="s">
        <v>1100</v>
      </c>
      <c r="C403" s="22">
        <v>286</v>
      </c>
      <c r="D403" s="22">
        <v>239</v>
      </c>
      <c r="E403" s="22">
        <v>268</v>
      </c>
      <c r="F403" s="22">
        <v>313</v>
      </c>
      <c r="G403" s="22">
        <v>168</v>
      </c>
      <c r="H403" s="22">
        <v>468</v>
      </c>
    </row>
    <row r="404" spans="2:8">
      <c r="B404" s="22" t="s">
        <v>1101</v>
      </c>
      <c r="C404" s="22">
        <v>282</v>
      </c>
      <c r="D404" s="22">
        <v>235</v>
      </c>
      <c r="E404" s="22">
        <v>263</v>
      </c>
      <c r="F404" s="22">
        <v>309</v>
      </c>
      <c r="G404" s="22">
        <v>167</v>
      </c>
      <c r="H404" s="22">
        <v>462</v>
      </c>
    </row>
    <row r="405" spans="2:8">
      <c r="B405" s="22" t="s">
        <v>1102</v>
      </c>
      <c r="C405" s="22">
        <v>278</v>
      </c>
      <c r="D405" s="22">
        <v>231</v>
      </c>
      <c r="E405" s="22">
        <v>256</v>
      </c>
      <c r="F405" s="22">
        <v>306</v>
      </c>
      <c r="G405" s="22">
        <v>164</v>
      </c>
      <c r="H405" s="22">
        <v>454</v>
      </c>
    </row>
    <row r="406" spans="2:8">
      <c r="B406" s="22" t="s">
        <v>1103</v>
      </c>
      <c r="C406" s="22">
        <v>290</v>
      </c>
      <c r="D406" s="22">
        <v>242</v>
      </c>
      <c r="E406" s="22">
        <v>274</v>
      </c>
      <c r="F406" s="22">
        <v>317</v>
      </c>
      <c r="G406" s="22">
        <v>173</v>
      </c>
      <c r="H406" s="22">
        <v>465</v>
      </c>
    </row>
    <row r="407" spans="2:8">
      <c r="B407" s="22" t="s">
        <v>1104</v>
      </c>
      <c r="C407" s="22">
        <v>295</v>
      </c>
      <c r="D407" s="22">
        <v>248</v>
      </c>
      <c r="E407" s="22">
        <v>274</v>
      </c>
      <c r="F407" s="22">
        <v>322</v>
      </c>
      <c r="G407" s="22">
        <v>179</v>
      </c>
      <c r="H407" s="22">
        <v>469</v>
      </c>
    </row>
    <row r="408" spans="2:8">
      <c r="B408" s="22" t="s">
        <v>1105</v>
      </c>
      <c r="C408" s="22">
        <v>287</v>
      </c>
      <c r="D408" s="22">
        <v>240</v>
      </c>
      <c r="E408" s="22">
        <v>266</v>
      </c>
      <c r="F408" s="22">
        <v>315</v>
      </c>
      <c r="G408" s="22">
        <v>174</v>
      </c>
      <c r="H408" s="22">
        <v>468</v>
      </c>
    </row>
    <row r="409" spans="2:8">
      <c r="B409" s="22" t="s">
        <v>1106</v>
      </c>
      <c r="C409" s="22">
        <v>293</v>
      </c>
      <c r="D409" s="22">
        <v>243</v>
      </c>
      <c r="E409" s="22">
        <v>271</v>
      </c>
      <c r="F409" s="22">
        <v>322</v>
      </c>
      <c r="G409" s="22">
        <v>177</v>
      </c>
      <c r="H409" s="22">
        <v>471</v>
      </c>
    </row>
    <row r="410" spans="2:8">
      <c r="B410" s="22" t="s">
        <v>1107</v>
      </c>
      <c r="C410" s="22">
        <v>292</v>
      </c>
      <c r="D410" s="22">
        <v>242</v>
      </c>
      <c r="E410" s="22">
        <v>269</v>
      </c>
      <c r="F410" s="22">
        <v>321</v>
      </c>
      <c r="G410" s="22">
        <v>176</v>
      </c>
      <c r="H410" s="22">
        <v>472</v>
      </c>
    </row>
    <row r="411" spans="2:8">
      <c r="B411" s="22" t="s">
        <v>1108</v>
      </c>
      <c r="C411" s="22">
        <v>296</v>
      </c>
      <c r="D411" s="22">
        <v>248</v>
      </c>
      <c r="E411" s="22">
        <v>273</v>
      </c>
      <c r="F411" s="22">
        <v>324</v>
      </c>
      <c r="G411" s="22">
        <v>183</v>
      </c>
      <c r="H411" s="22">
        <v>501</v>
      </c>
    </row>
    <row r="412" spans="2:8">
      <c r="B412" s="22" t="s">
        <v>1109</v>
      </c>
      <c r="C412" s="22">
        <v>300</v>
      </c>
      <c r="D412" s="22">
        <v>254</v>
      </c>
      <c r="E412" s="22">
        <v>279</v>
      </c>
      <c r="F412" s="22">
        <v>326</v>
      </c>
      <c r="G412" s="22">
        <v>190</v>
      </c>
      <c r="H412" s="22">
        <v>530</v>
      </c>
    </row>
    <row r="413" spans="2:8">
      <c r="B413" s="22" t="s">
        <v>1211</v>
      </c>
      <c r="C413" s="22">
        <v>303</v>
      </c>
      <c r="D413" s="22">
        <v>256</v>
      </c>
      <c r="E413" s="22">
        <v>283</v>
      </c>
      <c r="F413" s="22">
        <v>331</v>
      </c>
      <c r="G413" s="22">
        <v>192</v>
      </c>
      <c r="H413" s="22">
        <v>537</v>
      </c>
    </row>
    <row r="414" spans="2:8">
      <c r="B414" s="22" t="s">
        <v>1110</v>
      </c>
      <c r="C414" s="22">
        <v>302</v>
      </c>
      <c r="D414" s="22">
        <v>257</v>
      </c>
      <c r="E414" s="22">
        <v>281</v>
      </c>
      <c r="F414" s="22">
        <v>328</v>
      </c>
      <c r="G414" s="22">
        <v>192</v>
      </c>
      <c r="H414" s="22">
        <v>549</v>
      </c>
    </row>
    <row r="415" spans="2:8">
      <c r="B415" s="22" t="s">
        <v>1111</v>
      </c>
      <c r="C415" s="22">
        <v>306</v>
      </c>
      <c r="D415" s="22">
        <v>260</v>
      </c>
      <c r="E415" s="22">
        <v>287</v>
      </c>
      <c r="F415" s="22">
        <v>333</v>
      </c>
      <c r="G415" s="22">
        <v>194</v>
      </c>
      <c r="H415" s="22">
        <v>562</v>
      </c>
    </row>
    <row r="416" spans="2:8">
      <c r="B416" s="22" t="s">
        <v>1112</v>
      </c>
      <c r="C416" s="22">
        <v>303</v>
      </c>
      <c r="D416" s="22">
        <v>258</v>
      </c>
      <c r="E416" s="22">
        <v>286</v>
      </c>
      <c r="F416" s="22">
        <v>330</v>
      </c>
      <c r="G416" s="22">
        <v>192</v>
      </c>
      <c r="H416" s="22">
        <v>556</v>
      </c>
    </row>
    <row r="417" spans="2:8">
      <c r="B417" s="22" t="s">
        <v>1113</v>
      </c>
      <c r="C417" s="22">
        <v>301</v>
      </c>
      <c r="D417" s="22">
        <v>253</v>
      </c>
      <c r="E417" s="22">
        <v>284</v>
      </c>
      <c r="F417" s="22">
        <v>328</v>
      </c>
      <c r="G417" s="22">
        <v>189</v>
      </c>
      <c r="H417" s="22">
        <v>542</v>
      </c>
    </row>
    <row r="418" spans="2:8">
      <c r="B418" s="22" t="s">
        <v>1114</v>
      </c>
      <c r="C418" s="22">
        <v>308</v>
      </c>
      <c r="D418" s="22">
        <v>260</v>
      </c>
      <c r="E418" s="22">
        <v>291</v>
      </c>
      <c r="F418" s="22">
        <v>335</v>
      </c>
      <c r="G418" s="22">
        <v>196</v>
      </c>
      <c r="H418" s="22">
        <v>549</v>
      </c>
    </row>
    <row r="419" spans="2:8">
      <c r="B419" s="22" t="s">
        <v>1115</v>
      </c>
      <c r="C419" s="22">
        <v>309</v>
      </c>
      <c r="D419" s="22">
        <v>263</v>
      </c>
      <c r="E419" s="22">
        <v>293</v>
      </c>
      <c r="F419" s="22">
        <v>335</v>
      </c>
      <c r="G419" s="22">
        <v>200</v>
      </c>
      <c r="H419" s="22">
        <v>551</v>
      </c>
    </row>
    <row r="420" spans="2:8">
      <c r="B420" s="22" t="s">
        <v>1116</v>
      </c>
      <c r="C420" s="22">
        <v>310</v>
      </c>
      <c r="D420" s="22">
        <v>265</v>
      </c>
      <c r="E420" s="22">
        <v>292</v>
      </c>
      <c r="F420" s="22">
        <v>335</v>
      </c>
      <c r="G420" s="22">
        <v>204</v>
      </c>
      <c r="H420" s="22">
        <v>552</v>
      </c>
    </row>
    <row r="421" spans="2:8">
      <c r="B421" s="22" t="s">
        <v>1117</v>
      </c>
      <c r="C421" s="22">
        <v>305</v>
      </c>
      <c r="D421" s="22">
        <v>260</v>
      </c>
      <c r="E421" s="22">
        <v>289</v>
      </c>
      <c r="F421" s="22">
        <v>330</v>
      </c>
      <c r="G421" s="22">
        <v>202</v>
      </c>
      <c r="H421" s="22">
        <v>549</v>
      </c>
    </row>
    <row r="422" spans="2:8">
      <c r="B422" s="22" t="s">
        <v>1118</v>
      </c>
      <c r="C422" s="22">
        <v>299</v>
      </c>
      <c r="D422" s="22">
        <v>253</v>
      </c>
      <c r="E422" s="22">
        <v>285</v>
      </c>
      <c r="F422" s="22">
        <v>325</v>
      </c>
      <c r="G422" s="22">
        <v>196</v>
      </c>
      <c r="H422" s="22">
        <v>544</v>
      </c>
    </row>
    <row r="423" spans="2:8">
      <c r="B423" s="22" t="s">
        <v>1119</v>
      </c>
      <c r="C423" s="22">
        <v>307</v>
      </c>
      <c r="D423" s="22">
        <v>261</v>
      </c>
      <c r="E423" s="22">
        <v>289</v>
      </c>
      <c r="F423" s="22">
        <v>333</v>
      </c>
      <c r="G423" s="22">
        <v>205</v>
      </c>
      <c r="H423" s="22">
        <v>551</v>
      </c>
    </row>
    <row r="424" spans="2:8">
      <c r="B424" s="22" t="s">
        <v>1120</v>
      </c>
      <c r="C424" s="22">
        <v>313</v>
      </c>
      <c r="D424" s="22">
        <v>269</v>
      </c>
      <c r="E424" s="22">
        <v>293</v>
      </c>
      <c r="F424" s="22">
        <v>339</v>
      </c>
      <c r="G424" s="22">
        <v>210</v>
      </c>
      <c r="H424" s="22">
        <v>564</v>
      </c>
    </row>
    <row r="425" spans="2:8">
      <c r="B425" s="22" t="s">
        <v>1121</v>
      </c>
      <c r="C425" s="22">
        <v>321</v>
      </c>
      <c r="D425" s="22">
        <v>281</v>
      </c>
      <c r="E425" s="22">
        <v>294</v>
      </c>
      <c r="F425" s="22">
        <v>347</v>
      </c>
      <c r="G425" s="22">
        <v>221</v>
      </c>
      <c r="H425" s="22">
        <v>578</v>
      </c>
    </row>
    <row r="426" spans="2:8">
      <c r="B426" s="22" t="s">
        <v>1122</v>
      </c>
      <c r="C426" s="22">
        <v>325</v>
      </c>
      <c r="D426" s="22">
        <v>287</v>
      </c>
      <c r="E426" s="22">
        <v>300</v>
      </c>
      <c r="F426" s="22">
        <v>350</v>
      </c>
      <c r="G426" s="22">
        <v>225</v>
      </c>
      <c r="H426" s="22">
        <v>594</v>
      </c>
    </row>
    <row r="427" spans="2:8">
      <c r="B427" s="22" t="s">
        <v>1123</v>
      </c>
      <c r="C427" s="22">
        <v>315</v>
      </c>
      <c r="D427" s="22">
        <v>270</v>
      </c>
      <c r="E427" s="22">
        <v>286</v>
      </c>
      <c r="F427" s="22">
        <v>343</v>
      </c>
      <c r="G427" s="22">
        <v>213</v>
      </c>
      <c r="H427" s="22">
        <v>570</v>
      </c>
    </row>
    <row r="428" spans="2:8">
      <c r="B428" s="22" t="s">
        <v>1124</v>
      </c>
      <c r="C428" s="22">
        <v>329</v>
      </c>
      <c r="D428" s="22">
        <v>284</v>
      </c>
      <c r="E428" s="22">
        <v>294</v>
      </c>
      <c r="F428" s="22">
        <v>359</v>
      </c>
      <c r="G428" s="22">
        <v>227</v>
      </c>
      <c r="H428" s="22">
        <v>584</v>
      </c>
    </row>
    <row r="429" spans="2:8">
      <c r="B429" s="22" t="s">
        <v>1125</v>
      </c>
      <c r="C429" s="22">
        <v>330</v>
      </c>
      <c r="D429" s="22">
        <v>286</v>
      </c>
      <c r="E429" s="22">
        <v>292</v>
      </c>
      <c r="F429" s="22">
        <v>360</v>
      </c>
      <c r="G429" s="22">
        <v>230</v>
      </c>
      <c r="H429" s="22">
        <v>590</v>
      </c>
    </row>
    <row r="430" spans="2:8">
      <c r="B430" s="22" t="s">
        <v>1126</v>
      </c>
      <c r="C430" s="22">
        <v>335</v>
      </c>
      <c r="D430" s="22">
        <v>292</v>
      </c>
      <c r="E430" s="22">
        <v>291</v>
      </c>
      <c r="F430" s="22">
        <v>365</v>
      </c>
      <c r="G430" s="22">
        <v>237</v>
      </c>
      <c r="H430" s="22">
        <v>593</v>
      </c>
    </row>
    <row r="431" spans="2:8">
      <c r="B431" s="22" t="s">
        <v>1146</v>
      </c>
      <c r="C431" s="22">
        <v>334</v>
      </c>
      <c r="D431" s="22">
        <v>289</v>
      </c>
      <c r="E431" s="22">
        <v>285</v>
      </c>
      <c r="F431" s="22">
        <v>367</v>
      </c>
      <c r="G431" s="22">
        <v>236</v>
      </c>
      <c r="H431" s="22">
        <v>603</v>
      </c>
    </row>
    <row r="432" spans="2:8">
      <c r="B432" s="22" t="s">
        <v>1127</v>
      </c>
      <c r="C432" s="22">
        <v>380</v>
      </c>
      <c r="D432" s="22">
        <v>330</v>
      </c>
      <c r="E432" s="22">
        <v>322</v>
      </c>
      <c r="F432" s="22">
        <v>419</v>
      </c>
      <c r="G432" s="22">
        <v>279</v>
      </c>
      <c r="H432" s="22">
        <v>650</v>
      </c>
    </row>
    <row r="433" spans="2:8">
      <c r="B433" s="22" t="s">
        <v>1128</v>
      </c>
      <c r="C433" s="22">
        <v>416</v>
      </c>
      <c r="D433" s="22">
        <v>364</v>
      </c>
      <c r="E433" s="22">
        <v>336</v>
      </c>
      <c r="F433" s="22">
        <v>460</v>
      </c>
      <c r="G433" s="22">
        <v>317</v>
      </c>
      <c r="H433" s="22">
        <v>660</v>
      </c>
    </row>
    <row r="434" spans="2:8">
      <c r="B434" s="22" t="s">
        <v>1129</v>
      </c>
      <c r="C434" s="22">
        <v>435</v>
      </c>
      <c r="D434" s="22">
        <v>394</v>
      </c>
      <c r="E434" s="22">
        <v>341</v>
      </c>
      <c r="F434" s="22">
        <v>478</v>
      </c>
      <c r="G434" s="22">
        <v>367</v>
      </c>
      <c r="H434" s="22">
        <v>709</v>
      </c>
    </row>
    <row r="435" spans="2:8">
      <c r="B435" s="22" t="s">
        <v>1130</v>
      </c>
      <c r="C435" s="22">
        <v>419</v>
      </c>
      <c r="D435" s="22">
        <v>385</v>
      </c>
      <c r="E435" s="22">
        <v>342</v>
      </c>
      <c r="F435" s="22">
        <v>454</v>
      </c>
      <c r="G435" s="22">
        <v>355</v>
      </c>
      <c r="H435" s="22">
        <v>697</v>
      </c>
    </row>
    <row r="436" spans="2:8">
      <c r="B436" s="22" t="s">
        <v>1131</v>
      </c>
      <c r="C436" s="22">
        <v>355</v>
      </c>
      <c r="D436" s="22">
        <v>313</v>
      </c>
      <c r="E436" s="22">
        <v>297</v>
      </c>
      <c r="F436" s="22">
        <v>389</v>
      </c>
      <c r="G436" s="22">
        <v>275</v>
      </c>
      <c r="H436" s="22">
        <v>616</v>
      </c>
    </row>
    <row r="437" spans="2:8">
      <c r="B437" s="22" t="s">
        <v>1212</v>
      </c>
      <c r="C437" s="22">
        <v>348</v>
      </c>
      <c r="D437" s="22">
        <v>310</v>
      </c>
      <c r="E437" s="22">
        <v>290</v>
      </c>
      <c r="F437" s="22">
        <v>380</v>
      </c>
      <c r="G437" s="22">
        <v>280</v>
      </c>
      <c r="H437" s="22">
        <v>607</v>
      </c>
    </row>
    <row r="438" spans="2:8">
      <c r="B438" s="22" t="s">
        <v>1213</v>
      </c>
      <c r="C438" s="22">
        <v>364</v>
      </c>
      <c r="D438" s="22">
        <v>329</v>
      </c>
      <c r="E438" s="22">
        <v>312</v>
      </c>
      <c r="F438" s="22">
        <v>393</v>
      </c>
      <c r="G438" s="22">
        <v>300</v>
      </c>
      <c r="H438" s="22">
        <v>665</v>
      </c>
    </row>
    <row r="439" spans="2:8">
      <c r="B439" s="22" t="s">
        <v>1132</v>
      </c>
      <c r="C439" s="22">
        <v>373</v>
      </c>
      <c r="D439" s="22">
        <v>333</v>
      </c>
      <c r="E439" s="22">
        <v>321</v>
      </c>
      <c r="F439" s="22">
        <v>404</v>
      </c>
      <c r="G439" s="22">
        <v>301</v>
      </c>
      <c r="H439" s="22">
        <v>683</v>
      </c>
    </row>
    <row r="440" spans="2:8">
      <c r="B440" s="22" t="s">
        <v>1133</v>
      </c>
      <c r="C440" s="22">
        <v>367</v>
      </c>
      <c r="D440" s="22">
        <v>325</v>
      </c>
      <c r="E440" s="22">
        <v>322</v>
      </c>
      <c r="F440" s="22">
        <v>397</v>
      </c>
      <c r="G440" s="22">
        <v>293</v>
      </c>
      <c r="H440" s="22">
        <v>719</v>
      </c>
    </row>
    <row r="441" spans="2:8">
      <c r="B441" s="22" t="s">
        <v>1134</v>
      </c>
      <c r="C441" s="22">
        <v>379</v>
      </c>
      <c r="D441" s="22">
        <v>336</v>
      </c>
      <c r="E441" s="22">
        <v>329</v>
      </c>
      <c r="F441" s="22">
        <v>411</v>
      </c>
      <c r="G441" s="22">
        <v>302</v>
      </c>
      <c r="H441" s="22">
        <v>749</v>
      </c>
    </row>
    <row r="442" spans="2:8">
      <c r="B442" s="22" t="s">
        <v>1135</v>
      </c>
      <c r="C442" s="22">
        <v>414</v>
      </c>
      <c r="D442" s="22">
        <v>370</v>
      </c>
      <c r="E442" s="22">
        <v>349</v>
      </c>
      <c r="F442" s="22">
        <v>451</v>
      </c>
      <c r="G442" s="22">
        <v>334</v>
      </c>
      <c r="H442" s="22">
        <v>782</v>
      </c>
    </row>
    <row r="443" spans="2:8">
      <c r="B443" s="22" t="s">
        <v>1147</v>
      </c>
      <c r="C443" s="22">
        <v>414</v>
      </c>
      <c r="D443" s="22">
        <v>375</v>
      </c>
      <c r="E443" s="22">
        <v>353</v>
      </c>
      <c r="F443" s="22">
        <v>448</v>
      </c>
      <c r="G443" s="22">
        <v>336</v>
      </c>
      <c r="H443" s="22">
        <v>831</v>
      </c>
    </row>
    <row r="444" spans="2:8">
      <c r="C444" s="21">
        <f>C443-C162</f>
        <v>163</v>
      </c>
    </row>
  </sheetData>
  <phoneticPr fontId="4" type="noConversion"/>
  <hyperlinks>
    <hyperlink ref="J22" location="Мазмұны!B2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2:K498"/>
  <sheetViews>
    <sheetView zoomScaleNormal="100" workbookViewId="0">
      <pane xSplit="14910" topLeftCell="P1"/>
      <selection activeCell="K21" sqref="K21"/>
      <selection pane="topRight" activeCell="K30" sqref="K30"/>
    </sheetView>
  </sheetViews>
  <sheetFormatPr defaultRowHeight="12.75"/>
  <cols>
    <col min="1" max="1" width="9.140625" style="75"/>
    <col min="2" max="2" width="13.7109375" style="136" bestFit="1" customWidth="1"/>
    <col min="3" max="3" width="6.5703125" style="137" bestFit="1" customWidth="1"/>
    <col min="4" max="4" width="6.5703125" style="137" customWidth="1"/>
    <col min="5" max="5" width="7.42578125" style="137" bestFit="1" customWidth="1"/>
    <col min="6" max="6" width="7.7109375" style="137" bestFit="1" customWidth="1"/>
    <col min="7" max="7" width="5.7109375" style="137" bestFit="1" customWidth="1"/>
    <col min="8" max="8" width="7.28515625" style="137" customWidth="1"/>
    <col min="9" max="9" width="10.140625" style="137" bestFit="1" customWidth="1"/>
    <col min="10" max="16384" width="9.140625" style="75"/>
  </cols>
  <sheetData>
    <row r="2" spans="1:11">
      <c r="A2" s="75" t="s">
        <v>1380</v>
      </c>
      <c r="B2" s="70" t="s">
        <v>1852</v>
      </c>
      <c r="K2" s="70" t="s">
        <v>1852</v>
      </c>
    </row>
    <row r="4" spans="1:11" ht="38.25">
      <c r="B4" s="166" t="s">
        <v>1382</v>
      </c>
      <c r="C4" s="164" t="s">
        <v>2035</v>
      </c>
      <c r="D4" s="138" t="s">
        <v>1239</v>
      </c>
      <c r="E4" s="138" t="s">
        <v>1262</v>
      </c>
      <c r="F4" s="138" t="s">
        <v>1236</v>
      </c>
      <c r="G4" s="138" t="s">
        <v>1240</v>
      </c>
      <c r="H4" s="138" t="s">
        <v>368</v>
      </c>
      <c r="I4" s="138" t="s">
        <v>759</v>
      </c>
    </row>
    <row r="5" spans="1:11">
      <c r="B5" s="165">
        <v>39083</v>
      </c>
      <c r="C5" s="138">
        <v>43</v>
      </c>
      <c r="D5" s="138">
        <v>17.7</v>
      </c>
      <c r="E5" s="138">
        <v>13.2</v>
      </c>
      <c r="F5" s="138">
        <v>20.8</v>
      </c>
      <c r="G5" s="138">
        <v>6.8</v>
      </c>
      <c r="H5" s="138">
        <v>156.69999999999999</v>
      </c>
      <c r="I5" s="138">
        <v>51</v>
      </c>
    </row>
    <row r="6" spans="1:11">
      <c r="B6" s="139">
        <v>39084</v>
      </c>
      <c r="C6" s="138">
        <v>43</v>
      </c>
      <c r="D6" s="138">
        <v>17.5</v>
      </c>
      <c r="E6" s="138">
        <v>13</v>
      </c>
      <c r="F6" s="138">
        <v>20.8</v>
      </c>
      <c r="G6" s="138">
        <v>6.3</v>
      </c>
      <c r="H6" s="138">
        <v>144.80000000000001</v>
      </c>
      <c r="I6" s="138">
        <v>51</v>
      </c>
    </row>
    <row r="7" spans="1:11">
      <c r="B7" s="139">
        <v>39085</v>
      </c>
      <c r="C7" s="138">
        <v>41.7</v>
      </c>
      <c r="D7" s="138">
        <v>17.5</v>
      </c>
      <c r="E7" s="138">
        <v>12</v>
      </c>
      <c r="F7" s="138">
        <v>20.8</v>
      </c>
      <c r="G7" s="138">
        <v>6</v>
      </c>
      <c r="H7" s="138">
        <v>152.5</v>
      </c>
      <c r="I7" s="138">
        <v>47.3</v>
      </c>
    </row>
    <row r="8" spans="1:11">
      <c r="B8" s="139">
        <v>39086</v>
      </c>
      <c r="C8" s="138">
        <v>42.4</v>
      </c>
      <c r="D8" s="138">
        <v>17.5</v>
      </c>
      <c r="E8" s="138">
        <v>12.2</v>
      </c>
      <c r="F8" s="138">
        <v>20.8</v>
      </c>
      <c r="G8" s="138">
        <v>6</v>
      </c>
      <c r="H8" s="138">
        <v>154.1</v>
      </c>
      <c r="I8" s="138">
        <v>46.5</v>
      </c>
    </row>
    <row r="9" spans="1:11">
      <c r="B9" s="139">
        <v>39087</v>
      </c>
      <c r="C9" s="138">
        <v>44</v>
      </c>
      <c r="D9" s="138">
        <v>17.899999999999999</v>
      </c>
      <c r="E9" s="138">
        <v>13</v>
      </c>
      <c r="F9" s="138">
        <v>20.8</v>
      </c>
      <c r="G9" s="138">
        <v>6</v>
      </c>
      <c r="H9" s="138">
        <v>158.6</v>
      </c>
      <c r="I9" s="138">
        <v>47.6</v>
      </c>
    </row>
    <row r="10" spans="1:11">
      <c r="B10" s="139">
        <v>39090</v>
      </c>
      <c r="C10" s="138">
        <v>45.2</v>
      </c>
      <c r="D10" s="138">
        <v>18.7</v>
      </c>
      <c r="E10" s="138">
        <v>13.1</v>
      </c>
      <c r="F10" s="138">
        <v>20.8</v>
      </c>
      <c r="G10" s="138">
        <v>6.2</v>
      </c>
      <c r="H10" s="138">
        <v>162</v>
      </c>
      <c r="I10" s="138">
        <v>49</v>
      </c>
    </row>
    <row r="11" spans="1:11">
      <c r="B11" s="139">
        <v>39091</v>
      </c>
      <c r="C11" s="138">
        <v>46.2</v>
      </c>
      <c r="D11" s="138">
        <v>19.2</v>
      </c>
      <c r="E11" s="138">
        <v>13</v>
      </c>
      <c r="F11" s="138">
        <v>20.8</v>
      </c>
      <c r="G11" s="138">
        <v>5.5</v>
      </c>
      <c r="H11" s="138">
        <v>163.80000000000001</v>
      </c>
      <c r="I11" s="138">
        <v>49.4</v>
      </c>
    </row>
    <row r="12" spans="1:11">
      <c r="B12" s="139">
        <v>39092</v>
      </c>
      <c r="C12" s="138">
        <v>48.2</v>
      </c>
      <c r="D12" s="138">
        <v>19.8</v>
      </c>
      <c r="E12" s="138">
        <v>14</v>
      </c>
      <c r="F12" s="138">
        <v>20.8</v>
      </c>
      <c r="G12" s="138">
        <v>6</v>
      </c>
      <c r="H12" s="138">
        <v>165.3</v>
      </c>
      <c r="I12" s="138">
        <v>51</v>
      </c>
    </row>
    <row r="13" spans="1:11">
      <c r="B13" s="139">
        <v>39093</v>
      </c>
      <c r="C13" s="138">
        <v>44.2</v>
      </c>
      <c r="D13" s="138">
        <v>19.5</v>
      </c>
      <c r="E13" s="138">
        <v>13.2</v>
      </c>
      <c r="F13" s="138">
        <v>20.8</v>
      </c>
      <c r="G13" s="138">
        <v>5.8</v>
      </c>
      <c r="H13" s="138">
        <v>157.9</v>
      </c>
      <c r="I13" s="138">
        <v>49.8</v>
      </c>
    </row>
    <row r="14" spans="1:11">
      <c r="B14" s="139">
        <v>39094</v>
      </c>
      <c r="C14" s="138">
        <v>44</v>
      </c>
      <c r="D14" s="138">
        <v>19.5</v>
      </c>
      <c r="E14" s="138">
        <v>13.5</v>
      </c>
      <c r="F14" s="138">
        <v>20.8</v>
      </c>
      <c r="G14" s="138">
        <v>6</v>
      </c>
      <c r="H14" s="138">
        <v>155</v>
      </c>
      <c r="I14" s="138">
        <v>49.3</v>
      </c>
    </row>
    <row r="15" spans="1:11">
      <c r="B15" s="139">
        <v>39097</v>
      </c>
      <c r="C15" s="138">
        <v>44</v>
      </c>
      <c r="D15" s="138">
        <v>19.100000000000001</v>
      </c>
      <c r="E15" s="138">
        <v>13.5</v>
      </c>
      <c r="F15" s="138">
        <v>20.8</v>
      </c>
      <c r="G15" s="138">
        <v>5.9</v>
      </c>
      <c r="H15" s="138">
        <v>153.30000000000001</v>
      </c>
      <c r="I15" s="138">
        <v>48.3</v>
      </c>
    </row>
    <row r="16" spans="1:11">
      <c r="B16" s="139">
        <v>39098</v>
      </c>
      <c r="C16" s="138">
        <v>45.2</v>
      </c>
      <c r="D16" s="138">
        <v>19.5</v>
      </c>
      <c r="E16" s="138">
        <v>13.4</v>
      </c>
      <c r="F16" s="138">
        <v>20.8</v>
      </c>
      <c r="G16" s="138">
        <v>6.4</v>
      </c>
      <c r="H16" s="138">
        <v>155</v>
      </c>
      <c r="I16" s="138">
        <v>48.3</v>
      </c>
    </row>
    <row r="17" spans="2:11">
      <c r="B17" s="139">
        <v>39099</v>
      </c>
      <c r="C17" s="138">
        <v>45.9</v>
      </c>
      <c r="D17" s="138">
        <v>19.399999999999999</v>
      </c>
      <c r="E17" s="138">
        <v>13.5</v>
      </c>
      <c r="F17" s="138">
        <v>20.8</v>
      </c>
      <c r="G17" s="138">
        <v>6.7</v>
      </c>
      <c r="H17" s="138">
        <v>156.30000000000001</v>
      </c>
      <c r="I17" s="138">
        <v>49</v>
      </c>
    </row>
    <row r="18" spans="2:11">
      <c r="B18" s="139">
        <v>39100</v>
      </c>
      <c r="C18" s="138">
        <v>44.3</v>
      </c>
      <c r="D18" s="138">
        <v>19</v>
      </c>
      <c r="E18" s="138">
        <v>13.2</v>
      </c>
      <c r="F18" s="138">
        <v>20.8</v>
      </c>
      <c r="G18" s="138">
        <v>6.7</v>
      </c>
      <c r="H18" s="138">
        <v>150.19999999999999</v>
      </c>
      <c r="I18" s="138">
        <v>47.5</v>
      </c>
    </row>
    <row r="19" spans="2:11">
      <c r="B19" s="139">
        <v>39101</v>
      </c>
      <c r="C19" s="138">
        <v>45</v>
      </c>
      <c r="D19" s="138">
        <v>19</v>
      </c>
      <c r="E19" s="138">
        <v>12</v>
      </c>
      <c r="F19" s="138">
        <v>20.8</v>
      </c>
      <c r="G19" s="138">
        <v>6.7</v>
      </c>
      <c r="H19" s="138">
        <v>144.80000000000001</v>
      </c>
      <c r="I19" s="138">
        <v>48</v>
      </c>
      <c r="K19" s="74" t="s">
        <v>776</v>
      </c>
    </row>
    <row r="20" spans="2:11">
      <c r="B20" s="139">
        <v>39104</v>
      </c>
      <c r="C20" s="138">
        <v>44.2</v>
      </c>
      <c r="D20" s="138">
        <v>18.5</v>
      </c>
      <c r="E20" s="138">
        <v>12</v>
      </c>
      <c r="F20" s="138">
        <v>20.8</v>
      </c>
      <c r="G20" s="138">
        <v>6.7</v>
      </c>
      <c r="H20" s="138">
        <v>145.5</v>
      </c>
      <c r="I20" s="138">
        <v>47.5</v>
      </c>
    </row>
    <row r="21" spans="2:11">
      <c r="B21" s="139">
        <v>39105</v>
      </c>
      <c r="C21" s="138">
        <v>45.1</v>
      </c>
      <c r="D21" s="138">
        <v>18.5</v>
      </c>
      <c r="E21" s="138">
        <v>11.9</v>
      </c>
      <c r="F21" s="138">
        <v>20.8</v>
      </c>
      <c r="G21" s="138">
        <v>6.7</v>
      </c>
      <c r="H21" s="138">
        <v>145.69999999999999</v>
      </c>
      <c r="I21" s="138">
        <v>46.5</v>
      </c>
      <c r="K21" s="1431" t="s">
        <v>2189</v>
      </c>
    </row>
    <row r="22" spans="2:11">
      <c r="B22" s="139">
        <v>39106</v>
      </c>
      <c r="C22" s="138">
        <v>45.4</v>
      </c>
      <c r="D22" s="138">
        <v>18.600000000000001</v>
      </c>
      <c r="E22" s="138">
        <v>13.2</v>
      </c>
      <c r="F22" s="138">
        <v>20.8</v>
      </c>
      <c r="G22" s="138">
        <v>5</v>
      </c>
      <c r="H22" s="138">
        <v>145.4</v>
      </c>
      <c r="I22" s="138">
        <v>46.4</v>
      </c>
    </row>
    <row r="23" spans="2:11">
      <c r="B23" s="139">
        <v>39107</v>
      </c>
      <c r="C23" s="138">
        <v>45.8</v>
      </c>
      <c r="D23" s="138">
        <v>18.600000000000001</v>
      </c>
      <c r="E23" s="138">
        <v>13.5</v>
      </c>
      <c r="F23" s="138">
        <v>20.8</v>
      </c>
      <c r="G23" s="138">
        <v>6.1</v>
      </c>
      <c r="H23" s="138">
        <v>145.5</v>
      </c>
      <c r="I23" s="138">
        <v>46.2</v>
      </c>
    </row>
    <row r="24" spans="2:11">
      <c r="B24" s="139">
        <v>39108</v>
      </c>
      <c r="C24" s="138">
        <v>46.5</v>
      </c>
      <c r="D24" s="138">
        <v>18.8</v>
      </c>
      <c r="E24" s="138">
        <v>13.7</v>
      </c>
      <c r="F24" s="138">
        <v>20.8</v>
      </c>
      <c r="G24" s="138">
        <v>6.2</v>
      </c>
      <c r="H24" s="138">
        <v>148.80000000000001</v>
      </c>
      <c r="I24" s="138">
        <v>47</v>
      </c>
    </row>
    <row r="25" spans="2:11">
      <c r="B25" s="139">
        <v>39111</v>
      </c>
      <c r="C25" s="138">
        <v>46.3</v>
      </c>
      <c r="D25" s="138">
        <v>18.8</v>
      </c>
      <c r="E25" s="138">
        <v>13.5</v>
      </c>
      <c r="F25" s="138">
        <v>20.8</v>
      </c>
      <c r="G25" s="138">
        <v>6.4</v>
      </c>
      <c r="H25" s="138">
        <v>147.30000000000001</v>
      </c>
      <c r="I25" s="138">
        <v>46.6</v>
      </c>
    </row>
    <row r="26" spans="2:11">
      <c r="B26" s="139">
        <v>39112</v>
      </c>
      <c r="C26" s="138">
        <v>46.9</v>
      </c>
      <c r="D26" s="138">
        <v>19.100000000000001</v>
      </c>
      <c r="E26" s="138">
        <v>13.8</v>
      </c>
      <c r="F26" s="138">
        <v>20.8</v>
      </c>
      <c r="G26" s="138">
        <v>6.4</v>
      </c>
      <c r="H26" s="138">
        <v>148.5</v>
      </c>
      <c r="I26" s="138">
        <v>46.8</v>
      </c>
    </row>
    <row r="27" spans="2:11">
      <c r="B27" s="139">
        <v>39113</v>
      </c>
      <c r="C27" s="138">
        <v>45.3</v>
      </c>
      <c r="D27" s="138">
        <v>18.899999999999999</v>
      </c>
      <c r="E27" s="138">
        <v>13.7</v>
      </c>
      <c r="F27" s="138">
        <v>20.8</v>
      </c>
      <c r="G27" s="138">
        <v>6.5</v>
      </c>
      <c r="H27" s="138">
        <v>146.4</v>
      </c>
      <c r="I27" s="138">
        <v>47</v>
      </c>
    </row>
    <row r="28" spans="2:11">
      <c r="B28" s="139">
        <v>39114</v>
      </c>
      <c r="C28" s="138">
        <v>44.5</v>
      </c>
      <c r="D28" s="138">
        <v>18.5</v>
      </c>
      <c r="E28" s="138">
        <v>13.7</v>
      </c>
      <c r="F28" s="138">
        <v>20.8</v>
      </c>
      <c r="G28" s="138">
        <v>6.4</v>
      </c>
      <c r="H28" s="138">
        <v>143.5</v>
      </c>
      <c r="I28" s="138">
        <v>46.5</v>
      </c>
    </row>
    <row r="29" spans="2:11">
      <c r="B29" s="139">
        <v>39115</v>
      </c>
      <c r="C29" s="138">
        <v>44</v>
      </c>
      <c r="D29" s="138">
        <v>18.600000000000001</v>
      </c>
      <c r="E29" s="138">
        <v>13.8</v>
      </c>
      <c r="F29" s="138">
        <v>20.8</v>
      </c>
      <c r="G29" s="138">
        <v>6.5</v>
      </c>
      <c r="H29" s="138">
        <v>143.4</v>
      </c>
      <c r="I29" s="138">
        <v>46.5</v>
      </c>
    </row>
    <row r="30" spans="2:11">
      <c r="B30" s="139">
        <v>39118</v>
      </c>
      <c r="C30" s="138">
        <v>44.5</v>
      </c>
      <c r="D30" s="138">
        <v>18.5</v>
      </c>
      <c r="E30" s="138">
        <v>14</v>
      </c>
      <c r="F30" s="138">
        <v>20.8</v>
      </c>
      <c r="G30" s="138">
        <v>6.6</v>
      </c>
      <c r="H30" s="138">
        <v>144.19999999999999</v>
      </c>
      <c r="I30" s="138">
        <v>46.5</v>
      </c>
    </row>
    <row r="31" spans="2:11">
      <c r="B31" s="139">
        <v>39119</v>
      </c>
      <c r="C31" s="138">
        <v>44</v>
      </c>
      <c r="D31" s="138">
        <v>18.899999999999999</v>
      </c>
      <c r="E31" s="138">
        <v>13.2</v>
      </c>
      <c r="F31" s="138">
        <v>20.8</v>
      </c>
      <c r="G31" s="138">
        <v>6.5</v>
      </c>
      <c r="H31" s="138">
        <v>143</v>
      </c>
      <c r="I31" s="138">
        <v>45.8</v>
      </c>
    </row>
    <row r="32" spans="2:11">
      <c r="B32" s="139">
        <v>39120</v>
      </c>
      <c r="C32" s="138">
        <v>44</v>
      </c>
      <c r="D32" s="138">
        <v>18.8</v>
      </c>
      <c r="E32" s="138">
        <v>13.9</v>
      </c>
      <c r="F32" s="138">
        <v>20.8</v>
      </c>
      <c r="G32" s="138">
        <v>6.4</v>
      </c>
      <c r="H32" s="138">
        <v>143</v>
      </c>
      <c r="I32" s="138">
        <v>45.8</v>
      </c>
    </row>
    <row r="33" spans="2:9">
      <c r="B33" s="139">
        <v>39121</v>
      </c>
      <c r="C33" s="138">
        <v>44.5</v>
      </c>
      <c r="D33" s="138">
        <v>18.899999999999999</v>
      </c>
      <c r="E33" s="138">
        <v>13.9</v>
      </c>
      <c r="F33" s="138">
        <v>20.8</v>
      </c>
      <c r="G33" s="138">
        <v>6.6</v>
      </c>
      <c r="H33" s="138">
        <v>144.19999999999999</v>
      </c>
      <c r="I33" s="138">
        <v>46.3</v>
      </c>
    </row>
    <row r="34" spans="2:9">
      <c r="B34" s="139">
        <v>39122</v>
      </c>
      <c r="C34" s="138">
        <v>44.5</v>
      </c>
      <c r="D34" s="138">
        <v>18.600000000000001</v>
      </c>
      <c r="E34" s="138">
        <v>13.2</v>
      </c>
      <c r="F34" s="138">
        <v>20.8</v>
      </c>
      <c r="G34" s="138">
        <v>6.5</v>
      </c>
      <c r="H34" s="138">
        <v>143</v>
      </c>
      <c r="I34" s="138">
        <v>46.4</v>
      </c>
    </row>
    <row r="35" spans="2:9">
      <c r="B35" s="139">
        <v>39125</v>
      </c>
      <c r="C35" s="138">
        <v>44.2</v>
      </c>
      <c r="D35" s="138">
        <v>18.7</v>
      </c>
      <c r="E35" s="138">
        <v>13.8</v>
      </c>
      <c r="F35" s="138">
        <v>20.8</v>
      </c>
      <c r="G35" s="138">
        <v>6.5</v>
      </c>
      <c r="H35" s="138">
        <v>144.6</v>
      </c>
      <c r="I35" s="138">
        <v>46.3</v>
      </c>
    </row>
    <row r="36" spans="2:9">
      <c r="B36" s="139">
        <v>39126</v>
      </c>
      <c r="C36" s="138">
        <v>44.1</v>
      </c>
      <c r="D36" s="138">
        <v>18.5</v>
      </c>
      <c r="E36" s="138">
        <v>13.9</v>
      </c>
      <c r="F36" s="138">
        <v>20.8</v>
      </c>
      <c r="G36" s="138">
        <v>6.5</v>
      </c>
      <c r="H36" s="138">
        <v>143.69999999999999</v>
      </c>
      <c r="I36" s="138">
        <v>46.5</v>
      </c>
    </row>
    <row r="37" spans="2:9">
      <c r="B37" s="139">
        <v>39127</v>
      </c>
      <c r="C37" s="138">
        <v>43.8</v>
      </c>
      <c r="D37" s="138">
        <v>18.5</v>
      </c>
      <c r="E37" s="138">
        <v>13.9</v>
      </c>
      <c r="F37" s="138">
        <v>20.8</v>
      </c>
      <c r="G37" s="138">
        <v>6.4</v>
      </c>
      <c r="H37" s="138">
        <v>140.80000000000001</v>
      </c>
      <c r="I37" s="138">
        <v>46</v>
      </c>
    </row>
    <row r="38" spans="2:9">
      <c r="B38" s="139">
        <v>39128</v>
      </c>
      <c r="C38" s="138">
        <v>44.2</v>
      </c>
      <c r="D38" s="138">
        <v>18.5</v>
      </c>
      <c r="E38" s="138">
        <v>13.5</v>
      </c>
      <c r="F38" s="138">
        <v>20.8</v>
      </c>
      <c r="G38" s="138">
        <v>6.6</v>
      </c>
      <c r="H38" s="138">
        <v>138</v>
      </c>
      <c r="I38" s="138">
        <v>45.5</v>
      </c>
    </row>
    <row r="39" spans="2:9">
      <c r="B39" s="139">
        <v>39129</v>
      </c>
      <c r="C39" s="138">
        <v>44.5</v>
      </c>
      <c r="D39" s="138">
        <v>18.5</v>
      </c>
      <c r="E39" s="138">
        <v>13.5</v>
      </c>
      <c r="F39" s="138">
        <v>20.8</v>
      </c>
      <c r="G39" s="138">
        <v>7</v>
      </c>
      <c r="H39" s="138">
        <v>138</v>
      </c>
      <c r="I39" s="138">
        <v>45.5</v>
      </c>
    </row>
    <row r="40" spans="2:9">
      <c r="B40" s="139">
        <v>39132</v>
      </c>
      <c r="C40" s="138">
        <v>44.5</v>
      </c>
      <c r="D40" s="138">
        <v>17.8</v>
      </c>
      <c r="E40" s="138">
        <v>13.7</v>
      </c>
      <c r="F40" s="138">
        <v>20.8</v>
      </c>
      <c r="G40" s="138">
        <v>7</v>
      </c>
      <c r="H40" s="138">
        <v>138.19999999999999</v>
      </c>
      <c r="I40" s="138">
        <v>45.5</v>
      </c>
    </row>
    <row r="41" spans="2:9">
      <c r="B41" s="139">
        <v>39133</v>
      </c>
      <c r="C41" s="138">
        <v>44.4</v>
      </c>
      <c r="D41" s="138">
        <v>18.5</v>
      </c>
      <c r="E41" s="138">
        <v>13.8</v>
      </c>
      <c r="F41" s="138">
        <v>20.8</v>
      </c>
      <c r="G41" s="138">
        <v>7.3</v>
      </c>
      <c r="H41" s="138">
        <v>138.1</v>
      </c>
      <c r="I41" s="138">
        <v>45.5</v>
      </c>
    </row>
    <row r="42" spans="2:9">
      <c r="B42" s="139">
        <v>39134</v>
      </c>
      <c r="C42" s="138">
        <v>44.3</v>
      </c>
      <c r="D42" s="138">
        <v>18.399999999999999</v>
      </c>
      <c r="E42" s="138">
        <v>13.2</v>
      </c>
      <c r="F42" s="138">
        <v>20.8</v>
      </c>
      <c r="G42" s="138">
        <v>6.4</v>
      </c>
      <c r="H42" s="138">
        <v>138.19999999999999</v>
      </c>
      <c r="I42" s="138">
        <v>45.5</v>
      </c>
    </row>
    <row r="43" spans="2:9">
      <c r="B43" s="139">
        <v>39135</v>
      </c>
      <c r="C43" s="138">
        <v>44</v>
      </c>
      <c r="D43" s="138">
        <v>18.5</v>
      </c>
      <c r="E43" s="138">
        <v>12.9</v>
      </c>
      <c r="F43" s="138">
        <v>20.8</v>
      </c>
      <c r="G43" s="138">
        <v>6.3</v>
      </c>
      <c r="H43" s="138">
        <v>137.80000000000001</v>
      </c>
      <c r="I43" s="138">
        <v>45.6</v>
      </c>
    </row>
    <row r="44" spans="2:9">
      <c r="B44" s="139">
        <v>39136</v>
      </c>
      <c r="C44" s="138">
        <v>43.9</v>
      </c>
      <c r="D44" s="138">
        <v>17.5</v>
      </c>
      <c r="E44" s="138">
        <v>13.2</v>
      </c>
      <c r="F44" s="138">
        <v>20.8</v>
      </c>
      <c r="G44" s="138">
        <v>6.3</v>
      </c>
      <c r="H44" s="138">
        <v>137.5</v>
      </c>
      <c r="I44" s="138">
        <v>45.4</v>
      </c>
    </row>
    <row r="45" spans="2:9">
      <c r="B45" s="139">
        <v>39139</v>
      </c>
      <c r="C45" s="138">
        <v>44.5</v>
      </c>
      <c r="D45" s="138">
        <v>17.8</v>
      </c>
      <c r="E45" s="138">
        <v>13</v>
      </c>
      <c r="F45" s="138">
        <v>20.8</v>
      </c>
      <c r="G45" s="138">
        <v>6.3</v>
      </c>
      <c r="H45" s="138">
        <v>138</v>
      </c>
      <c r="I45" s="138">
        <v>45.6</v>
      </c>
    </row>
    <row r="46" spans="2:9">
      <c r="B46" s="139">
        <v>39140</v>
      </c>
      <c r="C46" s="138">
        <v>48</v>
      </c>
      <c r="D46" s="138">
        <v>18.100000000000001</v>
      </c>
      <c r="E46" s="138">
        <v>13</v>
      </c>
      <c r="F46" s="138">
        <v>20.8</v>
      </c>
      <c r="G46" s="138">
        <v>6.6</v>
      </c>
      <c r="H46" s="138">
        <v>147.1</v>
      </c>
      <c r="I46" s="138">
        <v>46.2</v>
      </c>
    </row>
    <row r="47" spans="2:9">
      <c r="B47" s="139">
        <v>39141</v>
      </c>
      <c r="C47" s="138">
        <v>49.9</v>
      </c>
      <c r="D47" s="138">
        <v>19.3</v>
      </c>
      <c r="E47" s="138">
        <v>13.7</v>
      </c>
      <c r="F47" s="138">
        <v>20.8</v>
      </c>
      <c r="G47" s="138">
        <v>7</v>
      </c>
      <c r="H47" s="138">
        <v>149.69999999999999</v>
      </c>
      <c r="I47" s="138">
        <v>49.6</v>
      </c>
    </row>
    <row r="48" spans="2:9">
      <c r="B48" s="139">
        <v>39142</v>
      </c>
      <c r="C48" s="138">
        <v>49</v>
      </c>
      <c r="D48" s="138">
        <v>18.8</v>
      </c>
      <c r="E48" s="138">
        <v>13.8</v>
      </c>
      <c r="F48" s="138">
        <v>20.8</v>
      </c>
      <c r="G48" s="138">
        <v>7</v>
      </c>
      <c r="H48" s="138">
        <v>148.6</v>
      </c>
      <c r="I48" s="138">
        <v>47.6</v>
      </c>
    </row>
    <row r="49" spans="2:9">
      <c r="B49" s="139">
        <v>39143</v>
      </c>
      <c r="C49" s="138">
        <v>52.2</v>
      </c>
      <c r="D49" s="138">
        <v>18.7</v>
      </c>
      <c r="E49" s="138">
        <v>14</v>
      </c>
      <c r="F49" s="138">
        <v>20.8</v>
      </c>
      <c r="G49" s="138">
        <v>7.3</v>
      </c>
      <c r="H49" s="138">
        <v>153.19999999999999</v>
      </c>
      <c r="I49" s="138">
        <v>48.7</v>
      </c>
    </row>
    <row r="50" spans="2:9">
      <c r="B50" s="139">
        <v>39146</v>
      </c>
      <c r="C50" s="138">
        <v>57.7</v>
      </c>
      <c r="D50" s="138">
        <v>20.2</v>
      </c>
      <c r="E50" s="138">
        <v>14.8</v>
      </c>
      <c r="F50" s="138">
        <v>20.8</v>
      </c>
      <c r="G50" s="138">
        <v>7.7</v>
      </c>
      <c r="H50" s="138">
        <v>164.2</v>
      </c>
      <c r="I50" s="138">
        <v>59.9</v>
      </c>
    </row>
    <row r="51" spans="2:9">
      <c r="B51" s="139">
        <v>39147</v>
      </c>
      <c r="C51" s="138">
        <v>57</v>
      </c>
      <c r="D51" s="138">
        <v>19.600000000000001</v>
      </c>
      <c r="E51" s="138">
        <v>14.2</v>
      </c>
      <c r="F51" s="138">
        <v>20.8</v>
      </c>
      <c r="G51" s="138">
        <v>7.5</v>
      </c>
      <c r="H51" s="138">
        <v>160.30000000000001</v>
      </c>
      <c r="I51" s="138">
        <v>57.7</v>
      </c>
    </row>
    <row r="52" spans="2:9">
      <c r="B52" s="139">
        <v>39148</v>
      </c>
      <c r="C52" s="138">
        <v>56.3</v>
      </c>
      <c r="D52" s="138">
        <v>19.100000000000001</v>
      </c>
      <c r="E52" s="138">
        <v>14</v>
      </c>
      <c r="F52" s="138">
        <v>20.8</v>
      </c>
      <c r="G52" s="138">
        <v>7.5</v>
      </c>
      <c r="H52" s="138">
        <v>160.1</v>
      </c>
      <c r="I52" s="138">
        <v>56.2</v>
      </c>
    </row>
    <row r="53" spans="2:9">
      <c r="B53" s="139">
        <v>39149</v>
      </c>
      <c r="C53" s="138">
        <v>53</v>
      </c>
      <c r="D53" s="138">
        <v>18.5</v>
      </c>
      <c r="E53" s="138">
        <v>13.4</v>
      </c>
      <c r="F53" s="138">
        <v>20.8</v>
      </c>
      <c r="G53" s="138">
        <v>7.5</v>
      </c>
      <c r="H53" s="138">
        <v>152.19999999999999</v>
      </c>
      <c r="I53" s="138">
        <v>52.3</v>
      </c>
    </row>
    <row r="54" spans="2:9">
      <c r="B54" s="139">
        <v>39150</v>
      </c>
      <c r="C54" s="138">
        <v>52.7</v>
      </c>
      <c r="D54" s="138">
        <v>18</v>
      </c>
      <c r="E54" s="138">
        <v>13.3</v>
      </c>
      <c r="F54" s="138">
        <v>20.8</v>
      </c>
      <c r="G54" s="138">
        <v>7.4</v>
      </c>
      <c r="H54" s="138">
        <v>149.80000000000001</v>
      </c>
      <c r="I54" s="138">
        <v>51.8</v>
      </c>
    </row>
    <row r="55" spans="2:9">
      <c r="B55" s="139">
        <v>39153</v>
      </c>
      <c r="C55" s="138">
        <v>50.2</v>
      </c>
      <c r="D55" s="138">
        <v>18.3</v>
      </c>
      <c r="E55" s="138">
        <v>13.1</v>
      </c>
      <c r="F55" s="138">
        <v>20.8</v>
      </c>
      <c r="G55" s="138">
        <v>7.7</v>
      </c>
      <c r="H55" s="138">
        <v>146.19999999999999</v>
      </c>
      <c r="I55" s="138">
        <v>50.8</v>
      </c>
    </row>
    <row r="56" spans="2:9">
      <c r="B56" s="139">
        <v>39154</v>
      </c>
      <c r="C56" s="138">
        <v>52.3</v>
      </c>
      <c r="D56" s="138">
        <v>18.100000000000001</v>
      </c>
      <c r="E56" s="138">
        <v>13.2</v>
      </c>
      <c r="F56" s="138">
        <v>20.8</v>
      </c>
      <c r="G56" s="138">
        <v>7.2</v>
      </c>
      <c r="H56" s="138">
        <v>150.19999999999999</v>
      </c>
      <c r="I56" s="138">
        <v>52.8</v>
      </c>
    </row>
    <row r="57" spans="2:9">
      <c r="B57" s="139">
        <v>39155</v>
      </c>
      <c r="C57" s="138">
        <v>57.3</v>
      </c>
      <c r="D57" s="138">
        <v>19.3</v>
      </c>
      <c r="E57" s="138">
        <v>13.7</v>
      </c>
      <c r="F57" s="138">
        <v>20.8</v>
      </c>
      <c r="G57" s="138">
        <v>7.6</v>
      </c>
      <c r="H57" s="138">
        <v>157.6</v>
      </c>
      <c r="I57" s="138">
        <v>57.3</v>
      </c>
    </row>
    <row r="58" spans="2:9">
      <c r="B58" s="139">
        <v>39156</v>
      </c>
      <c r="C58" s="138">
        <v>54.1</v>
      </c>
      <c r="D58" s="138">
        <v>19.3</v>
      </c>
      <c r="E58" s="138">
        <v>13.9</v>
      </c>
      <c r="F58" s="138">
        <v>20.8</v>
      </c>
      <c r="G58" s="138">
        <v>7.4</v>
      </c>
      <c r="H58" s="138">
        <v>153.19999999999999</v>
      </c>
      <c r="I58" s="138">
        <v>54.2</v>
      </c>
    </row>
    <row r="59" spans="2:9">
      <c r="B59" s="139">
        <v>39157</v>
      </c>
      <c r="C59" s="138">
        <v>55.6</v>
      </c>
      <c r="D59" s="138">
        <v>19.2</v>
      </c>
      <c r="E59" s="138">
        <v>13.5</v>
      </c>
      <c r="F59" s="138">
        <v>20.8</v>
      </c>
      <c r="G59" s="138">
        <v>7.5</v>
      </c>
      <c r="H59" s="138">
        <v>153.80000000000001</v>
      </c>
      <c r="I59" s="138">
        <v>60.7</v>
      </c>
    </row>
    <row r="60" spans="2:9">
      <c r="B60" s="139">
        <v>39160</v>
      </c>
      <c r="C60" s="138">
        <v>52</v>
      </c>
      <c r="D60" s="138">
        <v>19</v>
      </c>
      <c r="E60" s="138">
        <v>13.6</v>
      </c>
      <c r="F60" s="138">
        <v>20.8</v>
      </c>
      <c r="G60" s="138">
        <v>7</v>
      </c>
      <c r="H60" s="138">
        <v>150.80000000000001</v>
      </c>
      <c r="I60" s="138">
        <v>56.4</v>
      </c>
    </row>
    <row r="61" spans="2:9">
      <c r="B61" s="139">
        <v>39161</v>
      </c>
      <c r="C61" s="138">
        <v>51.3</v>
      </c>
      <c r="D61" s="138">
        <v>18.7</v>
      </c>
      <c r="E61" s="138">
        <v>13</v>
      </c>
      <c r="F61" s="138">
        <v>20.8</v>
      </c>
      <c r="G61" s="138">
        <v>7.2</v>
      </c>
      <c r="H61" s="138">
        <v>149.19999999999999</v>
      </c>
      <c r="I61" s="138">
        <v>55.1</v>
      </c>
    </row>
    <row r="62" spans="2:9">
      <c r="B62" s="139">
        <v>39162</v>
      </c>
      <c r="C62" s="138">
        <v>51.5</v>
      </c>
      <c r="D62" s="138">
        <v>18.3</v>
      </c>
      <c r="E62" s="138">
        <v>13</v>
      </c>
      <c r="F62" s="138">
        <v>20.8</v>
      </c>
      <c r="G62" s="138">
        <v>7</v>
      </c>
      <c r="H62" s="138">
        <v>149.30000000000001</v>
      </c>
      <c r="I62" s="138">
        <v>53.8</v>
      </c>
    </row>
    <row r="63" spans="2:9">
      <c r="B63" s="139">
        <v>39163</v>
      </c>
      <c r="C63" s="138">
        <v>49.3</v>
      </c>
      <c r="D63" s="138">
        <v>18.5</v>
      </c>
      <c r="E63" s="138">
        <v>12.8</v>
      </c>
      <c r="F63" s="138">
        <v>20.8</v>
      </c>
      <c r="G63" s="138">
        <v>6.9</v>
      </c>
      <c r="H63" s="138">
        <v>146</v>
      </c>
      <c r="I63" s="138">
        <v>51.4</v>
      </c>
    </row>
    <row r="64" spans="2:9">
      <c r="B64" s="139">
        <v>39164</v>
      </c>
      <c r="C64" s="138">
        <v>50</v>
      </c>
      <c r="D64" s="138">
        <v>17.399999999999999</v>
      </c>
      <c r="E64" s="138">
        <v>12.8</v>
      </c>
      <c r="F64" s="138">
        <v>20.8</v>
      </c>
      <c r="G64" s="138">
        <v>7</v>
      </c>
      <c r="H64" s="138">
        <v>146.4</v>
      </c>
      <c r="I64" s="138">
        <v>51.5</v>
      </c>
    </row>
    <row r="65" spans="2:9">
      <c r="B65" s="139">
        <v>39167</v>
      </c>
      <c r="C65" s="138">
        <v>49.2</v>
      </c>
      <c r="D65" s="138">
        <v>17.8</v>
      </c>
      <c r="E65" s="138">
        <v>12.8</v>
      </c>
      <c r="F65" s="138">
        <v>20.8</v>
      </c>
      <c r="G65" s="138">
        <v>5</v>
      </c>
      <c r="H65" s="138">
        <v>146.80000000000001</v>
      </c>
      <c r="I65" s="138">
        <v>51.3</v>
      </c>
    </row>
    <row r="66" spans="2:9">
      <c r="B66" s="139">
        <v>39168</v>
      </c>
      <c r="C66" s="138">
        <v>49.5</v>
      </c>
      <c r="D66" s="138">
        <v>18.2</v>
      </c>
      <c r="E66" s="138">
        <v>12.6</v>
      </c>
      <c r="F66" s="138">
        <v>20.8</v>
      </c>
      <c r="G66" s="138">
        <v>5</v>
      </c>
      <c r="H66" s="138">
        <v>146</v>
      </c>
      <c r="I66" s="138">
        <v>51.5</v>
      </c>
    </row>
    <row r="67" spans="2:9">
      <c r="B67" s="139">
        <v>39169</v>
      </c>
      <c r="C67" s="138">
        <v>50.5</v>
      </c>
      <c r="D67" s="138">
        <v>18.5</v>
      </c>
      <c r="E67" s="138">
        <v>12.9</v>
      </c>
      <c r="F67" s="138">
        <v>20.8</v>
      </c>
      <c r="G67" s="138">
        <v>4.9000000000000004</v>
      </c>
      <c r="H67" s="138">
        <v>148.69999999999999</v>
      </c>
      <c r="I67" s="138">
        <v>51.9</v>
      </c>
    </row>
    <row r="68" spans="2:9">
      <c r="B68" s="139">
        <v>39170</v>
      </c>
      <c r="C68" s="138">
        <v>48.8</v>
      </c>
      <c r="D68" s="138">
        <v>18.5</v>
      </c>
      <c r="E68" s="138">
        <v>12.8</v>
      </c>
      <c r="F68" s="138">
        <v>20.8</v>
      </c>
      <c r="G68" s="138">
        <v>4.9000000000000004</v>
      </c>
      <c r="H68" s="138">
        <v>146.69999999999999</v>
      </c>
      <c r="I68" s="138">
        <v>51</v>
      </c>
    </row>
    <row r="69" spans="2:9">
      <c r="B69" s="139">
        <v>39171</v>
      </c>
      <c r="C69" s="138">
        <v>48</v>
      </c>
      <c r="D69" s="138">
        <v>17.3</v>
      </c>
      <c r="E69" s="138">
        <v>10.7</v>
      </c>
      <c r="F69" s="138">
        <v>20.8</v>
      </c>
      <c r="G69" s="138">
        <v>5</v>
      </c>
      <c r="H69" s="138">
        <v>146</v>
      </c>
      <c r="I69" s="138">
        <v>50.7</v>
      </c>
    </row>
    <row r="70" spans="2:9">
      <c r="B70" s="139">
        <v>39174</v>
      </c>
      <c r="C70" s="138">
        <v>48</v>
      </c>
      <c r="D70" s="138">
        <v>17.2</v>
      </c>
      <c r="E70" s="138">
        <v>10.7</v>
      </c>
      <c r="F70" s="138">
        <v>20.8</v>
      </c>
      <c r="G70" s="138">
        <v>5.3</v>
      </c>
      <c r="H70" s="138">
        <v>149</v>
      </c>
      <c r="I70" s="138">
        <v>50.5</v>
      </c>
    </row>
    <row r="71" spans="2:9">
      <c r="B71" s="139">
        <v>39175</v>
      </c>
      <c r="C71" s="138">
        <v>47.7</v>
      </c>
      <c r="D71" s="138">
        <v>17.5</v>
      </c>
      <c r="E71" s="138">
        <v>10.8</v>
      </c>
      <c r="F71" s="138">
        <v>20.8</v>
      </c>
      <c r="G71" s="138">
        <v>5.3</v>
      </c>
      <c r="H71" s="138">
        <v>158.30000000000001</v>
      </c>
      <c r="I71" s="138">
        <v>51.8</v>
      </c>
    </row>
    <row r="72" spans="2:9">
      <c r="B72" s="139">
        <v>39176</v>
      </c>
      <c r="C72" s="138">
        <v>46.7</v>
      </c>
      <c r="D72" s="138">
        <v>17.2</v>
      </c>
      <c r="E72" s="138">
        <v>9.6999999999999993</v>
      </c>
      <c r="F72" s="138">
        <v>20.8</v>
      </c>
      <c r="G72" s="138">
        <v>5.2</v>
      </c>
      <c r="H72" s="138">
        <v>156</v>
      </c>
      <c r="I72" s="138">
        <v>51.3</v>
      </c>
    </row>
    <row r="73" spans="2:9">
      <c r="B73" s="139">
        <v>39177</v>
      </c>
      <c r="C73" s="138">
        <v>46.7</v>
      </c>
      <c r="D73" s="138">
        <v>17.5</v>
      </c>
      <c r="E73" s="138">
        <v>9.8000000000000007</v>
      </c>
      <c r="F73" s="138">
        <v>20.8</v>
      </c>
      <c r="G73" s="138">
        <v>5.5</v>
      </c>
      <c r="H73" s="138">
        <v>158.30000000000001</v>
      </c>
      <c r="I73" s="138">
        <v>50.5</v>
      </c>
    </row>
    <row r="74" spans="2:9">
      <c r="B74" s="139">
        <v>39178</v>
      </c>
      <c r="C74" s="138">
        <v>46.7</v>
      </c>
      <c r="D74" s="138">
        <v>17.5</v>
      </c>
      <c r="E74" s="138">
        <v>9.8000000000000007</v>
      </c>
      <c r="F74" s="138">
        <v>20.8</v>
      </c>
      <c r="G74" s="138">
        <v>5.5</v>
      </c>
      <c r="H74" s="138">
        <v>158.30000000000001</v>
      </c>
      <c r="I74" s="138">
        <v>50.5</v>
      </c>
    </row>
    <row r="75" spans="2:9">
      <c r="B75" s="139">
        <v>39181</v>
      </c>
      <c r="C75" s="138">
        <v>47</v>
      </c>
      <c r="D75" s="138">
        <v>17.7</v>
      </c>
      <c r="E75" s="138">
        <v>10.6</v>
      </c>
      <c r="F75" s="138">
        <v>20.8</v>
      </c>
      <c r="G75" s="138">
        <v>5.5</v>
      </c>
      <c r="H75" s="138">
        <v>151.30000000000001</v>
      </c>
      <c r="I75" s="138">
        <v>50.8</v>
      </c>
    </row>
    <row r="76" spans="2:9">
      <c r="B76" s="139">
        <v>39182</v>
      </c>
      <c r="C76" s="138">
        <v>44.4</v>
      </c>
      <c r="D76" s="138">
        <v>17.2</v>
      </c>
      <c r="E76" s="138">
        <v>9.8000000000000007</v>
      </c>
      <c r="F76" s="138">
        <v>20.8</v>
      </c>
      <c r="G76" s="138">
        <v>5.3</v>
      </c>
      <c r="H76" s="138">
        <v>159.5</v>
      </c>
      <c r="I76" s="138">
        <v>50.5</v>
      </c>
    </row>
    <row r="77" spans="2:9">
      <c r="B77" s="139">
        <v>39183</v>
      </c>
      <c r="C77" s="138">
        <v>44</v>
      </c>
      <c r="D77" s="138">
        <v>16.5</v>
      </c>
      <c r="E77" s="138">
        <v>10.199999999999999</v>
      </c>
      <c r="F77" s="138">
        <v>20.8</v>
      </c>
      <c r="G77" s="138">
        <v>5</v>
      </c>
      <c r="H77" s="138">
        <v>160</v>
      </c>
      <c r="I77" s="138">
        <v>49.6</v>
      </c>
    </row>
    <row r="78" spans="2:9">
      <c r="B78" s="139">
        <v>39184</v>
      </c>
      <c r="C78" s="138">
        <v>44.2</v>
      </c>
      <c r="D78" s="138">
        <v>17</v>
      </c>
      <c r="E78" s="138">
        <v>10</v>
      </c>
      <c r="F78" s="138">
        <v>20.8</v>
      </c>
      <c r="G78" s="138">
        <v>5.2</v>
      </c>
      <c r="H78" s="138">
        <v>160.80000000000001</v>
      </c>
      <c r="I78" s="138">
        <v>51.3</v>
      </c>
    </row>
    <row r="79" spans="2:9">
      <c r="B79" s="139">
        <v>39185</v>
      </c>
      <c r="C79" s="138">
        <v>44</v>
      </c>
      <c r="D79" s="138">
        <v>16.3</v>
      </c>
      <c r="E79" s="138">
        <v>9.6999999999999993</v>
      </c>
      <c r="F79" s="138">
        <v>20.8</v>
      </c>
      <c r="G79" s="138">
        <v>5.0999999999999996</v>
      </c>
      <c r="H79" s="138">
        <v>157.5</v>
      </c>
      <c r="I79" s="138">
        <v>51.2</v>
      </c>
    </row>
    <row r="80" spans="2:9">
      <c r="B80" s="139">
        <v>39188</v>
      </c>
      <c r="C80" s="138">
        <v>42</v>
      </c>
      <c r="D80" s="138">
        <v>16</v>
      </c>
      <c r="E80" s="138">
        <v>9.6999999999999993</v>
      </c>
      <c r="F80" s="138">
        <v>20.8</v>
      </c>
      <c r="G80" s="138">
        <v>5</v>
      </c>
      <c r="H80" s="138">
        <v>153.30000000000001</v>
      </c>
      <c r="I80" s="138">
        <v>50.5</v>
      </c>
    </row>
    <row r="81" spans="2:9">
      <c r="B81" s="139">
        <v>39189</v>
      </c>
      <c r="C81" s="138">
        <v>41.6</v>
      </c>
      <c r="D81" s="138">
        <v>15.7</v>
      </c>
      <c r="E81" s="138">
        <v>9.5</v>
      </c>
      <c r="F81" s="138">
        <v>20.8</v>
      </c>
      <c r="G81" s="138">
        <v>5.2</v>
      </c>
      <c r="H81" s="138">
        <v>151.5</v>
      </c>
      <c r="I81" s="138">
        <v>50.2</v>
      </c>
    </row>
    <row r="82" spans="2:9">
      <c r="B82" s="139">
        <v>39190</v>
      </c>
      <c r="C82" s="138">
        <v>41</v>
      </c>
      <c r="D82" s="138">
        <v>15.8</v>
      </c>
      <c r="E82" s="138">
        <v>9.8000000000000007</v>
      </c>
      <c r="F82" s="138">
        <v>20.8</v>
      </c>
      <c r="G82" s="138">
        <v>5.3</v>
      </c>
      <c r="H82" s="138">
        <v>147.69999999999999</v>
      </c>
      <c r="I82" s="138">
        <v>47</v>
      </c>
    </row>
    <row r="83" spans="2:9">
      <c r="B83" s="139">
        <v>39191</v>
      </c>
      <c r="C83" s="138">
        <v>42</v>
      </c>
      <c r="D83" s="138">
        <v>15.9</v>
      </c>
      <c r="E83" s="138">
        <v>9.6999999999999993</v>
      </c>
      <c r="F83" s="138">
        <v>20.8</v>
      </c>
      <c r="G83" s="138">
        <v>5.2</v>
      </c>
      <c r="H83" s="138">
        <v>150</v>
      </c>
      <c r="I83" s="138">
        <v>47.7</v>
      </c>
    </row>
    <row r="84" spans="2:9">
      <c r="B84" s="139">
        <v>39192</v>
      </c>
      <c r="C84" s="138">
        <v>41</v>
      </c>
      <c r="D84" s="138">
        <v>16</v>
      </c>
      <c r="E84" s="138">
        <v>9.3000000000000007</v>
      </c>
      <c r="F84" s="138">
        <v>20.8</v>
      </c>
      <c r="G84" s="138">
        <v>5.3</v>
      </c>
      <c r="H84" s="138">
        <v>147.4</v>
      </c>
      <c r="I84" s="138">
        <v>47.5</v>
      </c>
    </row>
    <row r="85" spans="2:9">
      <c r="B85" s="139">
        <v>39195</v>
      </c>
      <c r="C85" s="138">
        <v>40</v>
      </c>
      <c r="D85" s="138">
        <v>15.5</v>
      </c>
      <c r="E85" s="138">
        <v>9.6999999999999993</v>
      </c>
      <c r="F85" s="138">
        <v>20.8</v>
      </c>
      <c r="G85" s="138">
        <v>5.2</v>
      </c>
      <c r="H85" s="138">
        <v>143.5</v>
      </c>
      <c r="I85" s="138">
        <v>47.5</v>
      </c>
    </row>
    <row r="86" spans="2:9">
      <c r="B86" s="139">
        <v>39196</v>
      </c>
      <c r="C86" s="138">
        <v>40.200000000000003</v>
      </c>
      <c r="D86" s="138">
        <v>15.6</v>
      </c>
      <c r="E86" s="138">
        <v>9.3000000000000007</v>
      </c>
      <c r="F86" s="138">
        <v>20.8</v>
      </c>
      <c r="G86" s="138">
        <v>5.0999999999999996</v>
      </c>
      <c r="H86" s="138">
        <v>141.69999999999999</v>
      </c>
      <c r="I86" s="138">
        <v>47.5</v>
      </c>
    </row>
    <row r="87" spans="2:9">
      <c r="B87" s="139">
        <v>39197</v>
      </c>
      <c r="C87" s="138">
        <v>39.5</v>
      </c>
      <c r="D87" s="138">
        <v>15.3</v>
      </c>
      <c r="E87" s="138">
        <v>8.6</v>
      </c>
      <c r="F87" s="138">
        <v>20.8</v>
      </c>
      <c r="G87" s="138">
        <v>5</v>
      </c>
      <c r="H87" s="138">
        <v>137.19999999999999</v>
      </c>
      <c r="I87" s="138">
        <v>46.7</v>
      </c>
    </row>
    <row r="88" spans="2:9">
      <c r="B88" s="139">
        <v>39198</v>
      </c>
      <c r="C88" s="138">
        <v>39.5</v>
      </c>
      <c r="D88" s="138">
        <v>15.4</v>
      </c>
      <c r="E88" s="138">
        <v>7.5</v>
      </c>
      <c r="F88" s="138">
        <v>20.8</v>
      </c>
      <c r="G88" s="138">
        <v>5</v>
      </c>
      <c r="H88" s="138">
        <v>138.80000000000001</v>
      </c>
      <c r="I88" s="138">
        <v>46.8</v>
      </c>
    </row>
    <row r="89" spans="2:9">
      <c r="B89" s="139">
        <v>39199</v>
      </c>
      <c r="C89" s="138">
        <v>40</v>
      </c>
      <c r="D89" s="138">
        <v>15</v>
      </c>
      <c r="E89" s="138">
        <v>7.7</v>
      </c>
      <c r="F89" s="138">
        <v>20.8</v>
      </c>
      <c r="G89" s="138">
        <v>4.9000000000000004</v>
      </c>
      <c r="H89" s="138">
        <v>142</v>
      </c>
      <c r="I89" s="138">
        <v>46.5</v>
      </c>
    </row>
    <row r="90" spans="2:9">
      <c r="B90" s="139">
        <v>39202</v>
      </c>
      <c r="C90" s="138">
        <v>41</v>
      </c>
      <c r="D90" s="138">
        <v>14.7</v>
      </c>
      <c r="E90" s="138">
        <v>8.1</v>
      </c>
      <c r="F90" s="138">
        <v>20.8</v>
      </c>
      <c r="G90" s="138">
        <v>5</v>
      </c>
      <c r="H90" s="138">
        <v>143.69999999999999</v>
      </c>
      <c r="I90" s="138">
        <v>47.3</v>
      </c>
    </row>
    <row r="91" spans="2:9">
      <c r="B91" s="139">
        <v>39203</v>
      </c>
      <c r="C91" s="138">
        <v>42.1</v>
      </c>
      <c r="D91" s="138">
        <v>14.1</v>
      </c>
      <c r="E91" s="138">
        <v>7.7</v>
      </c>
      <c r="F91" s="138">
        <v>20.8</v>
      </c>
      <c r="G91" s="138">
        <v>5.0999999999999996</v>
      </c>
      <c r="H91" s="138">
        <v>145.69999999999999</v>
      </c>
      <c r="I91" s="138">
        <v>47.3</v>
      </c>
    </row>
    <row r="92" spans="2:9">
      <c r="B92" s="139">
        <v>39204</v>
      </c>
      <c r="C92" s="138">
        <v>41</v>
      </c>
      <c r="D92" s="138">
        <v>15.4</v>
      </c>
      <c r="E92" s="138">
        <v>7.6</v>
      </c>
      <c r="F92" s="138">
        <v>20.8</v>
      </c>
      <c r="G92" s="138">
        <v>5.2</v>
      </c>
      <c r="H92" s="138">
        <v>143.80000000000001</v>
      </c>
      <c r="I92" s="138">
        <v>46.8</v>
      </c>
    </row>
    <row r="93" spans="2:9">
      <c r="B93" s="139">
        <v>39205</v>
      </c>
      <c r="C93" s="138">
        <v>41</v>
      </c>
      <c r="D93" s="138">
        <v>15.5</v>
      </c>
      <c r="E93" s="138">
        <v>7.7</v>
      </c>
      <c r="F93" s="138">
        <v>20.8</v>
      </c>
      <c r="G93" s="138">
        <v>5</v>
      </c>
      <c r="H93" s="138">
        <v>143.69999999999999</v>
      </c>
      <c r="I93" s="138">
        <v>44.7</v>
      </c>
    </row>
    <row r="94" spans="2:9">
      <c r="B94" s="139">
        <v>39206</v>
      </c>
      <c r="C94" s="138">
        <v>40.700000000000003</v>
      </c>
      <c r="D94" s="138">
        <v>15.3</v>
      </c>
      <c r="E94" s="138">
        <v>7.6</v>
      </c>
      <c r="F94" s="138">
        <v>20.8</v>
      </c>
      <c r="G94" s="138">
        <v>4.8</v>
      </c>
      <c r="H94" s="138">
        <v>142.6</v>
      </c>
      <c r="I94" s="138">
        <v>39.6</v>
      </c>
    </row>
    <row r="95" spans="2:9">
      <c r="B95" s="139">
        <v>39209</v>
      </c>
      <c r="C95" s="138">
        <v>41.3</v>
      </c>
      <c r="D95" s="138">
        <v>15.7</v>
      </c>
      <c r="E95" s="138">
        <v>8.1</v>
      </c>
      <c r="F95" s="138">
        <v>20.8</v>
      </c>
      <c r="G95" s="138">
        <v>4.9000000000000004</v>
      </c>
      <c r="H95" s="138">
        <v>139.6</v>
      </c>
      <c r="I95" s="138">
        <v>40.200000000000003</v>
      </c>
    </row>
    <row r="96" spans="2:9">
      <c r="B96" s="139">
        <v>39210</v>
      </c>
      <c r="C96" s="138">
        <v>39.700000000000003</v>
      </c>
      <c r="D96" s="138">
        <v>15.3</v>
      </c>
      <c r="E96" s="138">
        <v>7.8</v>
      </c>
      <c r="F96" s="138">
        <v>18.5</v>
      </c>
      <c r="G96" s="138">
        <v>4.8</v>
      </c>
      <c r="H96" s="138">
        <v>136.19999999999999</v>
      </c>
      <c r="I96" s="138">
        <v>37.4</v>
      </c>
    </row>
    <row r="97" spans="2:9">
      <c r="B97" s="139">
        <v>39211</v>
      </c>
      <c r="C97" s="138">
        <v>40</v>
      </c>
      <c r="D97" s="138">
        <v>15.5</v>
      </c>
      <c r="E97" s="138">
        <v>7.8</v>
      </c>
      <c r="F97" s="138">
        <v>17.8</v>
      </c>
      <c r="G97" s="138">
        <v>4.7</v>
      </c>
      <c r="H97" s="138">
        <v>135.69999999999999</v>
      </c>
      <c r="I97" s="138">
        <v>37.200000000000003</v>
      </c>
    </row>
    <row r="98" spans="2:9">
      <c r="B98" s="139">
        <v>39212</v>
      </c>
      <c r="C98" s="138">
        <v>39.5</v>
      </c>
      <c r="D98" s="138">
        <v>14.4</v>
      </c>
      <c r="E98" s="138">
        <v>8.5</v>
      </c>
      <c r="F98" s="138">
        <v>17.5</v>
      </c>
      <c r="G98" s="138">
        <v>4.8</v>
      </c>
      <c r="H98" s="138">
        <v>135.19999999999999</v>
      </c>
      <c r="I98" s="138">
        <v>37.5</v>
      </c>
    </row>
    <row r="99" spans="2:9">
      <c r="B99" s="139">
        <v>39213</v>
      </c>
      <c r="C99" s="138">
        <v>40.9</v>
      </c>
      <c r="D99" s="138">
        <v>14.3</v>
      </c>
      <c r="E99" s="138">
        <v>8.1999999999999993</v>
      </c>
      <c r="F99" s="138">
        <v>17.899999999999999</v>
      </c>
      <c r="G99" s="138">
        <v>4.8</v>
      </c>
      <c r="H99" s="138">
        <v>137</v>
      </c>
      <c r="I99" s="138">
        <v>35.799999999999997</v>
      </c>
    </row>
    <row r="100" spans="2:9">
      <c r="B100" s="139">
        <v>39216</v>
      </c>
      <c r="C100" s="138">
        <v>41</v>
      </c>
      <c r="D100" s="138">
        <v>14.5</v>
      </c>
      <c r="E100" s="138">
        <v>8</v>
      </c>
      <c r="F100" s="138">
        <v>17.8</v>
      </c>
      <c r="G100" s="138">
        <v>4.8</v>
      </c>
      <c r="H100" s="138">
        <v>136.19999999999999</v>
      </c>
      <c r="I100" s="138">
        <v>35.200000000000003</v>
      </c>
    </row>
    <row r="101" spans="2:9">
      <c r="B101" s="139">
        <v>39217</v>
      </c>
      <c r="C101" s="138">
        <v>41.3</v>
      </c>
      <c r="D101" s="138">
        <v>14.2</v>
      </c>
      <c r="E101" s="138">
        <v>7.9</v>
      </c>
      <c r="F101" s="138">
        <v>18.100000000000001</v>
      </c>
      <c r="G101" s="138">
        <v>4.8</v>
      </c>
      <c r="H101" s="138">
        <v>136.5</v>
      </c>
      <c r="I101" s="138">
        <v>35.5</v>
      </c>
    </row>
    <row r="102" spans="2:9">
      <c r="B102" s="139">
        <v>39218</v>
      </c>
      <c r="C102" s="138">
        <v>41</v>
      </c>
      <c r="D102" s="138">
        <v>14.3</v>
      </c>
      <c r="E102" s="138">
        <v>7.9</v>
      </c>
      <c r="F102" s="138">
        <v>18</v>
      </c>
      <c r="G102" s="138">
        <v>4.8</v>
      </c>
      <c r="H102" s="138">
        <v>134</v>
      </c>
      <c r="I102" s="138">
        <v>35.200000000000003</v>
      </c>
    </row>
    <row r="103" spans="2:9">
      <c r="B103" s="139">
        <v>39219</v>
      </c>
      <c r="C103" s="138">
        <v>40</v>
      </c>
      <c r="D103" s="138">
        <v>14.4</v>
      </c>
      <c r="E103" s="138">
        <v>8.1999999999999993</v>
      </c>
      <c r="F103" s="138">
        <v>18</v>
      </c>
      <c r="G103" s="138">
        <v>4.8</v>
      </c>
      <c r="H103" s="138">
        <v>132.4</v>
      </c>
      <c r="I103" s="138">
        <v>34</v>
      </c>
    </row>
    <row r="104" spans="2:9">
      <c r="B104" s="139">
        <v>39220</v>
      </c>
      <c r="C104" s="138">
        <v>39</v>
      </c>
      <c r="D104" s="138">
        <v>14.4</v>
      </c>
      <c r="E104" s="138">
        <v>8.3000000000000007</v>
      </c>
      <c r="F104" s="138">
        <v>18</v>
      </c>
      <c r="G104" s="138">
        <v>4.7</v>
      </c>
      <c r="H104" s="138">
        <v>130.69999999999999</v>
      </c>
      <c r="I104" s="138">
        <v>33.6</v>
      </c>
    </row>
    <row r="105" spans="2:9">
      <c r="B105" s="139">
        <v>39223</v>
      </c>
      <c r="C105" s="138">
        <v>38.299999999999997</v>
      </c>
      <c r="D105" s="138">
        <v>14</v>
      </c>
      <c r="E105" s="138">
        <v>8</v>
      </c>
      <c r="F105" s="138">
        <v>18.399999999999999</v>
      </c>
      <c r="G105" s="138">
        <v>4.5</v>
      </c>
      <c r="H105" s="138">
        <v>130</v>
      </c>
      <c r="I105" s="138">
        <v>33.799999999999997</v>
      </c>
    </row>
    <row r="106" spans="2:9">
      <c r="B106" s="139">
        <v>39224</v>
      </c>
      <c r="C106" s="138">
        <v>38.5</v>
      </c>
      <c r="D106" s="138">
        <v>13.7</v>
      </c>
      <c r="E106" s="138">
        <v>8</v>
      </c>
      <c r="F106" s="138">
        <v>18.2</v>
      </c>
      <c r="G106" s="138">
        <v>4.5</v>
      </c>
      <c r="H106" s="138">
        <v>126.8</v>
      </c>
      <c r="I106" s="138">
        <v>34</v>
      </c>
    </row>
    <row r="107" spans="2:9">
      <c r="B107" s="139">
        <v>39225</v>
      </c>
      <c r="C107" s="138">
        <v>38.6</v>
      </c>
      <c r="D107" s="138">
        <v>13.9</v>
      </c>
      <c r="E107" s="138">
        <v>8</v>
      </c>
      <c r="F107" s="138">
        <v>17.7</v>
      </c>
      <c r="G107" s="138">
        <v>4.5</v>
      </c>
      <c r="H107" s="138">
        <v>127</v>
      </c>
      <c r="I107" s="138">
        <v>34</v>
      </c>
    </row>
    <row r="108" spans="2:9">
      <c r="B108" s="139">
        <v>39226</v>
      </c>
      <c r="C108" s="138">
        <v>38.799999999999997</v>
      </c>
      <c r="D108" s="138">
        <v>14</v>
      </c>
      <c r="E108" s="138">
        <v>8.5</v>
      </c>
      <c r="F108" s="138">
        <v>18</v>
      </c>
      <c r="G108" s="138">
        <v>4.5999999999999996</v>
      </c>
      <c r="H108" s="138">
        <v>130.19999999999999</v>
      </c>
      <c r="I108" s="138">
        <v>34.299999999999997</v>
      </c>
    </row>
    <row r="109" spans="2:9">
      <c r="B109" s="139">
        <v>39227</v>
      </c>
      <c r="C109" s="138">
        <v>38.799999999999997</v>
      </c>
      <c r="D109" s="138">
        <v>14</v>
      </c>
      <c r="E109" s="138">
        <v>7.8</v>
      </c>
      <c r="F109" s="138">
        <v>18</v>
      </c>
      <c r="G109" s="138">
        <v>4.8</v>
      </c>
      <c r="H109" s="138">
        <v>137.19999999999999</v>
      </c>
      <c r="I109" s="138">
        <v>34.4</v>
      </c>
    </row>
    <row r="110" spans="2:9">
      <c r="B110" s="139">
        <v>39230</v>
      </c>
      <c r="C110" s="138">
        <v>38.5</v>
      </c>
      <c r="D110" s="138">
        <v>14</v>
      </c>
      <c r="E110" s="138">
        <v>8.4</v>
      </c>
      <c r="F110" s="138">
        <v>19.3</v>
      </c>
      <c r="G110" s="138">
        <v>4.8</v>
      </c>
      <c r="H110" s="138">
        <v>136.80000000000001</v>
      </c>
      <c r="I110" s="138">
        <v>34.1</v>
      </c>
    </row>
    <row r="111" spans="2:9">
      <c r="B111" s="139">
        <v>39231</v>
      </c>
      <c r="C111" s="138">
        <v>38.1</v>
      </c>
      <c r="D111" s="138">
        <v>13.9</v>
      </c>
      <c r="E111" s="138">
        <v>7.5</v>
      </c>
      <c r="F111" s="138">
        <v>18</v>
      </c>
      <c r="G111" s="138">
        <v>5.0999999999999996</v>
      </c>
      <c r="H111" s="138">
        <v>132.80000000000001</v>
      </c>
      <c r="I111" s="138">
        <v>34.5</v>
      </c>
    </row>
    <row r="112" spans="2:9">
      <c r="B112" s="139">
        <v>39232</v>
      </c>
      <c r="C112" s="138">
        <v>39</v>
      </c>
      <c r="D112" s="138">
        <v>13.4</v>
      </c>
      <c r="E112" s="138">
        <v>8</v>
      </c>
      <c r="F112" s="138">
        <v>18</v>
      </c>
      <c r="G112" s="138">
        <v>5.3</v>
      </c>
      <c r="H112" s="138">
        <v>133.80000000000001</v>
      </c>
      <c r="I112" s="138">
        <v>34.5</v>
      </c>
    </row>
    <row r="113" spans="2:9">
      <c r="B113" s="139">
        <v>39233</v>
      </c>
      <c r="C113" s="138">
        <v>38.5</v>
      </c>
      <c r="D113" s="138">
        <v>13</v>
      </c>
      <c r="E113" s="138">
        <v>8</v>
      </c>
      <c r="F113" s="138">
        <v>18</v>
      </c>
      <c r="G113" s="138">
        <v>6.5</v>
      </c>
      <c r="H113" s="138">
        <v>132.30000000000001</v>
      </c>
      <c r="I113" s="138">
        <v>34.5</v>
      </c>
    </row>
    <row r="114" spans="2:9">
      <c r="B114" s="139">
        <v>39234</v>
      </c>
      <c r="C114" s="138">
        <v>37.6</v>
      </c>
      <c r="D114" s="138">
        <v>13</v>
      </c>
      <c r="E114" s="138">
        <v>7.6</v>
      </c>
      <c r="F114" s="138">
        <v>17.7</v>
      </c>
      <c r="G114" s="138">
        <v>6.4</v>
      </c>
      <c r="H114" s="138">
        <v>129.6</v>
      </c>
      <c r="I114" s="138">
        <v>33.5</v>
      </c>
    </row>
    <row r="115" spans="2:9">
      <c r="B115" s="139">
        <v>39237</v>
      </c>
      <c r="C115" s="138">
        <v>37.200000000000003</v>
      </c>
      <c r="D115" s="138">
        <v>13</v>
      </c>
      <c r="E115" s="138">
        <v>7.8</v>
      </c>
      <c r="F115" s="138">
        <v>17.5</v>
      </c>
      <c r="G115" s="138">
        <v>6.6</v>
      </c>
      <c r="H115" s="138">
        <v>129</v>
      </c>
      <c r="I115" s="138">
        <v>33.299999999999997</v>
      </c>
    </row>
    <row r="116" spans="2:9">
      <c r="B116" s="139">
        <v>39238</v>
      </c>
      <c r="C116" s="138">
        <v>37</v>
      </c>
      <c r="D116" s="138">
        <v>13</v>
      </c>
      <c r="E116" s="138">
        <v>7.8</v>
      </c>
      <c r="F116" s="138">
        <v>17.5</v>
      </c>
      <c r="G116" s="138">
        <v>6.1</v>
      </c>
      <c r="H116" s="138">
        <v>127.2</v>
      </c>
      <c r="I116" s="138">
        <v>33.5</v>
      </c>
    </row>
    <row r="117" spans="2:9">
      <c r="B117" s="139">
        <v>39239</v>
      </c>
      <c r="C117" s="138">
        <v>37.6</v>
      </c>
      <c r="D117" s="138">
        <v>13</v>
      </c>
      <c r="E117" s="138">
        <v>7.8</v>
      </c>
      <c r="F117" s="138">
        <v>17.7</v>
      </c>
      <c r="G117" s="138">
        <v>6.1</v>
      </c>
      <c r="H117" s="138">
        <v>128.5</v>
      </c>
      <c r="I117" s="138">
        <v>33.5</v>
      </c>
    </row>
    <row r="118" spans="2:9">
      <c r="B118" s="139">
        <v>39240</v>
      </c>
      <c r="C118" s="138">
        <v>38.5</v>
      </c>
      <c r="D118" s="138">
        <v>13</v>
      </c>
      <c r="E118" s="138">
        <v>7.5</v>
      </c>
      <c r="F118" s="138">
        <v>17.7</v>
      </c>
      <c r="G118" s="138">
        <v>6.7</v>
      </c>
      <c r="H118" s="138">
        <v>132.6</v>
      </c>
      <c r="I118" s="138">
        <v>34.5</v>
      </c>
    </row>
    <row r="119" spans="2:9">
      <c r="B119" s="139">
        <v>39241</v>
      </c>
      <c r="C119" s="138">
        <v>40.700000000000003</v>
      </c>
      <c r="D119" s="138">
        <v>14</v>
      </c>
      <c r="E119" s="138">
        <v>7.6</v>
      </c>
      <c r="F119" s="138">
        <v>17.899999999999999</v>
      </c>
      <c r="G119" s="138">
        <v>6.9</v>
      </c>
      <c r="H119" s="138">
        <v>135.6</v>
      </c>
      <c r="I119" s="138">
        <v>36.6</v>
      </c>
    </row>
    <row r="120" spans="2:9">
      <c r="B120" s="139">
        <v>39244</v>
      </c>
      <c r="C120" s="138">
        <v>40.1</v>
      </c>
      <c r="D120" s="138">
        <v>14.2</v>
      </c>
      <c r="E120" s="138">
        <v>6.8</v>
      </c>
      <c r="F120" s="138">
        <v>16.100000000000001</v>
      </c>
      <c r="G120" s="138">
        <v>6.8</v>
      </c>
      <c r="H120" s="138">
        <v>133</v>
      </c>
      <c r="I120" s="138">
        <v>37</v>
      </c>
    </row>
    <row r="121" spans="2:9">
      <c r="B121" s="139">
        <v>39245</v>
      </c>
      <c r="C121" s="138">
        <v>40.1</v>
      </c>
      <c r="D121" s="138">
        <v>14.2</v>
      </c>
      <c r="E121" s="138">
        <v>8</v>
      </c>
      <c r="F121" s="138">
        <v>18.2</v>
      </c>
      <c r="G121" s="138">
        <v>6.8</v>
      </c>
      <c r="H121" s="138">
        <v>132.80000000000001</v>
      </c>
      <c r="I121" s="138">
        <v>36.799999999999997</v>
      </c>
    </row>
    <row r="122" spans="2:9">
      <c r="B122" s="139">
        <v>39246</v>
      </c>
      <c r="C122" s="138">
        <v>41.5</v>
      </c>
      <c r="D122" s="138">
        <v>14.6</v>
      </c>
      <c r="E122" s="138">
        <v>8.5</v>
      </c>
      <c r="F122" s="138">
        <v>18.5</v>
      </c>
      <c r="G122" s="138">
        <v>6.9</v>
      </c>
      <c r="H122" s="138">
        <v>134.9</v>
      </c>
      <c r="I122" s="138">
        <v>38</v>
      </c>
    </row>
    <row r="123" spans="2:9">
      <c r="B123" s="139">
        <v>39247</v>
      </c>
      <c r="C123" s="138">
        <v>40.9</v>
      </c>
      <c r="D123" s="138">
        <v>14</v>
      </c>
      <c r="E123" s="138">
        <v>8.5</v>
      </c>
      <c r="F123" s="138">
        <v>18.600000000000001</v>
      </c>
      <c r="G123" s="138">
        <v>6.8</v>
      </c>
      <c r="H123" s="138">
        <v>130.80000000000001</v>
      </c>
      <c r="I123" s="138">
        <v>37.5</v>
      </c>
    </row>
    <row r="124" spans="2:9">
      <c r="B124" s="139">
        <v>39248</v>
      </c>
      <c r="C124" s="138">
        <v>40</v>
      </c>
      <c r="D124" s="138">
        <v>14</v>
      </c>
      <c r="E124" s="138">
        <v>8.5</v>
      </c>
      <c r="F124" s="138">
        <v>18</v>
      </c>
      <c r="G124" s="138">
        <v>6.8</v>
      </c>
      <c r="H124" s="138">
        <v>126.8</v>
      </c>
      <c r="I124" s="138">
        <v>36.200000000000003</v>
      </c>
    </row>
    <row r="125" spans="2:9">
      <c r="B125" s="139">
        <v>39251</v>
      </c>
      <c r="C125" s="138">
        <v>39</v>
      </c>
      <c r="D125" s="138">
        <v>14</v>
      </c>
      <c r="E125" s="138">
        <v>9.8000000000000007</v>
      </c>
      <c r="F125" s="138">
        <v>20.8</v>
      </c>
      <c r="G125" s="138">
        <v>6.7</v>
      </c>
      <c r="H125" s="138">
        <v>124.6</v>
      </c>
      <c r="I125" s="138">
        <v>35.9</v>
      </c>
    </row>
    <row r="126" spans="2:9">
      <c r="B126" s="139">
        <v>39252</v>
      </c>
      <c r="C126" s="138">
        <v>38.5</v>
      </c>
      <c r="D126" s="138">
        <v>14</v>
      </c>
      <c r="E126" s="138">
        <v>8.5</v>
      </c>
      <c r="F126" s="138">
        <v>18</v>
      </c>
      <c r="G126" s="138">
        <v>6.4</v>
      </c>
      <c r="H126" s="138">
        <v>124.8</v>
      </c>
      <c r="I126" s="138">
        <v>36</v>
      </c>
    </row>
    <row r="127" spans="2:9">
      <c r="B127" s="139">
        <v>39253</v>
      </c>
      <c r="C127" s="138">
        <v>38.700000000000003</v>
      </c>
      <c r="D127" s="138">
        <v>13.8</v>
      </c>
      <c r="E127" s="138">
        <v>8.3000000000000007</v>
      </c>
      <c r="F127" s="138">
        <v>18.100000000000001</v>
      </c>
      <c r="G127" s="138">
        <v>6.5</v>
      </c>
      <c r="H127" s="138">
        <v>125.4</v>
      </c>
      <c r="I127" s="138">
        <v>36.5</v>
      </c>
    </row>
    <row r="128" spans="2:9">
      <c r="B128" s="139">
        <v>39254</v>
      </c>
      <c r="C128" s="138">
        <v>40.4</v>
      </c>
      <c r="D128" s="138">
        <v>13.6</v>
      </c>
      <c r="E128" s="138">
        <v>8.1999999999999993</v>
      </c>
      <c r="F128" s="138">
        <v>18.5</v>
      </c>
      <c r="G128" s="138">
        <v>6.7</v>
      </c>
      <c r="H128" s="138">
        <v>130</v>
      </c>
      <c r="I128" s="138">
        <v>36.5</v>
      </c>
    </row>
    <row r="129" spans="2:9">
      <c r="B129" s="139">
        <v>39255</v>
      </c>
      <c r="C129" s="138">
        <v>41.2</v>
      </c>
      <c r="D129" s="138">
        <v>13.7</v>
      </c>
      <c r="E129" s="138">
        <v>7.8</v>
      </c>
      <c r="F129" s="138">
        <v>18.100000000000001</v>
      </c>
      <c r="G129" s="138">
        <v>6.7</v>
      </c>
      <c r="H129" s="138">
        <v>130.6</v>
      </c>
      <c r="I129" s="138">
        <v>36.200000000000003</v>
      </c>
    </row>
    <row r="130" spans="2:9">
      <c r="B130" s="139">
        <v>39258</v>
      </c>
      <c r="C130" s="138">
        <v>42.3</v>
      </c>
      <c r="D130" s="138">
        <v>14</v>
      </c>
      <c r="E130" s="138">
        <v>8.5</v>
      </c>
      <c r="F130" s="138">
        <v>18.2</v>
      </c>
      <c r="G130" s="138">
        <v>6.8</v>
      </c>
      <c r="H130" s="138">
        <v>134</v>
      </c>
      <c r="I130" s="138">
        <v>36.9</v>
      </c>
    </row>
    <row r="131" spans="2:9">
      <c r="B131" s="139">
        <v>39259</v>
      </c>
      <c r="C131" s="138">
        <v>43</v>
      </c>
      <c r="D131" s="138">
        <v>14</v>
      </c>
      <c r="E131" s="138">
        <v>8.5</v>
      </c>
      <c r="F131" s="138">
        <v>18.3</v>
      </c>
      <c r="G131" s="138">
        <v>6.9</v>
      </c>
      <c r="H131" s="138">
        <v>134</v>
      </c>
      <c r="I131" s="138">
        <v>37.5</v>
      </c>
    </row>
    <row r="132" spans="2:9">
      <c r="B132" s="139">
        <v>39260</v>
      </c>
      <c r="C132" s="138">
        <v>44.1</v>
      </c>
      <c r="D132" s="138">
        <v>14</v>
      </c>
      <c r="E132" s="138">
        <v>8.8000000000000007</v>
      </c>
      <c r="F132" s="138">
        <v>18.399999999999999</v>
      </c>
      <c r="G132" s="138">
        <v>7.2</v>
      </c>
      <c r="H132" s="138">
        <v>138.69999999999999</v>
      </c>
      <c r="I132" s="138">
        <v>38</v>
      </c>
    </row>
    <row r="133" spans="2:9">
      <c r="B133" s="139">
        <v>39261</v>
      </c>
      <c r="C133" s="138">
        <v>43</v>
      </c>
      <c r="D133" s="138">
        <v>14</v>
      </c>
      <c r="E133" s="138">
        <v>8.5</v>
      </c>
      <c r="F133" s="138">
        <v>19.100000000000001</v>
      </c>
      <c r="G133" s="138">
        <v>7</v>
      </c>
      <c r="H133" s="138">
        <v>136.4</v>
      </c>
      <c r="I133" s="138">
        <v>37.5</v>
      </c>
    </row>
    <row r="134" spans="2:9">
      <c r="B134" s="139">
        <v>39262</v>
      </c>
      <c r="C134" s="138">
        <v>43</v>
      </c>
      <c r="D134" s="138">
        <v>14</v>
      </c>
      <c r="E134" s="138">
        <v>8.5</v>
      </c>
      <c r="F134" s="138">
        <v>19.100000000000001</v>
      </c>
      <c r="G134" s="138">
        <v>7.3</v>
      </c>
      <c r="H134" s="138">
        <v>135.4</v>
      </c>
      <c r="I134" s="138">
        <v>38.299999999999997</v>
      </c>
    </row>
    <row r="135" spans="2:9">
      <c r="B135" s="139">
        <v>39265</v>
      </c>
      <c r="C135" s="138">
        <v>43.4</v>
      </c>
      <c r="D135" s="138">
        <v>14</v>
      </c>
      <c r="E135" s="138">
        <v>8.5</v>
      </c>
      <c r="F135" s="138">
        <v>19</v>
      </c>
      <c r="G135" s="138">
        <v>7</v>
      </c>
      <c r="H135" s="138">
        <v>137.30000000000001</v>
      </c>
      <c r="I135" s="138">
        <v>40.200000000000003</v>
      </c>
    </row>
    <row r="136" spans="2:9">
      <c r="B136" s="139">
        <v>39266</v>
      </c>
      <c r="C136" s="138">
        <v>43</v>
      </c>
      <c r="D136" s="138">
        <v>14</v>
      </c>
      <c r="E136" s="138">
        <v>8.5</v>
      </c>
      <c r="F136" s="138">
        <v>18.8</v>
      </c>
      <c r="G136" s="138">
        <v>7</v>
      </c>
      <c r="H136" s="138">
        <v>135.19999999999999</v>
      </c>
      <c r="I136" s="138">
        <v>39.5</v>
      </c>
    </row>
    <row r="137" spans="2:9">
      <c r="B137" s="139">
        <v>39267</v>
      </c>
      <c r="C137" s="138">
        <v>43</v>
      </c>
      <c r="D137" s="138">
        <v>14</v>
      </c>
      <c r="E137" s="138">
        <v>8.6</v>
      </c>
      <c r="F137" s="138">
        <v>19.100000000000001</v>
      </c>
      <c r="G137" s="138">
        <v>6.9</v>
      </c>
      <c r="H137" s="138">
        <v>135.4</v>
      </c>
      <c r="I137" s="138">
        <v>39.5</v>
      </c>
    </row>
    <row r="138" spans="2:9">
      <c r="B138" s="139">
        <v>39268</v>
      </c>
      <c r="C138" s="138">
        <v>41.3</v>
      </c>
      <c r="D138" s="138">
        <v>14</v>
      </c>
      <c r="E138" s="138">
        <v>9.1</v>
      </c>
      <c r="F138" s="138">
        <v>19</v>
      </c>
      <c r="G138" s="138">
        <v>6.8</v>
      </c>
      <c r="H138" s="138">
        <v>133.80000000000001</v>
      </c>
      <c r="I138" s="138">
        <v>38.4</v>
      </c>
    </row>
    <row r="139" spans="2:9">
      <c r="B139" s="139">
        <v>39269</v>
      </c>
      <c r="C139" s="138">
        <v>42.3</v>
      </c>
      <c r="D139" s="138">
        <v>14</v>
      </c>
      <c r="E139" s="138">
        <v>8.9</v>
      </c>
      <c r="F139" s="138">
        <v>19</v>
      </c>
      <c r="G139" s="138">
        <v>6.8</v>
      </c>
      <c r="H139" s="138">
        <v>135.30000000000001</v>
      </c>
      <c r="I139" s="138">
        <v>39.5</v>
      </c>
    </row>
    <row r="140" spans="2:9">
      <c r="B140" s="139">
        <v>39272</v>
      </c>
      <c r="C140" s="138">
        <v>41.1</v>
      </c>
      <c r="D140" s="138">
        <v>14</v>
      </c>
      <c r="E140" s="138">
        <v>8.8000000000000007</v>
      </c>
      <c r="F140" s="138">
        <v>19</v>
      </c>
      <c r="G140" s="138">
        <v>6.8</v>
      </c>
      <c r="H140" s="138">
        <v>135.19999999999999</v>
      </c>
      <c r="I140" s="138">
        <v>38.5</v>
      </c>
    </row>
    <row r="141" spans="2:9">
      <c r="B141" s="139">
        <v>39273</v>
      </c>
      <c r="C141" s="138">
        <v>43</v>
      </c>
      <c r="D141" s="138">
        <v>14</v>
      </c>
      <c r="E141" s="138">
        <v>8.6999999999999993</v>
      </c>
      <c r="F141" s="138">
        <v>18.8</v>
      </c>
      <c r="G141" s="138">
        <v>7.1</v>
      </c>
      <c r="H141" s="138">
        <v>138.80000000000001</v>
      </c>
      <c r="I141" s="138">
        <v>40.799999999999997</v>
      </c>
    </row>
    <row r="142" spans="2:9">
      <c r="B142" s="139">
        <v>39274</v>
      </c>
      <c r="C142" s="138">
        <v>45.3</v>
      </c>
      <c r="D142" s="138">
        <v>15</v>
      </c>
      <c r="E142" s="138">
        <v>9.1999999999999993</v>
      </c>
      <c r="F142" s="138">
        <v>20</v>
      </c>
      <c r="G142" s="138">
        <v>7.2</v>
      </c>
      <c r="H142" s="138">
        <v>144.80000000000001</v>
      </c>
      <c r="I142" s="138">
        <v>42.7</v>
      </c>
    </row>
    <row r="143" spans="2:9">
      <c r="B143" s="139">
        <v>39275</v>
      </c>
      <c r="C143" s="138">
        <v>43.7</v>
      </c>
      <c r="D143" s="138">
        <v>15.8</v>
      </c>
      <c r="E143" s="138">
        <v>9.3000000000000007</v>
      </c>
      <c r="F143" s="138">
        <v>20.9</v>
      </c>
      <c r="G143" s="138">
        <v>7.2</v>
      </c>
      <c r="H143" s="138">
        <v>143.19999999999999</v>
      </c>
      <c r="I143" s="138">
        <v>42.2</v>
      </c>
    </row>
    <row r="144" spans="2:9">
      <c r="B144" s="139">
        <v>39276</v>
      </c>
      <c r="C144" s="138">
        <v>42</v>
      </c>
      <c r="D144" s="138">
        <v>15.3</v>
      </c>
      <c r="E144" s="138">
        <v>8.8000000000000007</v>
      </c>
      <c r="F144" s="138">
        <v>20.8</v>
      </c>
      <c r="G144" s="138">
        <v>7.1</v>
      </c>
      <c r="H144" s="138">
        <v>141</v>
      </c>
      <c r="I144" s="138">
        <v>40.700000000000003</v>
      </c>
    </row>
    <row r="145" spans="2:9">
      <c r="B145" s="139">
        <v>39279</v>
      </c>
      <c r="C145" s="138">
        <v>42.5</v>
      </c>
      <c r="D145" s="138">
        <v>15.5</v>
      </c>
      <c r="E145" s="138">
        <v>8.5</v>
      </c>
      <c r="F145" s="138">
        <v>21.2</v>
      </c>
      <c r="G145" s="138">
        <v>7.3</v>
      </c>
      <c r="H145" s="138">
        <v>142.4</v>
      </c>
      <c r="I145" s="138">
        <v>40.5</v>
      </c>
    </row>
    <row r="146" spans="2:9">
      <c r="B146" s="139">
        <v>39280</v>
      </c>
      <c r="C146" s="138">
        <v>44.3</v>
      </c>
      <c r="D146" s="138">
        <v>14.3</v>
      </c>
      <c r="E146" s="138">
        <v>8.5</v>
      </c>
      <c r="F146" s="138">
        <v>21.1</v>
      </c>
      <c r="G146" s="138">
        <v>7.5</v>
      </c>
      <c r="H146" s="138">
        <v>145.5</v>
      </c>
      <c r="I146" s="138">
        <v>42.5</v>
      </c>
    </row>
    <row r="147" spans="2:9">
      <c r="B147" s="139">
        <v>39281</v>
      </c>
      <c r="C147" s="138">
        <v>45.8</v>
      </c>
      <c r="D147" s="138">
        <v>15.2</v>
      </c>
      <c r="E147" s="138">
        <v>8.4</v>
      </c>
      <c r="F147" s="138">
        <v>20.7</v>
      </c>
      <c r="G147" s="138">
        <v>7.6</v>
      </c>
      <c r="H147" s="138">
        <v>149</v>
      </c>
      <c r="I147" s="138">
        <v>45.5</v>
      </c>
    </row>
    <row r="148" spans="2:9">
      <c r="B148" s="139">
        <v>39282</v>
      </c>
      <c r="C148" s="138">
        <v>44.5</v>
      </c>
      <c r="D148" s="138">
        <v>15.2</v>
      </c>
      <c r="E148" s="138">
        <v>8</v>
      </c>
      <c r="F148" s="138">
        <v>20.3</v>
      </c>
      <c r="G148" s="138">
        <v>7.6</v>
      </c>
      <c r="H148" s="138">
        <v>144.5</v>
      </c>
      <c r="I148" s="138">
        <v>43.5</v>
      </c>
    </row>
    <row r="149" spans="2:9">
      <c r="B149" s="139">
        <v>39283</v>
      </c>
      <c r="C149" s="138">
        <v>46.8</v>
      </c>
      <c r="D149" s="138">
        <v>15</v>
      </c>
      <c r="E149" s="138">
        <v>8</v>
      </c>
      <c r="F149" s="138">
        <v>20.2</v>
      </c>
      <c r="G149" s="138">
        <v>7.8</v>
      </c>
      <c r="H149" s="138">
        <v>149.5</v>
      </c>
      <c r="I149" s="138">
        <v>48.5</v>
      </c>
    </row>
    <row r="150" spans="2:9">
      <c r="B150" s="139">
        <v>39286</v>
      </c>
      <c r="C150" s="138">
        <v>49.1</v>
      </c>
      <c r="D150" s="138">
        <v>15</v>
      </c>
      <c r="E150" s="138">
        <v>8.1999999999999993</v>
      </c>
      <c r="F150" s="138">
        <v>21.2</v>
      </c>
      <c r="G150" s="138">
        <v>8.3000000000000007</v>
      </c>
      <c r="H150" s="138">
        <v>153.19999999999999</v>
      </c>
      <c r="I150" s="138">
        <v>50.4</v>
      </c>
    </row>
    <row r="151" spans="2:9">
      <c r="B151" s="139">
        <v>39287</v>
      </c>
      <c r="C151" s="138">
        <v>51</v>
      </c>
      <c r="D151" s="138">
        <v>15.2</v>
      </c>
      <c r="E151" s="138">
        <v>8</v>
      </c>
      <c r="F151" s="138">
        <v>21.9</v>
      </c>
      <c r="G151" s="138">
        <v>7.9</v>
      </c>
      <c r="H151" s="138">
        <v>162.69999999999999</v>
      </c>
      <c r="I151" s="138">
        <v>51.1</v>
      </c>
    </row>
    <row r="152" spans="2:9">
      <c r="B152" s="139">
        <v>39288</v>
      </c>
      <c r="C152" s="138">
        <v>55.8</v>
      </c>
      <c r="D152" s="138">
        <v>16</v>
      </c>
      <c r="E152" s="138">
        <v>8</v>
      </c>
      <c r="F152" s="138">
        <v>22.5</v>
      </c>
      <c r="G152" s="138">
        <v>8.1</v>
      </c>
      <c r="H152" s="138">
        <v>169.1</v>
      </c>
      <c r="I152" s="138">
        <v>55.3</v>
      </c>
    </row>
    <row r="153" spans="2:9">
      <c r="B153" s="139">
        <v>39289</v>
      </c>
      <c r="C153" s="138">
        <v>68</v>
      </c>
      <c r="D153" s="138">
        <v>16.7</v>
      </c>
      <c r="E153" s="138">
        <v>8</v>
      </c>
      <c r="F153" s="138">
        <v>23</v>
      </c>
      <c r="G153" s="138">
        <v>9.6999999999999993</v>
      </c>
      <c r="H153" s="138">
        <v>187.3</v>
      </c>
      <c r="I153" s="138">
        <v>65</v>
      </c>
    </row>
    <row r="154" spans="2:9">
      <c r="B154" s="139">
        <v>39290</v>
      </c>
      <c r="C154" s="138">
        <v>75.8</v>
      </c>
      <c r="D154" s="138">
        <v>22.4</v>
      </c>
      <c r="E154" s="138">
        <v>12</v>
      </c>
      <c r="F154" s="138">
        <v>30.9</v>
      </c>
      <c r="G154" s="138">
        <v>11.9</v>
      </c>
      <c r="H154" s="138">
        <v>222.7</v>
      </c>
      <c r="I154" s="138">
        <v>73</v>
      </c>
    </row>
    <row r="155" spans="2:9">
      <c r="B155" s="139">
        <v>39293</v>
      </c>
      <c r="C155" s="138">
        <v>80.3</v>
      </c>
      <c r="D155" s="138">
        <v>27.2</v>
      </c>
      <c r="E155" s="138">
        <v>21.8</v>
      </c>
      <c r="F155" s="138">
        <v>52</v>
      </c>
      <c r="G155" s="138">
        <v>10.3</v>
      </c>
      <c r="H155" s="138">
        <v>235.7</v>
      </c>
      <c r="I155" s="138">
        <v>79.7</v>
      </c>
    </row>
    <row r="156" spans="2:9">
      <c r="B156" s="139">
        <v>39294</v>
      </c>
      <c r="C156" s="138">
        <v>76.3</v>
      </c>
      <c r="D156" s="138">
        <v>27.3</v>
      </c>
      <c r="E156" s="138">
        <v>13.2</v>
      </c>
      <c r="F156" s="138">
        <v>33.5</v>
      </c>
      <c r="G156" s="138">
        <v>9.5</v>
      </c>
      <c r="H156" s="138">
        <v>212.3</v>
      </c>
      <c r="I156" s="138">
        <v>72.400000000000006</v>
      </c>
    </row>
    <row r="157" spans="2:9">
      <c r="B157" s="139">
        <v>39295</v>
      </c>
      <c r="C157" s="138">
        <v>80</v>
      </c>
      <c r="D157" s="138">
        <v>28.8</v>
      </c>
      <c r="E157" s="138">
        <v>15.5</v>
      </c>
      <c r="F157" s="138">
        <v>35.4</v>
      </c>
      <c r="G157" s="138">
        <v>9.3000000000000007</v>
      </c>
      <c r="H157" s="138">
        <v>219.8</v>
      </c>
      <c r="I157" s="138">
        <v>80</v>
      </c>
    </row>
    <row r="158" spans="2:9">
      <c r="B158" s="139">
        <v>39296</v>
      </c>
      <c r="C158" s="138">
        <v>72.099999999999994</v>
      </c>
      <c r="D158" s="138">
        <v>28.2</v>
      </c>
      <c r="E158" s="138">
        <v>14.9</v>
      </c>
      <c r="F158" s="138">
        <v>36</v>
      </c>
      <c r="G158" s="138">
        <v>9.3000000000000007</v>
      </c>
      <c r="H158" s="138">
        <v>212</v>
      </c>
      <c r="I158" s="138">
        <v>77.099999999999994</v>
      </c>
    </row>
    <row r="159" spans="2:9">
      <c r="B159" s="139">
        <v>39297</v>
      </c>
      <c r="C159" s="138">
        <v>70.2</v>
      </c>
      <c r="D159" s="138">
        <v>27.5</v>
      </c>
      <c r="E159" s="138">
        <v>12.4</v>
      </c>
      <c r="F159" s="138">
        <v>32</v>
      </c>
      <c r="G159" s="138">
        <v>9.3000000000000007</v>
      </c>
      <c r="H159" s="138">
        <v>206.8</v>
      </c>
      <c r="I159" s="138">
        <v>72.5</v>
      </c>
    </row>
    <row r="160" spans="2:9">
      <c r="B160" s="139">
        <v>39300</v>
      </c>
      <c r="C160" s="138">
        <v>74.3</v>
      </c>
      <c r="D160" s="138">
        <v>26.8</v>
      </c>
      <c r="E160" s="138">
        <v>13.5</v>
      </c>
      <c r="F160" s="138">
        <v>33</v>
      </c>
      <c r="G160" s="138">
        <v>9.6</v>
      </c>
      <c r="H160" s="138">
        <v>215</v>
      </c>
      <c r="I160" s="138">
        <v>77.2</v>
      </c>
    </row>
    <row r="161" spans="2:9">
      <c r="B161" s="139">
        <v>39301</v>
      </c>
      <c r="C161" s="138">
        <v>71.3</v>
      </c>
      <c r="D161" s="138">
        <v>24.8</v>
      </c>
      <c r="E161" s="138">
        <v>12.7</v>
      </c>
      <c r="F161" s="138">
        <v>30.5</v>
      </c>
      <c r="G161" s="138">
        <v>9.3000000000000007</v>
      </c>
      <c r="H161" s="138">
        <v>205.7</v>
      </c>
      <c r="I161" s="138">
        <v>75.5</v>
      </c>
    </row>
    <row r="162" spans="2:9">
      <c r="B162" s="139">
        <v>39302</v>
      </c>
      <c r="C162" s="138">
        <v>66.7</v>
      </c>
      <c r="D162" s="138">
        <v>24.5</v>
      </c>
      <c r="E162" s="138">
        <v>12.2</v>
      </c>
      <c r="F162" s="138">
        <v>28.4</v>
      </c>
      <c r="G162" s="138">
        <v>10</v>
      </c>
      <c r="H162" s="138">
        <v>188.6</v>
      </c>
      <c r="I162" s="138">
        <v>74.7</v>
      </c>
    </row>
    <row r="163" spans="2:9">
      <c r="B163" s="139">
        <v>39303</v>
      </c>
      <c r="C163" s="138">
        <v>70.8</v>
      </c>
      <c r="D163" s="138">
        <v>24</v>
      </c>
      <c r="E163" s="138">
        <v>11.5</v>
      </c>
      <c r="F163" s="138">
        <v>26.5</v>
      </c>
      <c r="G163" s="138">
        <v>10.6</v>
      </c>
      <c r="H163" s="138">
        <v>193</v>
      </c>
      <c r="I163" s="138">
        <v>70.5</v>
      </c>
    </row>
    <row r="164" spans="2:9">
      <c r="B164" s="139">
        <v>39304</v>
      </c>
      <c r="C164" s="138">
        <v>77.8</v>
      </c>
      <c r="D164" s="138">
        <v>24.8</v>
      </c>
      <c r="E164" s="138">
        <v>11.5</v>
      </c>
      <c r="F164" s="138">
        <v>26.5</v>
      </c>
      <c r="G164" s="138">
        <v>11.3</v>
      </c>
      <c r="H164" s="138">
        <v>209.7</v>
      </c>
      <c r="I164" s="138">
        <v>79.7</v>
      </c>
    </row>
    <row r="165" spans="2:9">
      <c r="B165" s="139">
        <v>39307</v>
      </c>
      <c r="C165" s="138">
        <v>75</v>
      </c>
      <c r="D165" s="138">
        <v>24.5</v>
      </c>
      <c r="E165" s="138">
        <v>12.5</v>
      </c>
      <c r="F165" s="138">
        <v>26.5</v>
      </c>
      <c r="G165" s="138">
        <v>9.9</v>
      </c>
      <c r="H165" s="138">
        <v>200.3</v>
      </c>
      <c r="I165" s="138">
        <v>77.5</v>
      </c>
    </row>
    <row r="166" spans="2:9">
      <c r="B166" s="139">
        <v>39308</v>
      </c>
      <c r="C166" s="138">
        <v>78.3</v>
      </c>
      <c r="D166" s="138">
        <v>25</v>
      </c>
      <c r="E166" s="138">
        <v>13.1</v>
      </c>
      <c r="F166" s="138">
        <v>27.5</v>
      </c>
      <c r="G166" s="138">
        <v>9.4</v>
      </c>
      <c r="H166" s="138">
        <v>204.1</v>
      </c>
      <c r="I166" s="138">
        <v>81</v>
      </c>
    </row>
    <row r="167" spans="2:9">
      <c r="B167" s="139">
        <v>39309</v>
      </c>
      <c r="C167" s="138">
        <v>85.5</v>
      </c>
      <c r="D167" s="138">
        <v>26.2</v>
      </c>
      <c r="E167" s="138">
        <v>14.2</v>
      </c>
      <c r="F167" s="138">
        <v>30</v>
      </c>
      <c r="G167" s="138">
        <v>6.5</v>
      </c>
      <c r="H167" s="138">
        <v>217.2</v>
      </c>
      <c r="I167" s="138">
        <v>89.5</v>
      </c>
    </row>
    <row r="168" spans="2:9">
      <c r="B168" s="139">
        <v>39310</v>
      </c>
      <c r="C168" s="138">
        <v>100.8</v>
      </c>
      <c r="D168" s="138">
        <v>26.5</v>
      </c>
      <c r="E168" s="138">
        <v>15.5</v>
      </c>
      <c r="F168" s="138">
        <v>36.5</v>
      </c>
      <c r="G168" s="138">
        <v>7.3</v>
      </c>
      <c r="H168" s="138">
        <v>259.8</v>
      </c>
      <c r="I168" s="138">
        <v>113</v>
      </c>
    </row>
    <row r="169" spans="2:9">
      <c r="B169" s="139">
        <v>39311</v>
      </c>
      <c r="C169" s="138">
        <v>97.3</v>
      </c>
      <c r="D169" s="138">
        <v>25</v>
      </c>
      <c r="E169" s="138">
        <v>15.5</v>
      </c>
      <c r="F169" s="138">
        <v>36.5</v>
      </c>
      <c r="G169" s="138">
        <v>10.8</v>
      </c>
      <c r="H169" s="138">
        <v>250.3</v>
      </c>
      <c r="I169" s="138">
        <v>108.6</v>
      </c>
    </row>
    <row r="170" spans="2:9">
      <c r="B170" s="139">
        <v>39314</v>
      </c>
      <c r="C170" s="138">
        <v>93</v>
      </c>
      <c r="D170" s="138">
        <v>24.7</v>
      </c>
      <c r="E170" s="138">
        <v>15.8</v>
      </c>
      <c r="F170" s="138">
        <v>37.5</v>
      </c>
      <c r="G170" s="138">
        <v>10.5</v>
      </c>
      <c r="H170" s="138">
        <v>228.8</v>
      </c>
      <c r="I170" s="138">
        <v>99</v>
      </c>
    </row>
    <row r="171" spans="2:9">
      <c r="B171" s="139">
        <v>39315</v>
      </c>
      <c r="C171" s="138">
        <v>96.4</v>
      </c>
      <c r="D171" s="138">
        <v>30.8</v>
      </c>
      <c r="E171" s="138">
        <v>15</v>
      </c>
      <c r="F171" s="138">
        <v>39.5</v>
      </c>
      <c r="G171" s="138">
        <v>8.5</v>
      </c>
      <c r="H171" s="138">
        <v>236.7</v>
      </c>
      <c r="I171" s="138">
        <v>101</v>
      </c>
    </row>
    <row r="172" spans="2:9">
      <c r="B172" s="139">
        <v>39316</v>
      </c>
      <c r="C172" s="138">
        <v>85.8</v>
      </c>
      <c r="D172" s="138">
        <v>30.8</v>
      </c>
      <c r="E172" s="138">
        <v>14.5</v>
      </c>
      <c r="F172" s="138">
        <v>36.5</v>
      </c>
      <c r="G172" s="138">
        <v>8.5</v>
      </c>
      <c r="H172" s="138">
        <v>216.5</v>
      </c>
      <c r="I172" s="138">
        <v>93.8</v>
      </c>
    </row>
    <row r="173" spans="2:9">
      <c r="B173" s="139">
        <v>39317</v>
      </c>
      <c r="C173" s="138">
        <v>80.2</v>
      </c>
      <c r="D173" s="138">
        <v>29.5</v>
      </c>
      <c r="E173" s="138">
        <v>13.5</v>
      </c>
      <c r="F173" s="138">
        <v>35.200000000000003</v>
      </c>
      <c r="G173" s="138">
        <v>8.1</v>
      </c>
      <c r="H173" s="138">
        <v>204.2</v>
      </c>
      <c r="I173" s="138">
        <v>89.4</v>
      </c>
    </row>
    <row r="174" spans="2:9">
      <c r="B174" s="139">
        <v>39318</v>
      </c>
      <c r="C174" s="138">
        <v>84.3</v>
      </c>
      <c r="D174" s="138">
        <v>30</v>
      </c>
      <c r="E174" s="138">
        <v>13.8</v>
      </c>
      <c r="F174" s="138">
        <v>35.700000000000003</v>
      </c>
      <c r="G174" s="138">
        <v>8.1</v>
      </c>
      <c r="H174" s="138">
        <v>205.7</v>
      </c>
      <c r="I174" s="138">
        <v>88.7</v>
      </c>
    </row>
    <row r="175" spans="2:9">
      <c r="B175" s="139">
        <v>39321</v>
      </c>
      <c r="C175" s="138">
        <v>84.3</v>
      </c>
      <c r="D175" s="138">
        <v>29.2</v>
      </c>
      <c r="E175" s="138">
        <v>13.9</v>
      </c>
      <c r="F175" s="138">
        <v>35.9</v>
      </c>
      <c r="G175" s="138">
        <v>8.1</v>
      </c>
      <c r="H175" s="138">
        <v>203</v>
      </c>
      <c r="I175" s="138">
        <v>88.7</v>
      </c>
    </row>
    <row r="176" spans="2:9">
      <c r="B176" s="139">
        <v>39322</v>
      </c>
      <c r="C176" s="138">
        <v>88.4</v>
      </c>
      <c r="D176" s="138">
        <v>30.5</v>
      </c>
      <c r="E176" s="138">
        <v>14</v>
      </c>
      <c r="F176" s="138">
        <v>34</v>
      </c>
      <c r="G176" s="138">
        <v>9</v>
      </c>
      <c r="H176" s="138">
        <v>207.2</v>
      </c>
      <c r="I176" s="138">
        <v>89.2</v>
      </c>
    </row>
    <row r="177" spans="2:9">
      <c r="B177" s="139">
        <v>39323</v>
      </c>
      <c r="C177" s="138">
        <v>88.2</v>
      </c>
      <c r="D177" s="138">
        <v>31.5</v>
      </c>
      <c r="E177" s="138">
        <v>14.2</v>
      </c>
      <c r="F177" s="138">
        <v>37.299999999999997</v>
      </c>
      <c r="G177" s="138">
        <v>9.5</v>
      </c>
      <c r="H177" s="138">
        <v>213.8</v>
      </c>
      <c r="I177" s="138">
        <v>91.6</v>
      </c>
    </row>
    <row r="178" spans="2:9">
      <c r="B178" s="139">
        <v>39324</v>
      </c>
      <c r="C178" s="138">
        <v>87</v>
      </c>
      <c r="D178" s="138">
        <v>31.5</v>
      </c>
      <c r="E178" s="138">
        <v>14.5</v>
      </c>
      <c r="F178" s="138">
        <v>37.4</v>
      </c>
      <c r="G178" s="138">
        <v>8.8000000000000007</v>
      </c>
      <c r="H178" s="138">
        <v>209.5</v>
      </c>
      <c r="I178" s="138">
        <v>89.2</v>
      </c>
    </row>
    <row r="179" spans="2:9">
      <c r="B179" s="139">
        <v>39325</v>
      </c>
      <c r="C179" s="138">
        <v>83</v>
      </c>
      <c r="D179" s="138">
        <v>30.5</v>
      </c>
      <c r="E179" s="138">
        <v>14.5</v>
      </c>
      <c r="F179" s="138">
        <v>35.299999999999997</v>
      </c>
      <c r="G179" s="138">
        <v>8.6999999999999993</v>
      </c>
      <c r="H179" s="138">
        <v>201.5</v>
      </c>
      <c r="I179" s="138">
        <v>86</v>
      </c>
    </row>
    <row r="180" spans="2:9">
      <c r="B180" s="139">
        <v>39328</v>
      </c>
      <c r="C180" s="138">
        <v>84.5</v>
      </c>
      <c r="D180" s="138">
        <v>30.6</v>
      </c>
      <c r="E180" s="138">
        <v>14.7</v>
      </c>
      <c r="F180" s="138">
        <v>35.9</v>
      </c>
      <c r="G180" s="138">
        <v>8.9</v>
      </c>
      <c r="H180" s="138">
        <v>202.2</v>
      </c>
      <c r="I180" s="138">
        <v>87.5</v>
      </c>
    </row>
    <row r="181" spans="2:9">
      <c r="B181" s="139">
        <v>39329</v>
      </c>
      <c r="C181" s="138">
        <v>83.2</v>
      </c>
      <c r="D181" s="138">
        <v>30.5</v>
      </c>
      <c r="E181" s="138">
        <v>14.5</v>
      </c>
      <c r="F181" s="138">
        <v>35.4</v>
      </c>
      <c r="G181" s="138">
        <v>9.1</v>
      </c>
      <c r="H181" s="138">
        <v>202.3</v>
      </c>
      <c r="I181" s="138">
        <v>86.2</v>
      </c>
    </row>
    <row r="182" spans="2:9">
      <c r="B182" s="139">
        <v>39330</v>
      </c>
      <c r="C182" s="138">
        <v>82.8</v>
      </c>
      <c r="D182" s="138">
        <v>30.8</v>
      </c>
      <c r="E182" s="138">
        <v>14.5</v>
      </c>
      <c r="F182" s="138">
        <v>34.799999999999997</v>
      </c>
      <c r="G182" s="138">
        <v>10.4</v>
      </c>
      <c r="H182" s="138">
        <v>200.8</v>
      </c>
      <c r="I182" s="138">
        <v>84.8</v>
      </c>
    </row>
    <row r="183" spans="2:9">
      <c r="B183" s="139">
        <v>39331</v>
      </c>
      <c r="C183" s="138">
        <v>82.8</v>
      </c>
      <c r="D183" s="138">
        <v>31.1</v>
      </c>
      <c r="E183" s="138">
        <v>14.5</v>
      </c>
      <c r="F183" s="138">
        <v>37.4</v>
      </c>
      <c r="G183" s="138">
        <v>10.4</v>
      </c>
      <c r="H183" s="138">
        <v>202.2</v>
      </c>
      <c r="I183" s="138">
        <v>85.9</v>
      </c>
    </row>
    <row r="184" spans="2:9">
      <c r="B184" s="139">
        <v>39332</v>
      </c>
      <c r="C184" s="138">
        <v>85.6</v>
      </c>
      <c r="D184" s="138">
        <v>31.2</v>
      </c>
      <c r="E184" s="138">
        <v>15.5</v>
      </c>
      <c r="F184" s="138">
        <v>37.700000000000003</v>
      </c>
      <c r="G184" s="138">
        <v>10.7</v>
      </c>
      <c r="H184" s="138">
        <v>202</v>
      </c>
      <c r="I184" s="138">
        <v>85</v>
      </c>
    </row>
    <row r="185" spans="2:9">
      <c r="B185" s="139">
        <v>39335</v>
      </c>
      <c r="C185" s="138">
        <v>86.1</v>
      </c>
      <c r="D185" s="138">
        <v>34.5</v>
      </c>
      <c r="E185" s="138">
        <v>16.3</v>
      </c>
      <c r="F185" s="138">
        <v>40.799999999999997</v>
      </c>
      <c r="G185" s="138">
        <v>8.5</v>
      </c>
      <c r="H185" s="138">
        <v>212.8</v>
      </c>
      <c r="I185" s="138">
        <v>90.3</v>
      </c>
    </row>
    <row r="186" spans="2:9">
      <c r="B186" s="139">
        <v>39336</v>
      </c>
      <c r="C186" s="138">
        <v>87.3</v>
      </c>
      <c r="D186" s="138">
        <v>33.5</v>
      </c>
      <c r="E186" s="138">
        <v>15.8</v>
      </c>
      <c r="F186" s="138">
        <v>40.799999999999997</v>
      </c>
      <c r="G186" s="138">
        <v>8.5</v>
      </c>
      <c r="H186" s="138">
        <v>213.2</v>
      </c>
      <c r="I186" s="138">
        <v>92.1</v>
      </c>
    </row>
    <row r="187" spans="2:9">
      <c r="B187" s="139">
        <v>39337</v>
      </c>
      <c r="C187" s="138">
        <v>85.2</v>
      </c>
      <c r="D187" s="138">
        <v>33.5</v>
      </c>
      <c r="E187" s="138">
        <v>15.6</v>
      </c>
      <c r="F187" s="138">
        <v>40.700000000000003</v>
      </c>
      <c r="G187" s="138">
        <v>8.5</v>
      </c>
      <c r="H187" s="138">
        <v>203.8</v>
      </c>
      <c r="I187" s="138">
        <v>91.7</v>
      </c>
    </row>
    <row r="188" spans="2:9">
      <c r="B188" s="139">
        <v>39338</v>
      </c>
      <c r="C188" s="138">
        <v>82.7</v>
      </c>
      <c r="D188" s="138">
        <v>33.5</v>
      </c>
      <c r="E188" s="138">
        <v>15.5</v>
      </c>
      <c r="F188" s="138">
        <v>41.4</v>
      </c>
      <c r="G188" s="138">
        <v>7.7</v>
      </c>
      <c r="H188" s="138">
        <v>201.3</v>
      </c>
      <c r="I188" s="138">
        <v>86.1</v>
      </c>
    </row>
    <row r="189" spans="2:9">
      <c r="B189" s="139">
        <v>39339</v>
      </c>
      <c r="C189" s="138">
        <v>81.400000000000006</v>
      </c>
      <c r="D189" s="138">
        <v>33.5</v>
      </c>
      <c r="E189" s="138">
        <v>15.3</v>
      </c>
      <c r="F189" s="138">
        <v>40</v>
      </c>
      <c r="G189" s="138">
        <v>7.7</v>
      </c>
      <c r="H189" s="138">
        <v>194.7</v>
      </c>
      <c r="I189" s="138">
        <v>85.7</v>
      </c>
    </row>
    <row r="190" spans="2:9">
      <c r="B190" s="139">
        <v>39342</v>
      </c>
      <c r="C190" s="138">
        <v>81</v>
      </c>
      <c r="D190" s="138">
        <v>33</v>
      </c>
      <c r="E190" s="138">
        <v>15.5</v>
      </c>
      <c r="F190" s="138">
        <v>39</v>
      </c>
      <c r="G190" s="138">
        <v>7.7</v>
      </c>
      <c r="H190" s="138">
        <v>195.5</v>
      </c>
      <c r="I190" s="138">
        <v>85.5</v>
      </c>
    </row>
    <row r="191" spans="2:9">
      <c r="B191" s="139">
        <v>39343</v>
      </c>
      <c r="C191" s="138">
        <v>78.7</v>
      </c>
      <c r="D191" s="138">
        <v>33</v>
      </c>
      <c r="E191" s="138">
        <v>15.5</v>
      </c>
      <c r="F191" s="138">
        <v>39</v>
      </c>
      <c r="G191" s="138">
        <v>8.5</v>
      </c>
      <c r="H191" s="138">
        <v>189.7</v>
      </c>
      <c r="I191" s="138">
        <v>83.5</v>
      </c>
    </row>
    <row r="192" spans="2:9">
      <c r="B192" s="139">
        <v>39344</v>
      </c>
      <c r="C192" s="138">
        <v>68.400000000000006</v>
      </c>
      <c r="D192" s="138">
        <v>30.2</v>
      </c>
      <c r="E192" s="138">
        <v>13.5</v>
      </c>
      <c r="F192" s="138">
        <v>34.799999999999997</v>
      </c>
      <c r="G192" s="138">
        <v>8</v>
      </c>
      <c r="H192" s="138">
        <v>176.4</v>
      </c>
      <c r="I192" s="138">
        <v>80.2</v>
      </c>
    </row>
    <row r="193" spans="2:9">
      <c r="B193" s="139">
        <v>39345</v>
      </c>
      <c r="C193" s="138">
        <v>69</v>
      </c>
      <c r="D193" s="138">
        <v>27.5</v>
      </c>
      <c r="E193" s="138">
        <v>13.5</v>
      </c>
      <c r="F193" s="138">
        <v>35.299999999999997</v>
      </c>
      <c r="G193" s="138">
        <v>8.1</v>
      </c>
      <c r="H193" s="138">
        <v>178.4</v>
      </c>
      <c r="I193" s="138">
        <v>82.2</v>
      </c>
    </row>
    <row r="194" spans="2:9">
      <c r="B194" s="139">
        <v>39346</v>
      </c>
      <c r="C194" s="138">
        <v>68.2</v>
      </c>
      <c r="D194" s="138">
        <v>27.4</v>
      </c>
      <c r="E194" s="138">
        <v>13.7</v>
      </c>
      <c r="F194" s="138">
        <v>33.799999999999997</v>
      </c>
      <c r="G194" s="138">
        <v>8.1</v>
      </c>
      <c r="H194" s="138">
        <v>178</v>
      </c>
      <c r="I194" s="138">
        <v>86.5</v>
      </c>
    </row>
    <row r="195" spans="2:9">
      <c r="B195" s="139">
        <v>39349</v>
      </c>
      <c r="C195" s="138">
        <v>64</v>
      </c>
      <c r="D195" s="138">
        <v>28.2</v>
      </c>
      <c r="E195" s="138">
        <v>13.5</v>
      </c>
      <c r="F195" s="138">
        <v>33</v>
      </c>
      <c r="G195" s="138">
        <v>7.7</v>
      </c>
      <c r="H195" s="138">
        <v>171.9</v>
      </c>
      <c r="I195" s="138">
        <v>87</v>
      </c>
    </row>
    <row r="196" spans="2:9">
      <c r="B196" s="139">
        <v>39350</v>
      </c>
      <c r="C196" s="138">
        <v>67.8</v>
      </c>
      <c r="D196" s="138">
        <v>30.2</v>
      </c>
      <c r="E196" s="138">
        <v>14.5</v>
      </c>
      <c r="F196" s="138">
        <v>33.5</v>
      </c>
      <c r="G196" s="138">
        <v>8</v>
      </c>
      <c r="H196" s="138">
        <v>177.7</v>
      </c>
      <c r="I196" s="138">
        <v>90.2</v>
      </c>
    </row>
    <row r="197" spans="2:9">
      <c r="B197" s="139">
        <v>39351</v>
      </c>
      <c r="C197" s="138">
        <v>67</v>
      </c>
      <c r="D197" s="138">
        <v>29</v>
      </c>
      <c r="E197" s="138">
        <v>14.5</v>
      </c>
      <c r="F197" s="138">
        <v>32</v>
      </c>
      <c r="G197" s="138">
        <v>8.5</v>
      </c>
      <c r="H197" s="138">
        <v>175.6</v>
      </c>
      <c r="I197" s="138">
        <v>90.7</v>
      </c>
    </row>
    <row r="198" spans="2:9">
      <c r="B198" s="139">
        <v>39352</v>
      </c>
      <c r="C198" s="138">
        <v>69.400000000000006</v>
      </c>
      <c r="D198" s="138">
        <v>28.1</v>
      </c>
      <c r="E198" s="138">
        <v>13.5</v>
      </c>
      <c r="F198" s="138">
        <v>31</v>
      </c>
      <c r="G198" s="138">
        <v>8.6</v>
      </c>
      <c r="H198" s="138">
        <v>179.5</v>
      </c>
      <c r="I198" s="138">
        <v>95</v>
      </c>
    </row>
    <row r="199" spans="2:9">
      <c r="B199" s="139">
        <v>39353</v>
      </c>
      <c r="C199" s="138">
        <v>71.400000000000006</v>
      </c>
      <c r="D199" s="138">
        <v>28.5</v>
      </c>
      <c r="E199" s="138">
        <v>13.5</v>
      </c>
      <c r="F199" s="138">
        <v>31.5</v>
      </c>
      <c r="G199" s="138">
        <v>9.1999999999999993</v>
      </c>
      <c r="H199" s="138">
        <v>188.2</v>
      </c>
      <c r="I199" s="138">
        <v>112.5</v>
      </c>
    </row>
    <row r="200" spans="2:9">
      <c r="B200" s="139">
        <v>39356</v>
      </c>
      <c r="C200" s="138">
        <v>75.099999999999994</v>
      </c>
      <c r="D200" s="138">
        <v>30.5</v>
      </c>
      <c r="E200" s="138">
        <v>14.5</v>
      </c>
      <c r="F200" s="138">
        <v>32.299999999999997</v>
      </c>
      <c r="G200" s="138">
        <v>10.8</v>
      </c>
      <c r="H200" s="138">
        <v>201</v>
      </c>
      <c r="I200" s="138">
        <v>134</v>
      </c>
    </row>
    <row r="201" spans="2:9">
      <c r="B201" s="139">
        <v>39357</v>
      </c>
      <c r="C201" s="138">
        <v>71.7</v>
      </c>
      <c r="D201" s="138">
        <v>30.2</v>
      </c>
      <c r="E201" s="138">
        <v>14.3</v>
      </c>
      <c r="F201" s="138">
        <v>32</v>
      </c>
      <c r="G201" s="138">
        <v>7.5</v>
      </c>
      <c r="H201" s="138">
        <v>196.3</v>
      </c>
      <c r="I201" s="138">
        <v>132.9</v>
      </c>
    </row>
    <row r="202" spans="2:9">
      <c r="B202" s="139">
        <v>39358</v>
      </c>
      <c r="C202" s="138">
        <v>73.8</v>
      </c>
      <c r="D202" s="138">
        <v>29.8</v>
      </c>
      <c r="E202" s="138">
        <v>13.8</v>
      </c>
      <c r="F202" s="138">
        <v>31.7</v>
      </c>
      <c r="G202" s="138">
        <v>7.5</v>
      </c>
      <c r="H202" s="138">
        <v>200.1</v>
      </c>
      <c r="I202" s="138">
        <v>151.19999999999999</v>
      </c>
    </row>
    <row r="203" spans="2:9">
      <c r="B203" s="139">
        <v>39359</v>
      </c>
      <c r="C203" s="138">
        <v>73.8</v>
      </c>
      <c r="D203" s="138">
        <v>29.8</v>
      </c>
      <c r="E203" s="138">
        <v>13.7</v>
      </c>
      <c r="F203" s="138">
        <v>31.8</v>
      </c>
      <c r="G203" s="138">
        <v>8.1</v>
      </c>
      <c r="H203" s="138">
        <v>197</v>
      </c>
      <c r="I203" s="138">
        <v>146.9</v>
      </c>
    </row>
    <row r="204" spans="2:9">
      <c r="B204" s="139">
        <v>39360</v>
      </c>
      <c r="C204" s="138">
        <v>70.7</v>
      </c>
      <c r="D204" s="138">
        <v>29.8</v>
      </c>
      <c r="E204" s="138">
        <v>14</v>
      </c>
      <c r="F204" s="138">
        <v>31.5</v>
      </c>
      <c r="G204" s="138">
        <v>7.3</v>
      </c>
      <c r="H204" s="138">
        <v>186.8</v>
      </c>
      <c r="I204" s="138">
        <v>134.80000000000001</v>
      </c>
    </row>
    <row r="205" spans="2:9">
      <c r="B205" s="139">
        <v>39363</v>
      </c>
      <c r="C205" s="138">
        <v>68.5</v>
      </c>
      <c r="D205" s="138">
        <v>29.9</v>
      </c>
      <c r="E205" s="138">
        <v>13.9</v>
      </c>
      <c r="F205" s="138">
        <v>31.3</v>
      </c>
      <c r="G205" s="138">
        <v>7.2</v>
      </c>
      <c r="H205" s="138">
        <v>186.1</v>
      </c>
      <c r="I205" s="138">
        <v>130</v>
      </c>
    </row>
    <row r="206" spans="2:9">
      <c r="B206" s="139">
        <v>39364</v>
      </c>
      <c r="C206" s="138">
        <v>67.8</v>
      </c>
      <c r="D206" s="138">
        <v>28.3</v>
      </c>
      <c r="E206" s="138">
        <v>13.7</v>
      </c>
      <c r="F206" s="138">
        <v>30.7</v>
      </c>
      <c r="G206" s="138">
        <v>7</v>
      </c>
      <c r="H206" s="138">
        <v>179.5</v>
      </c>
      <c r="I206" s="138">
        <v>116.8</v>
      </c>
    </row>
    <row r="207" spans="2:9">
      <c r="B207" s="139">
        <v>39365</v>
      </c>
      <c r="C207" s="138">
        <v>64.8</v>
      </c>
      <c r="D207" s="138">
        <v>27.5</v>
      </c>
      <c r="E207" s="138">
        <v>13.7</v>
      </c>
      <c r="F207" s="138">
        <v>30</v>
      </c>
      <c r="G207" s="138">
        <v>8.6999999999999993</v>
      </c>
      <c r="H207" s="138">
        <v>174.7</v>
      </c>
      <c r="I207" s="138">
        <v>100.2</v>
      </c>
    </row>
    <row r="208" spans="2:9">
      <c r="B208" s="139">
        <v>39366</v>
      </c>
      <c r="C208" s="138">
        <v>59.8</v>
      </c>
      <c r="D208" s="138">
        <v>26.8</v>
      </c>
      <c r="E208" s="138">
        <v>13</v>
      </c>
      <c r="F208" s="138">
        <v>29.7</v>
      </c>
      <c r="G208" s="138">
        <v>8.6</v>
      </c>
      <c r="H208" s="138">
        <v>171.8</v>
      </c>
      <c r="I208" s="138">
        <v>95</v>
      </c>
    </row>
    <row r="209" spans="2:9">
      <c r="B209" s="139">
        <v>39367</v>
      </c>
      <c r="C209" s="138">
        <v>61.3</v>
      </c>
      <c r="D209" s="138">
        <v>26.7</v>
      </c>
      <c r="E209" s="138">
        <v>13.2</v>
      </c>
      <c r="F209" s="138">
        <v>28.5</v>
      </c>
      <c r="G209" s="138">
        <v>8.8000000000000007</v>
      </c>
      <c r="H209" s="138">
        <v>167.3</v>
      </c>
      <c r="I209" s="138">
        <v>89.7</v>
      </c>
    </row>
    <row r="210" spans="2:9">
      <c r="B210" s="139">
        <v>39370</v>
      </c>
      <c r="C210" s="138">
        <v>61.4</v>
      </c>
      <c r="D210" s="138">
        <v>27.2</v>
      </c>
      <c r="E210" s="138">
        <v>12.8</v>
      </c>
      <c r="F210" s="138">
        <v>29.1</v>
      </c>
      <c r="G210" s="138">
        <v>9.1</v>
      </c>
      <c r="H210" s="138">
        <v>167.2</v>
      </c>
      <c r="I210" s="138">
        <v>91.2</v>
      </c>
    </row>
    <row r="211" spans="2:9">
      <c r="B211" s="139">
        <v>39371</v>
      </c>
      <c r="C211" s="138">
        <v>63.5</v>
      </c>
      <c r="D211" s="138">
        <v>28.6</v>
      </c>
      <c r="E211" s="138">
        <v>12.7</v>
      </c>
      <c r="F211" s="138">
        <v>29.2</v>
      </c>
      <c r="G211" s="138">
        <v>9.6999999999999993</v>
      </c>
      <c r="H211" s="138">
        <v>171.8</v>
      </c>
      <c r="I211" s="138">
        <v>102.8</v>
      </c>
    </row>
    <row r="212" spans="2:9">
      <c r="B212" s="139">
        <v>39372</v>
      </c>
      <c r="C212" s="138">
        <v>63.7</v>
      </c>
      <c r="D212" s="138">
        <v>28.5</v>
      </c>
      <c r="E212" s="138">
        <v>13</v>
      </c>
      <c r="F212" s="138">
        <v>29</v>
      </c>
      <c r="G212" s="138">
        <v>9.1999999999999993</v>
      </c>
      <c r="H212" s="138">
        <v>170.8</v>
      </c>
      <c r="I212" s="138">
        <v>100.8</v>
      </c>
    </row>
    <row r="213" spans="2:9">
      <c r="B213" s="139">
        <v>39373</v>
      </c>
      <c r="C213" s="138">
        <v>67.3</v>
      </c>
      <c r="D213" s="138">
        <v>29.2</v>
      </c>
      <c r="E213" s="138">
        <v>12.5</v>
      </c>
      <c r="F213" s="138">
        <v>29.5</v>
      </c>
      <c r="G213" s="138">
        <v>9.1999999999999993</v>
      </c>
      <c r="H213" s="138">
        <v>175.8</v>
      </c>
      <c r="I213" s="138">
        <v>110</v>
      </c>
    </row>
    <row r="214" spans="2:9">
      <c r="B214" s="139">
        <v>39374</v>
      </c>
      <c r="C214" s="138">
        <v>71.3</v>
      </c>
      <c r="D214" s="138">
        <v>31.3</v>
      </c>
      <c r="E214" s="138">
        <v>13.2</v>
      </c>
      <c r="F214" s="138">
        <v>29.5</v>
      </c>
      <c r="G214" s="138">
        <v>7.5</v>
      </c>
      <c r="H214" s="138">
        <v>179.7</v>
      </c>
      <c r="I214" s="138">
        <v>117.8</v>
      </c>
    </row>
    <row r="215" spans="2:9">
      <c r="B215" s="139">
        <v>39377</v>
      </c>
      <c r="C215" s="138">
        <v>75.2</v>
      </c>
      <c r="D215" s="138">
        <v>31.8</v>
      </c>
      <c r="E215" s="138">
        <v>13.8</v>
      </c>
      <c r="F215" s="138">
        <v>30</v>
      </c>
      <c r="G215" s="138">
        <v>7.9</v>
      </c>
      <c r="H215" s="138">
        <v>184.4</v>
      </c>
      <c r="I215" s="138">
        <v>131.80000000000001</v>
      </c>
    </row>
    <row r="216" spans="2:9">
      <c r="B216" s="139">
        <v>39378</v>
      </c>
      <c r="C216" s="138">
        <v>71</v>
      </c>
      <c r="D216" s="138">
        <v>31.7</v>
      </c>
      <c r="E216" s="138">
        <v>13.3</v>
      </c>
      <c r="F216" s="138">
        <v>30</v>
      </c>
      <c r="G216" s="138">
        <v>7.4</v>
      </c>
      <c r="H216" s="138">
        <v>180.7</v>
      </c>
      <c r="I216" s="138">
        <v>123.3</v>
      </c>
    </row>
    <row r="217" spans="2:9">
      <c r="B217" s="139">
        <v>39379</v>
      </c>
      <c r="C217" s="138">
        <v>73.5</v>
      </c>
      <c r="D217" s="138">
        <v>31.8</v>
      </c>
      <c r="E217" s="138">
        <v>13.4</v>
      </c>
      <c r="F217" s="138">
        <v>28.5</v>
      </c>
      <c r="G217" s="138">
        <v>7.7</v>
      </c>
      <c r="H217" s="138">
        <v>184.1</v>
      </c>
      <c r="I217" s="138">
        <v>126.4</v>
      </c>
    </row>
    <row r="218" spans="2:9">
      <c r="B218" s="139">
        <v>39380</v>
      </c>
      <c r="C218" s="138">
        <v>72.400000000000006</v>
      </c>
      <c r="D218" s="138">
        <v>31.2</v>
      </c>
      <c r="E218" s="138">
        <v>13.2</v>
      </c>
      <c r="F218" s="138">
        <v>28.8</v>
      </c>
      <c r="G218" s="138">
        <v>8</v>
      </c>
      <c r="H218" s="138">
        <v>182.5</v>
      </c>
      <c r="I218" s="138">
        <v>124.2</v>
      </c>
    </row>
    <row r="219" spans="2:9">
      <c r="B219" s="139">
        <v>39381</v>
      </c>
      <c r="C219" s="138">
        <v>71.3</v>
      </c>
      <c r="D219" s="138">
        <v>31.5</v>
      </c>
      <c r="E219" s="138">
        <v>12.6</v>
      </c>
      <c r="F219" s="138">
        <v>29.7</v>
      </c>
      <c r="G219" s="138">
        <v>8</v>
      </c>
      <c r="H219" s="138">
        <v>181.7</v>
      </c>
      <c r="I219" s="138">
        <v>125.1</v>
      </c>
    </row>
    <row r="220" spans="2:9">
      <c r="B220" s="139">
        <v>39384</v>
      </c>
      <c r="C220" s="138">
        <v>68.5</v>
      </c>
      <c r="D220" s="138">
        <v>31</v>
      </c>
      <c r="E220" s="138">
        <v>11.7</v>
      </c>
      <c r="F220" s="138">
        <v>29</v>
      </c>
      <c r="G220" s="138">
        <v>8</v>
      </c>
      <c r="H220" s="138">
        <v>178.8</v>
      </c>
      <c r="I220" s="138">
        <v>124.2</v>
      </c>
    </row>
    <row r="221" spans="2:9">
      <c r="B221" s="139">
        <v>39385</v>
      </c>
      <c r="C221" s="138">
        <v>70</v>
      </c>
      <c r="D221" s="138">
        <v>30.5</v>
      </c>
      <c r="E221" s="138">
        <v>12.2</v>
      </c>
      <c r="F221" s="138">
        <v>29.3</v>
      </c>
      <c r="G221" s="138">
        <v>8</v>
      </c>
      <c r="H221" s="138">
        <v>181.2</v>
      </c>
      <c r="I221" s="138">
        <v>124.3</v>
      </c>
    </row>
    <row r="222" spans="2:9">
      <c r="B222" s="139">
        <v>39386</v>
      </c>
      <c r="C222" s="138">
        <v>69.400000000000006</v>
      </c>
      <c r="D222" s="138">
        <v>30.9</v>
      </c>
      <c r="E222" s="138">
        <v>11.7</v>
      </c>
      <c r="F222" s="138">
        <v>28.8</v>
      </c>
      <c r="G222" s="138">
        <v>8</v>
      </c>
      <c r="H222" s="138">
        <v>179.8</v>
      </c>
      <c r="I222" s="138">
        <v>127</v>
      </c>
    </row>
    <row r="223" spans="2:9">
      <c r="B223" s="139">
        <v>39387</v>
      </c>
      <c r="C223" s="138">
        <v>71.8</v>
      </c>
      <c r="D223" s="138">
        <v>30.8</v>
      </c>
      <c r="E223" s="138">
        <v>12.3</v>
      </c>
      <c r="F223" s="138">
        <v>28.2</v>
      </c>
      <c r="G223" s="138">
        <v>8</v>
      </c>
      <c r="H223" s="138">
        <v>179.2</v>
      </c>
      <c r="I223" s="138">
        <v>138.69999999999999</v>
      </c>
    </row>
    <row r="224" spans="2:9">
      <c r="B224" s="139">
        <v>39388</v>
      </c>
      <c r="C224" s="138">
        <v>75.7</v>
      </c>
      <c r="D224" s="138">
        <v>31.2</v>
      </c>
      <c r="E224" s="138">
        <v>12.5</v>
      </c>
      <c r="F224" s="138">
        <v>29.7</v>
      </c>
      <c r="G224" s="138">
        <v>8</v>
      </c>
      <c r="H224" s="138">
        <v>188.1</v>
      </c>
      <c r="I224" s="138">
        <v>145.6</v>
      </c>
    </row>
    <row r="225" spans="2:9">
      <c r="B225" s="139">
        <v>39391</v>
      </c>
      <c r="C225" s="138">
        <v>78</v>
      </c>
      <c r="D225" s="138">
        <v>35.4</v>
      </c>
      <c r="E225" s="138">
        <v>13.5</v>
      </c>
      <c r="F225" s="138">
        <v>31.5</v>
      </c>
      <c r="G225" s="138">
        <v>8</v>
      </c>
      <c r="H225" s="138">
        <v>189.8</v>
      </c>
      <c r="I225" s="138">
        <v>150</v>
      </c>
    </row>
    <row r="226" spans="2:9">
      <c r="B226" s="139">
        <v>39392</v>
      </c>
      <c r="C226" s="138">
        <v>75.3</v>
      </c>
      <c r="D226" s="138">
        <v>42</v>
      </c>
      <c r="E226" s="138">
        <v>13</v>
      </c>
      <c r="F226" s="138">
        <v>32.200000000000003</v>
      </c>
      <c r="G226" s="138">
        <v>7.5</v>
      </c>
      <c r="H226" s="138">
        <v>186.8</v>
      </c>
      <c r="I226" s="138">
        <v>145.19999999999999</v>
      </c>
    </row>
    <row r="227" spans="2:9">
      <c r="B227" s="139">
        <v>39393</v>
      </c>
      <c r="C227" s="138">
        <v>76.099999999999994</v>
      </c>
      <c r="D227" s="138">
        <v>42.4</v>
      </c>
      <c r="E227" s="138">
        <v>13.7</v>
      </c>
      <c r="F227" s="138">
        <v>33</v>
      </c>
      <c r="G227" s="138">
        <v>7.5</v>
      </c>
      <c r="H227" s="138">
        <v>191.7</v>
      </c>
      <c r="I227" s="138">
        <v>154.19999999999999</v>
      </c>
    </row>
    <row r="228" spans="2:9">
      <c r="B228" s="139">
        <v>39394</v>
      </c>
      <c r="C228" s="138">
        <v>79.099999999999994</v>
      </c>
      <c r="D228" s="138">
        <v>46.4</v>
      </c>
      <c r="E228" s="138">
        <v>13.1</v>
      </c>
      <c r="F228" s="138">
        <v>34.6</v>
      </c>
      <c r="G228" s="138">
        <v>9</v>
      </c>
      <c r="H228" s="138">
        <v>195.2</v>
      </c>
      <c r="I228" s="138">
        <v>163.19999999999999</v>
      </c>
    </row>
    <row r="229" spans="2:9">
      <c r="B229" s="139">
        <v>39395</v>
      </c>
      <c r="C229" s="138">
        <v>83</v>
      </c>
      <c r="D229" s="138">
        <v>49.2</v>
      </c>
      <c r="E229" s="138">
        <v>13.8</v>
      </c>
      <c r="F229" s="138">
        <v>35.700000000000003</v>
      </c>
      <c r="G229" s="138">
        <v>8.5</v>
      </c>
      <c r="H229" s="138">
        <v>201.6</v>
      </c>
      <c r="I229" s="138">
        <v>170.8</v>
      </c>
    </row>
    <row r="230" spans="2:9">
      <c r="B230" s="139">
        <v>39398</v>
      </c>
      <c r="C230" s="138">
        <v>84</v>
      </c>
      <c r="D230" s="138">
        <v>49.2</v>
      </c>
      <c r="E230" s="138">
        <v>14.2</v>
      </c>
      <c r="F230" s="138">
        <v>36.700000000000003</v>
      </c>
      <c r="G230" s="138">
        <v>8.6</v>
      </c>
      <c r="H230" s="138">
        <v>208</v>
      </c>
      <c r="I230" s="138">
        <v>172.2</v>
      </c>
    </row>
    <row r="231" spans="2:9">
      <c r="B231" s="139">
        <v>39399</v>
      </c>
      <c r="C231" s="138">
        <v>85.9</v>
      </c>
      <c r="D231" s="138">
        <v>54.2</v>
      </c>
      <c r="E231" s="138">
        <v>15.3</v>
      </c>
      <c r="F231" s="138">
        <v>42</v>
      </c>
      <c r="G231" s="138">
        <v>9.1</v>
      </c>
      <c r="H231" s="138">
        <v>205.3</v>
      </c>
      <c r="I231" s="138">
        <v>186.2</v>
      </c>
    </row>
    <row r="232" spans="2:9">
      <c r="B232" s="139">
        <v>39400</v>
      </c>
      <c r="C232" s="138">
        <v>85.9</v>
      </c>
      <c r="D232" s="138">
        <v>59</v>
      </c>
      <c r="E232" s="138">
        <v>16.2</v>
      </c>
      <c r="F232" s="138">
        <v>42.2</v>
      </c>
      <c r="G232" s="138">
        <v>9</v>
      </c>
      <c r="H232" s="138">
        <v>204.2</v>
      </c>
      <c r="I232" s="138">
        <v>184.3</v>
      </c>
    </row>
    <row r="233" spans="2:9">
      <c r="B233" s="139">
        <v>39401</v>
      </c>
      <c r="C233" s="138">
        <v>90</v>
      </c>
      <c r="D233" s="138">
        <v>61.5</v>
      </c>
      <c r="E233" s="138">
        <v>21.7</v>
      </c>
      <c r="F233" s="138">
        <v>44.8</v>
      </c>
      <c r="G233" s="138">
        <v>11.8</v>
      </c>
      <c r="H233" s="138">
        <v>211.6</v>
      </c>
      <c r="I233" s="138">
        <v>194</v>
      </c>
    </row>
    <row r="234" spans="2:9">
      <c r="B234" s="139">
        <v>39402</v>
      </c>
      <c r="C234" s="138">
        <v>96.8</v>
      </c>
      <c r="D234" s="138">
        <v>65.900000000000006</v>
      </c>
      <c r="E234" s="138">
        <v>25.4</v>
      </c>
      <c r="F234" s="138">
        <v>47.5</v>
      </c>
      <c r="G234" s="138">
        <v>12.5</v>
      </c>
      <c r="H234" s="138">
        <v>218.4</v>
      </c>
      <c r="I234" s="138">
        <v>205.2</v>
      </c>
    </row>
    <row r="235" spans="2:9">
      <c r="B235" s="139">
        <v>39405</v>
      </c>
      <c r="C235" s="138">
        <v>98.9</v>
      </c>
      <c r="D235" s="138">
        <v>67.3</v>
      </c>
      <c r="E235" s="138">
        <v>26.8</v>
      </c>
      <c r="F235" s="138">
        <v>47.5</v>
      </c>
      <c r="G235" s="138">
        <v>17.2</v>
      </c>
      <c r="H235" s="138">
        <v>225.5</v>
      </c>
      <c r="I235" s="138">
        <v>213.2</v>
      </c>
    </row>
    <row r="236" spans="2:9">
      <c r="B236" s="139">
        <v>39406</v>
      </c>
      <c r="C236" s="138">
        <v>101.7</v>
      </c>
      <c r="D236" s="138">
        <v>72.3</v>
      </c>
      <c r="E236" s="138">
        <v>27.3</v>
      </c>
      <c r="F236" s="138">
        <v>51.1</v>
      </c>
      <c r="G236" s="138">
        <v>16.2</v>
      </c>
      <c r="H236" s="138">
        <v>231.8</v>
      </c>
      <c r="I236" s="138">
        <v>217.2</v>
      </c>
    </row>
    <row r="237" spans="2:9">
      <c r="B237" s="139">
        <v>39407</v>
      </c>
      <c r="C237" s="138">
        <v>113.8</v>
      </c>
      <c r="D237" s="138">
        <v>79.7</v>
      </c>
      <c r="E237" s="138">
        <v>30.2</v>
      </c>
      <c r="F237" s="138">
        <v>58.5</v>
      </c>
      <c r="G237" s="138">
        <v>21.5</v>
      </c>
      <c r="H237" s="138">
        <v>250.2</v>
      </c>
      <c r="I237" s="138">
        <v>237</v>
      </c>
    </row>
    <row r="238" spans="2:9">
      <c r="B238" s="139">
        <v>39408</v>
      </c>
      <c r="C238" s="138">
        <v>114.8</v>
      </c>
      <c r="D238" s="138">
        <v>80</v>
      </c>
      <c r="E238" s="138">
        <v>30.2</v>
      </c>
      <c r="F238" s="138">
        <v>58.4</v>
      </c>
      <c r="G238" s="138">
        <v>22.3</v>
      </c>
      <c r="H238" s="138">
        <v>251.1</v>
      </c>
      <c r="I238" s="138">
        <v>238.2</v>
      </c>
    </row>
    <row r="239" spans="2:9">
      <c r="B239" s="139">
        <v>39409</v>
      </c>
      <c r="C239" s="138">
        <v>115.2</v>
      </c>
      <c r="D239" s="138">
        <v>86.5</v>
      </c>
      <c r="E239" s="138">
        <v>28.2</v>
      </c>
      <c r="F239" s="138">
        <v>61</v>
      </c>
      <c r="G239" s="138">
        <v>21.7</v>
      </c>
      <c r="H239" s="138">
        <v>264.2</v>
      </c>
      <c r="I239" s="138">
        <v>237.8</v>
      </c>
    </row>
    <row r="240" spans="2:9">
      <c r="B240" s="139">
        <v>39412</v>
      </c>
      <c r="C240" s="138">
        <v>111.1</v>
      </c>
      <c r="D240" s="138">
        <v>80.8</v>
      </c>
      <c r="E240" s="138">
        <v>27.5</v>
      </c>
      <c r="F240" s="138">
        <v>59</v>
      </c>
      <c r="G240" s="138">
        <v>19.600000000000001</v>
      </c>
      <c r="H240" s="138">
        <v>264.89999999999998</v>
      </c>
      <c r="I240" s="138">
        <v>234.8</v>
      </c>
    </row>
    <row r="241" spans="2:9">
      <c r="B241" s="139">
        <v>39413</v>
      </c>
      <c r="C241" s="138">
        <v>115.4</v>
      </c>
      <c r="D241" s="138">
        <v>81.900000000000006</v>
      </c>
      <c r="E241" s="138">
        <v>26.8</v>
      </c>
      <c r="F241" s="138">
        <v>61.1</v>
      </c>
      <c r="G241" s="138">
        <v>20</v>
      </c>
      <c r="H241" s="138">
        <v>282.2</v>
      </c>
      <c r="I241" s="138">
        <v>241.3</v>
      </c>
    </row>
    <row r="242" spans="2:9">
      <c r="B242" s="139">
        <v>39414</v>
      </c>
      <c r="C242" s="138">
        <v>106.5</v>
      </c>
      <c r="D242" s="138">
        <v>76.8</v>
      </c>
      <c r="E242" s="138">
        <v>25.2</v>
      </c>
      <c r="F242" s="138">
        <v>58.6</v>
      </c>
      <c r="G242" s="138">
        <v>19.2</v>
      </c>
      <c r="H242" s="138">
        <v>273</v>
      </c>
      <c r="I242" s="138">
        <v>227.3</v>
      </c>
    </row>
    <row r="243" spans="2:9">
      <c r="B243" s="139">
        <v>39415</v>
      </c>
      <c r="C243" s="138">
        <v>98.5</v>
      </c>
      <c r="D243" s="138">
        <v>71.2</v>
      </c>
      <c r="E243" s="138">
        <v>23.4</v>
      </c>
      <c r="F243" s="138">
        <v>52.4</v>
      </c>
      <c r="G243" s="138">
        <v>18.100000000000001</v>
      </c>
      <c r="H243" s="138">
        <v>248.4</v>
      </c>
      <c r="I243" s="138">
        <v>218.7</v>
      </c>
    </row>
    <row r="244" spans="2:9">
      <c r="B244" s="139">
        <v>39416</v>
      </c>
      <c r="C244" s="138">
        <v>94.2</v>
      </c>
      <c r="D244" s="138">
        <v>70.2</v>
      </c>
      <c r="E244" s="138">
        <v>23.5</v>
      </c>
      <c r="F244" s="138">
        <v>53.5</v>
      </c>
      <c r="G244" s="138">
        <v>16.5</v>
      </c>
      <c r="H244" s="138">
        <v>243.2</v>
      </c>
      <c r="I244" s="138">
        <v>208.2</v>
      </c>
    </row>
    <row r="245" spans="2:9">
      <c r="B245" s="139">
        <v>39419</v>
      </c>
      <c r="C245" s="138">
        <v>93.7</v>
      </c>
      <c r="D245" s="138">
        <v>67.5</v>
      </c>
      <c r="E245" s="138">
        <v>23.2</v>
      </c>
      <c r="F245" s="138">
        <v>48.9</v>
      </c>
      <c r="G245" s="138">
        <v>16.3</v>
      </c>
      <c r="H245" s="138">
        <v>241.3</v>
      </c>
      <c r="I245" s="138">
        <v>204.6</v>
      </c>
    </row>
    <row r="246" spans="2:9">
      <c r="B246" s="139">
        <v>39420</v>
      </c>
      <c r="C246" s="138">
        <v>97.5</v>
      </c>
      <c r="D246" s="138">
        <v>68.7</v>
      </c>
      <c r="E246" s="138">
        <v>21.9</v>
      </c>
      <c r="F246" s="138">
        <v>48.4</v>
      </c>
      <c r="G246" s="138">
        <v>16.8</v>
      </c>
      <c r="H246" s="138">
        <v>252</v>
      </c>
      <c r="I246" s="138">
        <v>210.6</v>
      </c>
    </row>
    <row r="247" spans="2:9">
      <c r="B247" s="139">
        <v>39421</v>
      </c>
      <c r="C247" s="138">
        <v>92.1</v>
      </c>
      <c r="D247" s="138">
        <v>67.7</v>
      </c>
      <c r="E247" s="138">
        <v>20.5</v>
      </c>
      <c r="F247" s="138">
        <v>45.9</v>
      </c>
      <c r="G247" s="138">
        <v>16.600000000000001</v>
      </c>
      <c r="H247" s="138">
        <v>246.3</v>
      </c>
      <c r="I247" s="138">
        <v>201.9</v>
      </c>
    </row>
    <row r="248" spans="2:9">
      <c r="B248" s="139">
        <v>39422</v>
      </c>
      <c r="C248" s="138">
        <v>89.8</v>
      </c>
      <c r="D248" s="138">
        <v>67.7</v>
      </c>
      <c r="E248" s="138">
        <v>20.5</v>
      </c>
      <c r="F248" s="138">
        <v>46.5</v>
      </c>
      <c r="G248" s="138">
        <v>17.2</v>
      </c>
      <c r="H248" s="138">
        <v>242.9</v>
      </c>
      <c r="I248" s="138">
        <v>197.6</v>
      </c>
    </row>
    <row r="249" spans="2:9">
      <c r="B249" s="139">
        <v>39423</v>
      </c>
      <c r="C249" s="138">
        <v>87.2</v>
      </c>
      <c r="D249" s="138">
        <v>67.8</v>
      </c>
      <c r="E249" s="138">
        <v>21.2</v>
      </c>
      <c r="F249" s="138">
        <v>46.7</v>
      </c>
      <c r="G249" s="138">
        <v>15.7</v>
      </c>
      <c r="H249" s="138">
        <v>237.6</v>
      </c>
      <c r="I249" s="138">
        <v>191.5</v>
      </c>
    </row>
    <row r="250" spans="2:9">
      <c r="B250" s="139">
        <v>39426</v>
      </c>
      <c r="C250" s="138">
        <v>82.8</v>
      </c>
      <c r="D250" s="138">
        <v>67.400000000000006</v>
      </c>
      <c r="E250" s="138">
        <v>21.2</v>
      </c>
      <c r="F250" s="138">
        <v>46.2</v>
      </c>
      <c r="G250" s="138">
        <v>15.5</v>
      </c>
      <c r="H250" s="138">
        <v>231</v>
      </c>
      <c r="I250" s="138">
        <v>180.1</v>
      </c>
    </row>
    <row r="251" spans="2:9">
      <c r="B251" s="139">
        <v>39427</v>
      </c>
      <c r="C251" s="138">
        <v>81.5</v>
      </c>
      <c r="D251" s="138">
        <v>64.8</v>
      </c>
      <c r="E251" s="138">
        <v>21.3</v>
      </c>
      <c r="F251" s="138">
        <v>45</v>
      </c>
      <c r="G251" s="138">
        <v>15.8</v>
      </c>
      <c r="H251" s="138">
        <v>230.5</v>
      </c>
      <c r="I251" s="138">
        <v>176.8</v>
      </c>
    </row>
    <row r="252" spans="2:9">
      <c r="B252" s="139">
        <v>39428</v>
      </c>
      <c r="C252" s="138">
        <v>81.599999999999994</v>
      </c>
      <c r="D252" s="138">
        <v>64.599999999999994</v>
      </c>
      <c r="E252" s="138">
        <v>21.5</v>
      </c>
      <c r="F252" s="138">
        <v>43.4</v>
      </c>
      <c r="G252" s="138">
        <v>16.399999999999999</v>
      </c>
      <c r="H252" s="138">
        <v>232.5</v>
      </c>
      <c r="I252" s="138">
        <v>170.5</v>
      </c>
    </row>
    <row r="253" spans="2:9">
      <c r="B253" s="139">
        <v>39429</v>
      </c>
      <c r="C253" s="138">
        <v>84.8</v>
      </c>
      <c r="D253" s="138">
        <v>62.5</v>
      </c>
      <c r="E253" s="138">
        <v>21.2</v>
      </c>
      <c r="F253" s="138">
        <v>44.1</v>
      </c>
      <c r="G253" s="138">
        <v>16.7</v>
      </c>
      <c r="H253" s="138">
        <v>235.5</v>
      </c>
      <c r="I253" s="138">
        <v>175.7</v>
      </c>
    </row>
    <row r="254" spans="2:9">
      <c r="B254" s="139">
        <v>39430</v>
      </c>
      <c r="C254" s="138">
        <v>84.8</v>
      </c>
      <c r="D254" s="138">
        <v>65.8</v>
      </c>
      <c r="E254" s="138">
        <v>22.8</v>
      </c>
      <c r="F254" s="138">
        <v>44.3</v>
      </c>
      <c r="G254" s="138">
        <v>17.100000000000001</v>
      </c>
      <c r="H254" s="138">
        <v>236.5</v>
      </c>
      <c r="I254" s="138">
        <v>180</v>
      </c>
    </row>
    <row r="255" spans="2:9">
      <c r="B255" s="139">
        <v>39433</v>
      </c>
      <c r="C255" s="138">
        <v>88.7</v>
      </c>
      <c r="D255" s="138">
        <v>68.5</v>
      </c>
      <c r="E255" s="138">
        <v>25</v>
      </c>
      <c r="F255" s="138">
        <v>48.5</v>
      </c>
      <c r="G255" s="138">
        <v>18</v>
      </c>
      <c r="H255" s="138">
        <v>246.2</v>
      </c>
      <c r="I255" s="138">
        <v>193</v>
      </c>
    </row>
    <row r="256" spans="2:9">
      <c r="B256" s="139">
        <v>39434</v>
      </c>
      <c r="C256" s="138">
        <v>89</v>
      </c>
      <c r="D256" s="138">
        <v>75.5</v>
      </c>
      <c r="E256" s="138">
        <v>25.7</v>
      </c>
      <c r="F256" s="138">
        <v>55.5</v>
      </c>
      <c r="G256" s="138">
        <v>14.8</v>
      </c>
      <c r="H256" s="138">
        <v>241.1</v>
      </c>
      <c r="I256" s="138">
        <v>196.2</v>
      </c>
    </row>
    <row r="257" spans="2:9">
      <c r="B257" s="139">
        <v>39435</v>
      </c>
      <c r="C257" s="138">
        <v>89</v>
      </c>
      <c r="D257" s="138">
        <v>79</v>
      </c>
      <c r="E257" s="138">
        <v>25.6</v>
      </c>
      <c r="F257" s="138">
        <v>57.8</v>
      </c>
      <c r="G257" s="138">
        <v>15</v>
      </c>
      <c r="H257" s="138">
        <v>238.9</v>
      </c>
      <c r="I257" s="138">
        <v>195.8</v>
      </c>
    </row>
    <row r="258" spans="2:9">
      <c r="B258" s="139">
        <v>39436</v>
      </c>
      <c r="C258" s="138">
        <v>89.2</v>
      </c>
      <c r="D258" s="138">
        <v>79.2</v>
      </c>
      <c r="E258" s="138">
        <v>27.1</v>
      </c>
      <c r="F258" s="138">
        <v>57.8</v>
      </c>
      <c r="G258" s="138">
        <v>15.7</v>
      </c>
      <c r="H258" s="138">
        <v>237.9</v>
      </c>
      <c r="I258" s="138">
        <v>198</v>
      </c>
    </row>
    <row r="259" spans="2:9">
      <c r="B259" s="139">
        <v>39437</v>
      </c>
      <c r="C259" s="138">
        <v>89.3</v>
      </c>
      <c r="D259" s="138">
        <v>79.3</v>
      </c>
      <c r="E259" s="138">
        <v>26.9</v>
      </c>
      <c r="F259" s="138">
        <v>57.9</v>
      </c>
      <c r="G259" s="138">
        <v>15.8</v>
      </c>
      <c r="H259" s="138">
        <v>237.6</v>
      </c>
      <c r="I259" s="138">
        <v>201.7</v>
      </c>
    </row>
    <row r="260" spans="2:9">
      <c r="B260" s="139">
        <v>39440</v>
      </c>
      <c r="C260" s="138">
        <v>89.3</v>
      </c>
      <c r="D260" s="138">
        <v>79.3</v>
      </c>
      <c r="E260" s="138">
        <v>26.9</v>
      </c>
      <c r="F260" s="138">
        <v>57.9</v>
      </c>
      <c r="G260" s="138">
        <v>15.8</v>
      </c>
      <c r="H260" s="138">
        <v>237.6</v>
      </c>
      <c r="I260" s="138">
        <v>201.7</v>
      </c>
    </row>
    <row r="261" spans="2:9">
      <c r="B261" s="139">
        <v>39441</v>
      </c>
      <c r="C261" s="138">
        <v>89.3</v>
      </c>
      <c r="D261" s="138">
        <v>79.3</v>
      </c>
      <c r="E261" s="138">
        <v>26.9</v>
      </c>
      <c r="F261" s="138">
        <v>57.9</v>
      </c>
      <c r="G261" s="138">
        <v>15.8</v>
      </c>
      <c r="H261" s="138">
        <v>237.6</v>
      </c>
      <c r="I261" s="138">
        <v>201.7</v>
      </c>
    </row>
    <row r="262" spans="2:9">
      <c r="B262" s="139">
        <v>39442</v>
      </c>
      <c r="C262" s="138">
        <v>89.3</v>
      </c>
      <c r="D262" s="138">
        <v>77.8</v>
      </c>
      <c r="E262" s="138">
        <v>26.9</v>
      </c>
      <c r="F262" s="138">
        <v>57.9</v>
      </c>
      <c r="G262" s="138">
        <v>15.8</v>
      </c>
      <c r="H262" s="138">
        <v>237.9</v>
      </c>
      <c r="I262" s="138">
        <v>201.7</v>
      </c>
    </row>
    <row r="263" spans="2:9">
      <c r="B263" s="139">
        <v>39443</v>
      </c>
      <c r="C263" s="138">
        <v>85</v>
      </c>
      <c r="D263" s="138">
        <v>78.2</v>
      </c>
      <c r="E263" s="138">
        <v>26.9</v>
      </c>
      <c r="F263" s="138">
        <v>57.9</v>
      </c>
      <c r="G263" s="138">
        <v>15.7</v>
      </c>
      <c r="H263" s="138">
        <v>232.5</v>
      </c>
      <c r="I263" s="138">
        <v>203.7</v>
      </c>
    </row>
    <row r="264" spans="2:9">
      <c r="B264" s="139">
        <v>39444</v>
      </c>
      <c r="C264" s="138">
        <v>86.2</v>
      </c>
      <c r="D264" s="138">
        <v>78.5</v>
      </c>
      <c r="E264" s="138">
        <v>27.5</v>
      </c>
      <c r="F264" s="138">
        <v>56.5</v>
      </c>
      <c r="G264" s="138">
        <v>15.6</v>
      </c>
      <c r="H264" s="138">
        <v>236</v>
      </c>
      <c r="I264" s="138">
        <v>201.7</v>
      </c>
    </row>
    <row r="265" spans="2:9">
      <c r="B265" s="139">
        <v>39447</v>
      </c>
      <c r="C265" s="138">
        <v>87.5</v>
      </c>
      <c r="D265" s="138">
        <v>78.599999999999994</v>
      </c>
      <c r="E265" s="138">
        <v>26.3</v>
      </c>
      <c r="F265" s="138">
        <v>54.8</v>
      </c>
      <c r="G265" s="138">
        <v>15.6</v>
      </c>
      <c r="H265" s="138">
        <v>237.5</v>
      </c>
      <c r="I265" s="138">
        <v>201.8</v>
      </c>
    </row>
    <row r="266" spans="2:9">
      <c r="B266" s="139">
        <v>39448</v>
      </c>
      <c r="C266" s="138">
        <v>87.5</v>
      </c>
      <c r="D266" s="138">
        <v>78.599999999999994</v>
      </c>
      <c r="E266" s="138">
        <v>26.3</v>
      </c>
      <c r="F266" s="138">
        <v>54.8</v>
      </c>
      <c r="G266" s="138">
        <v>15.6</v>
      </c>
      <c r="H266" s="138">
        <v>237.5</v>
      </c>
      <c r="I266" s="138">
        <v>201.8</v>
      </c>
    </row>
    <row r="267" spans="2:9">
      <c r="B267" s="139">
        <v>39449</v>
      </c>
      <c r="C267" s="138">
        <v>87</v>
      </c>
      <c r="D267" s="138">
        <v>79.5</v>
      </c>
      <c r="E267" s="138">
        <v>26.2</v>
      </c>
      <c r="F267" s="138">
        <v>54.5</v>
      </c>
      <c r="G267" s="138">
        <v>15.8</v>
      </c>
      <c r="H267" s="138">
        <v>236.6</v>
      </c>
      <c r="I267" s="138">
        <v>205.7</v>
      </c>
    </row>
    <row r="268" spans="2:9">
      <c r="B268" s="139">
        <v>39450</v>
      </c>
      <c r="C268" s="138">
        <v>91.8</v>
      </c>
      <c r="D268" s="138">
        <v>82.1</v>
      </c>
      <c r="E268" s="138">
        <v>29.5</v>
      </c>
      <c r="F268" s="138">
        <v>59.9</v>
      </c>
      <c r="G268" s="138">
        <v>16.3</v>
      </c>
      <c r="H268" s="138">
        <v>245.5</v>
      </c>
      <c r="I268" s="138">
        <v>211.2</v>
      </c>
    </row>
    <row r="269" spans="2:9">
      <c r="B269" s="139">
        <v>39451</v>
      </c>
      <c r="C269" s="138">
        <v>97.7</v>
      </c>
      <c r="D269" s="138">
        <v>86.5</v>
      </c>
      <c r="E269" s="138">
        <v>31.2</v>
      </c>
      <c r="F269" s="138">
        <v>60.8</v>
      </c>
      <c r="G269" s="138">
        <v>17.3</v>
      </c>
      <c r="H269" s="138">
        <v>253.5</v>
      </c>
      <c r="I269" s="138">
        <v>227</v>
      </c>
    </row>
    <row r="270" spans="2:9">
      <c r="B270" s="139">
        <v>39454</v>
      </c>
      <c r="C270" s="138">
        <v>96.5</v>
      </c>
      <c r="D270" s="138">
        <v>99.2</v>
      </c>
      <c r="E270" s="138">
        <v>38.5</v>
      </c>
      <c r="F270" s="138">
        <v>72</v>
      </c>
      <c r="G270" s="138">
        <v>16.399999999999999</v>
      </c>
      <c r="H270" s="138">
        <v>256.2</v>
      </c>
      <c r="I270" s="138">
        <v>233.7</v>
      </c>
    </row>
    <row r="271" spans="2:9">
      <c r="B271" s="139">
        <v>39455</v>
      </c>
      <c r="C271" s="138">
        <v>95.4</v>
      </c>
      <c r="D271" s="138">
        <v>102.3</v>
      </c>
      <c r="E271" s="138">
        <v>41.2</v>
      </c>
      <c r="F271" s="138">
        <v>70.2</v>
      </c>
      <c r="G271" s="138">
        <v>20.5</v>
      </c>
      <c r="H271" s="138">
        <v>255.3</v>
      </c>
      <c r="I271" s="138">
        <v>229.6</v>
      </c>
    </row>
    <row r="272" spans="2:9">
      <c r="B272" s="139">
        <v>39456</v>
      </c>
      <c r="C272" s="138">
        <v>100.8</v>
      </c>
      <c r="D272" s="138">
        <v>118.8</v>
      </c>
      <c r="E272" s="138">
        <v>45.6</v>
      </c>
      <c r="F272" s="138">
        <v>79.5</v>
      </c>
      <c r="G272" s="138">
        <v>22.2</v>
      </c>
      <c r="H272" s="138">
        <v>263</v>
      </c>
      <c r="I272" s="138">
        <v>238.8</v>
      </c>
    </row>
    <row r="273" spans="2:9">
      <c r="B273" s="139">
        <v>39457</v>
      </c>
      <c r="C273" s="138">
        <v>103.7</v>
      </c>
      <c r="D273" s="138">
        <v>125</v>
      </c>
      <c r="E273" s="138">
        <v>50.1</v>
      </c>
      <c r="F273" s="138">
        <v>82.2</v>
      </c>
      <c r="G273" s="138">
        <v>29.3</v>
      </c>
      <c r="H273" s="138">
        <v>264.2</v>
      </c>
      <c r="I273" s="138">
        <v>240.2</v>
      </c>
    </row>
    <row r="274" spans="2:9">
      <c r="B274" s="139">
        <v>39458</v>
      </c>
      <c r="C274" s="138">
        <v>103.7</v>
      </c>
      <c r="D274" s="138">
        <v>116.7</v>
      </c>
      <c r="E274" s="138">
        <v>49.9</v>
      </c>
      <c r="F274" s="138">
        <v>79.900000000000006</v>
      </c>
      <c r="G274" s="138">
        <v>31.2</v>
      </c>
      <c r="H274" s="138">
        <v>264.2</v>
      </c>
      <c r="I274" s="138">
        <v>243.1</v>
      </c>
    </row>
    <row r="275" spans="2:9">
      <c r="B275" s="139">
        <v>39461</v>
      </c>
      <c r="C275" s="138">
        <v>103.8</v>
      </c>
      <c r="D275" s="138">
        <v>115.2</v>
      </c>
      <c r="E275" s="138">
        <v>49.8</v>
      </c>
      <c r="F275" s="138">
        <v>79.3</v>
      </c>
      <c r="G275" s="138">
        <v>32</v>
      </c>
      <c r="H275" s="138">
        <v>266.7</v>
      </c>
      <c r="I275" s="138">
        <v>246.3</v>
      </c>
    </row>
    <row r="276" spans="2:9">
      <c r="B276" s="139">
        <v>39462</v>
      </c>
      <c r="C276" s="138">
        <v>106</v>
      </c>
      <c r="D276" s="138">
        <v>107.6</v>
      </c>
      <c r="E276" s="138">
        <v>47.3</v>
      </c>
      <c r="F276" s="138">
        <v>76.400000000000006</v>
      </c>
      <c r="G276" s="138">
        <v>31.2</v>
      </c>
      <c r="H276" s="138">
        <v>267.8</v>
      </c>
      <c r="I276" s="138">
        <v>248.2</v>
      </c>
    </row>
    <row r="277" spans="2:9">
      <c r="B277" s="139">
        <v>39463</v>
      </c>
      <c r="C277" s="138">
        <v>109</v>
      </c>
      <c r="D277" s="138">
        <v>112</v>
      </c>
      <c r="E277" s="138">
        <v>48</v>
      </c>
      <c r="F277" s="138">
        <v>77.3</v>
      </c>
      <c r="G277" s="138">
        <v>31</v>
      </c>
      <c r="H277" s="138">
        <v>276.7</v>
      </c>
      <c r="I277" s="138">
        <v>253.2</v>
      </c>
    </row>
    <row r="278" spans="2:9">
      <c r="B278" s="139">
        <v>39464</v>
      </c>
      <c r="C278" s="138">
        <v>112.2</v>
      </c>
      <c r="D278" s="138">
        <v>106.5</v>
      </c>
      <c r="E278" s="138">
        <v>45.9</v>
      </c>
      <c r="F278" s="138">
        <v>78.3</v>
      </c>
      <c r="G278" s="138">
        <v>30.5</v>
      </c>
      <c r="H278" s="138">
        <v>274.2</v>
      </c>
      <c r="I278" s="138">
        <v>250.8</v>
      </c>
    </row>
    <row r="279" spans="2:9">
      <c r="B279" s="139">
        <v>39465</v>
      </c>
      <c r="C279" s="138">
        <v>115</v>
      </c>
      <c r="D279" s="138">
        <v>108.4</v>
      </c>
      <c r="E279" s="138">
        <v>49</v>
      </c>
      <c r="F279" s="138">
        <v>80</v>
      </c>
      <c r="G279" s="138">
        <v>31.1</v>
      </c>
      <c r="H279" s="138">
        <v>278</v>
      </c>
      <c r="I279" s="138">
        <v>253.8</v>
      </c>
    </row>
    <row r="280" spans="2:9">
      <c r="B280" s="139">
        <v>39468</v>
      </c>
      <c r="C280" s="138">
        <v>124.3</v>
      </c>
      <c r="D280" s="138">
        <v>125</v>
      </c>
      <c r="E280" s="138">
        <v>51.2</v>
      </c>
      <c r="F280" s="138">
        <v>82.9</v>
      </c>
      <c r="G280" s="138">
        <v>31.8</v>
      </c>
      <c r="H280" s="138">
        <v>297</v>
      </c>
      <c r="I280" s="138">
        <v>264.5</v>
      </c>
    </row>
    <row r="281" spans="2:9">
      <c r="B281" s="139">
        <v>39469</v>
      </c>
      <c r="C281" s="138">
        <v>126.7</v>
      </c>
      <c r="D281" s="138">
        <v>125.2</v>
      </c>
      <c r="E281" s="138">
        <v>52.5</v>
      </c>
      <c r="F281" s="138">
        <v>87.5</v>
      </c>
      <c r="G281" s="138">
        <v>33.5</v>
      </c>
      <c r="H281" s="138">
        <v>293</v>
      </c>
      <c r="I281" s="138">
        <v>268.3</v>
      </c>
    </row>
    <row r="282" spans="2:9">
      <c r="B282" s="139">
        <v>39470</v>
      </c>
      <c r="C282" s="138">
        <v>135.5</v>
      </c>
      <c r="D282" s="138">
        <v>121.4</v>
      </c>
      <c r="E282" s="138">
        <v>49.5</v>
      </c>
      <c r="F282" s="138">
        <v>84.4</v>
      </c>
      <c r="G282" s="138">
        <v>31.2</v>
      </c>
      <c r="H282" s="138">
        <v>290.5</v>
      </c>
      <c r="I282" s="138">
        <v>260</v>
      </c>
    </row>
    <row r="283" spans="2:9">
      <c r="B283" s="139">
        <v>39471</v>
      </c>
      <c r="C283" s="138">
        <v>121.9</v>
      </c>
      <c r="D283" s="138">
        <v>115</v>
      </c>
      <c r="E283" s="138">
        <v>46</v>
      </c>
      <c r="F283" s="138">
        <v>80.2</v>
      </c>
      <c r="G283" s="138">
        <v>30.5</v>
      </c>
      <c r="H283" s="138">
        <v>278.60000000000002</v>
      </c>
      <c r="I283" s="138">
        <v>237.9</v>
      </c>
    </row>
    <row r="284" spans="2:9">
      <c r="B284" s="139">
        <v>39472</v>
      </c>
      <c r="C284" s="138">
        <v>117.7</v>
      </c>
      <c r="D284" s="138">
        <v>110</v>
      </c>
      <c r="E284" s="138">
        <v>44.8</v>
      </c>
      <c r="F284" s="138">
        <v>75.8</v>
      </c>
      <c r="G284" s="138">
        <v>30</v>
      </c>
      <c r="H284" s="138">
        <v>269.60000000000002</v>
      </c>
      <c r="I284" s="138">
        <v>231.8</v>
      </c>
    </row>
    <row r="285" spans="2:9">
      <c r="B285" s="139">
        <v>39475</v>
      </c>
      <c r="C285" s="138">
        <v>122.9</v>
      </c>
      <c r="D285" s="138">
        <v>117</v>
      </c>
      <c r="E285" s="138">
        <v>45.5</v>
      </c>
      <c r="F285" s="138">
        <v>79.2</v>
      </c>
      <c r="G285" s="138">
        <v>31.1</v>
      </c>
      <c r="H285" s="138">
        <v>277.3</v>
      </c>
      <c r="I285" s="138">
        <v>234.3</v>
      </c>
    </row>
    <row r="286" spans="2:9">
      <c r="B286" s="139">
        <v>39476</v>
      </c>
      <c r="C286" s="138">
        <v>117.5</v>
      </c>
      <c r="D286" s="138">
        <v>112.9</v>
      </c>
      <c r="E286" s="138">
        <v>44.4</v>
      </c>
      <c r="F286" s="138">
        <v>76.8</v>
      </c>
      <c r="G286" s="138">
        <v>28.8</v>
      </c>
      <c r="H286" s="138">
        <v>267.89999999999998</v>
      </c>
      <c r="I286" s="138">
        <v>221</v>
      </c>
    </row>
    <row r="287" spans="2:9">
      <c r="B287" s="139">
        <v>39477</v>
      </c>
      <c r="C287" s="138">
        <v>118.2</v>
      </c>
      <c r="D287" s="138">
        <v>113.1</v>
      </c>
      <c r="E287" s="138">
        <v>44.2</v>
      </c>
      <c r="F287" s="138">
        <v>76.599999999999994</v>
      </c>
      <c r="G287" s="138">
        <v>25.1</v>
      </c>
      <c r="H287" s="138">
        <v>264.2</v>
      </c>
      <c r="I287" s="138">
        <v>217</v>
      </c>
    </row>
    <row r="288" spans="2:9">
      <c r="B288" s="139">
        <v>39478</v>
      </c>
      <c r="C288" s="138">
        <v>118</v>
      </c>
      <c r="D288" s="138">
        <v>127.1</v>
      </c>
      <c r="E288" s="138">
        <v>45.5</v>
      </c>
      <c r="F288" s="138">
        <v>79.5</v>
      </c>
      <c r="G288" s="138">
        <v>31</v>
      </c>
      <c r="H288" s="138">
        <v>261.3</v>
      </c>
      <c r="I288" s="138">
        <v>220</v>
      </c>
    </row>
    <row r="289" spans="2:9">
      <c r="B289" s="139">
        <v>39479</v>
      </c>
      <c r="C289" s="138">
        <v>117.8</v>
      </c>
      <c r="D289" s="138">
        <v>126.3</v>
      </c>
      <c r="E289" s="138">
        <v>44.3</v>
      </c>
      <c r="F289" s="138">
        <v>79</v>
      </c>
      <c r="G289" s="138">
        <v>30.5</v>
      </c>
      <c r="H289" s="138">
        <v>256.2</v>
      </c>
      <c r="I289" s="138">
        <v>216.7</v>
      </c>
    </row>
    <row r="290" spans="2:9">
      <c r="B290" s="139">
        <v>39482</v>
      </c>
      <c r="C290" s="138">
        <v>118.5</v>
      </c>
      <c r="D290" s="138">
        <v>129</v>
      </c>
      <c r="E290" s="138">
        <v>43.2</v>
      </c>
      <c r="F290" s="138">
        <v>78.5</v>
      </c>
      <c r="G290" s="138">
        <v>26.8</v>
      </c>
      <c r="H290" s="138">
        <v>255.8</v>
      </c>
      <c r="I290" s="138">
        <v>220.5</v>
      </c>
    </row>
    <row r="291" spans="2:9">
      <c r="B291" s="139">
        <v>39483</v>
      </c>
      <c r="C291" s="138">
        <v>127.2</v>
      </c>
      <c r="D291" s="138">
        <v>137</v>
      </c>
      <c r="E291" s="138">
        <v>44</v>
      </c>
      <c r="F291" s="138">
        <v>80.7</v>
      </c>
      <c r="G291" s="138">
        <v>26.5</v>
      </c>
      <c r="H291" s="138">
        <v>268.3</v>
      </c>
      <c r="I291" s="138">
        <v>233.8</v>
      </c>
    </row>
    <row r="292" spans="2:9">
      <c r="B292" s="139">
        <v>39484</v>
      </c>
      <c r="C292" s="138">
        <v>125.5</v>
      </c>
      <c r="D292" s="138">
        <v>149.1</v>
      </c>
      <c r="E292" s="138">
        <v>47.3</v>
      </c>
      <c r="F292" s="138">
        <v>92</v>
      </c>
      <c r="G292" s="138">
        <v>29.2</v>
      </c>
      <c r="H292" s="138">
        <v>271.60000000000002</v>
      </c>
      <c r="I292" s="138">
        <v>232.6</v>
      </c>
    </row>
    <row r="293" spans="2:9">
      <c r="B293" s="139">
        <v>39485</v>
      </c>
      <c r="C293" s="138">
        <v>129.69999999999999</v>
      </c>
      <c r="D293" s="138">
        <v>152.5</v>
      </c>
      <c r="E293" s="138">
        <v>55.1</v>
      </c>
      <c r="F293" s="138">
        <v>109.3</v>
      </c>
      <c r="G293" s="138">
        <v>29.9</v>
      </c>
      <c r="H293" s="138">
        <v>283.8</v>
      </c>
      <c r="I293" s="138">
        <v>236</v>
      </c>
    </row>
    <row r="294" spans="2:9">
      <c r="B294" s="139">
        <v>39486</v>
      </c>
      <c r="C294" s="138">
        <v>135.80000000000001</v>
      </c>
      <c r="D294" s="138">
        <v>157</v>
      </c>
      <c r="E294" s="138">
        <v>62.8</v>
      </c>
      <c r="F294" s="138">
        <v>117.7</v>
      </c>
      <c r="G294" s="138">
        <v>31</v>
      </c>
      <c r="H294" s="138">
        <v>295.3</v>
      </c>
      <c r="I294" s="138">
        <v>242.2</v>
      </c>
    </row>
    <row r="295" spans="2:9">
      <c r="B295" s="139">
        <v>39489</v>
      </c>
      <c r="C295" s="138">
        <v>137.30000000000001</v>
      </c>
      <c r="D295" s="138">
        <v>150.80000000000001</v>
      </c>
      <c r="E295" s="138">
        <v>64</v>
      </c>
      <c r="F295" s="138">
        <v>119.7</v>
      </c>
      <c r="G295" s="138">
        <v>36.5</v>
      </c>
      <c r="H295" s="138">
        <v>302.2</v>
      </c>
      <c r="I295" s="138">
        <v>248.5</v>
      </c>
    </row>
    <row r="296" spans="2:9">
      <c r="B296" s="139">
        <v>39490</v>
      </c>
      <c r="C296" s="138">
        <v>136.30000000000001</v>
      </c>
      <c r="D296" s="138">
        <v>147.4</v>
      </c>
      <c r="E296" s="138">
        <v>60.3</v>
      </c>
      <c r="F296" s="138">
        <v>105.5</v>
      </c>
      <c r="G296" s="138">
        <v>36.5</v>
      </c>
      <c r="H296" s="138">
        <v>303.10000000000002</v>
      </c>
      <c r="I296" s="138">
        <v>252.3</v>
      </c>
    </row>
    <row r="297" spans="2:9">
      <c r="B297" s="139">
        <v>39491</v>
      </c>
      <c r="C297" s="138">
        <v>135.5</v>
      </c>
      <c r="D297" s="138">
        <v>140</v>
      </c>
      <c r="E297" s="138">
        <v>58.3</v>
      </c>
      <c r="F297" s="138">
        <v>100.9</v>
      </c>
      <c r="G297" s="138">
        <v>35.799999999999997</v>
      </c>
      <c r="H297" s="138">
        <v>292.7</v>
      </c>
      <c r="I297" s="138">
        <v>248</v>
      </c>
    </row>
    <row r="298" spans="2:9">
      <c r="B298" s="139">
        <v>39492</v>
      </c>
      <c r="C298" s="138">
        <v>133.30000000000001</v>
      </c>
      <c r="D298" s="138">
        <v>136.30000000000001</v>
      </c>
      <c r="E298" s="138">
        <v>55.6</v>
      </c>
      <c r="F298" s="138">
        <v>102.8</v>
      </c>
      <c r="G298" s="138">
        <v>35.799999999999997</v>
      </c>
      <c r="H298" s="138">
        <v>285.2</v>
      </c>
      <c r="I298" s="138">
        <v>246.1</v>
      </c>
    </row>
    <row r="299" spans="2:9">
      <c r="B299" s="139">
        <v>39493</v>
      </c>
      <c r="C299" s="138">
        <v>135.69999999999999</v>
      </c>
      <c r="D299" s="138">
        <v>152.30000000000001</v>
      </c>
      <c r="E299" s="138">
        <v>61.6</v>
      </c>
      <c r="F299" s="138">
        <v>115.4</v>
      </c>
      <c r="G299" s="138">
        <v>37</v>
      </c>
      <c r="H299" s="138">
        <v>288.7</v>
      </c>
      <c r="I299" s="138">
        <v>251.8</v>
      </c>
    </row>
    <row r="300" spans="2:9">
      <c r="B300" s="139">
        <v>39496</v>
      </c>
      <c r="C300" s="138">
        <v>133</v>
      </c>
      <c r="D300" s="138">
        <v>151.4</v>
      </c>
      <c r="E300" s="138">
        <v>61.1</v>
      </c>
      <c r="F300" s="138">
        <v>114.5</v>
      </c>
      <c r="G300" s="138">
        <v>37</v>
      </c>
      <c r="H300" s="138">
        <v>287.3</v>
      </c>
      <c r="I300" s="138">
        <v>250.3</v>
      </c>
    </row>
    <row r="301" spans="2:9">
      <c r="B301" s="139">
        <v>39497</v>
      </c>
      <c r="C301" s="138">
        <v>132.30000000000001</v>
      </c>
      <c r="D301" s="138">
        <v>151</v>
      </c>
      <c r="E301" s="138">
        <v>59.7</v>
      </c>
      <c r="F301" s="138">
        <v>117</v>
      </c>
      <c r="G301" s="138">
        <v>37.4</v>
      </c>
      <c r="H301" s="138">
        <v>284.60000000000002</v>
      </c>
      <c r="I301" s="138">
        <v>247.3</v>
      </c>
    </row>
    <row r="302" spans="2:9">
      <c r="B302" s="139">
        <v>39498</v>
      </c>
      <c r="C302" s="138">
        <v>135.80000000000001</v>
      </c>
      <c r="D302" s="138">
        <v>153.1</v>
      </c>
      <c r="E302" s="138">
        <v>61.5</v>
      </c>
      <c r="F302" s="138">
        <v>119.8</v>
      </c>
      <c r="G302" s="138">
        <v>40.700000000000003</v>
      </c>
      <c r="H302" s="138">
        <v>293.3</v>
      </c>
      <c r="I302" s="138">
        <v>252.9</v>
      </c>
    </row>
    <row r="303" spans="2:9">
      <c r="B303" s="139">
        <v>39499</v>
      </c>
      <c r="C303" s="138">
        <v>133</v>
      </c>
      <c r="D303" s="138">
        <v>148.69999999999999</v>
      </c>
      <c r="E303" s="138">
        <v>57.8</v>
      </c>
      <c r="F303" s="138">
        <v>108.7</v>
      </c>
      <c r="G303" s="138">
        <v>44.8</v>
      </c>
      <c r="H303" s="138">
        <v>285.8</v>
      </c>
      <c r="I303" s="138">
        <v>249.8</v>
      </c>
    </row>
    <row r="304" spans="2:9">
      <c r="B304" s="139">
        <v>39500</v>
      </c>
      <c r="C304" s="138">
        <v>134.4</v>
      </c>
      <c r="D304" s="138">
        <v>149</v>
      </c>
      <c r="E304" s="138">
        <v>60.3</v>
      </c>
      <c r="F304" s="138">
        <v>114</v>
      </c>
      <c r="G304" s="138">
        <v>41.2</v>
      </c>
      <c r="H304" s="138">
        <v>287.39999999999998</v>
      </c>
      <c r="I304" s="138">
        <v>251.5</v>
      </c>
    </row>
    <row r="305" spans="2:9">
      <c r="B305" s="139">
        <v>39503</v>
      </c>
      <c r="C305" s="138">
        <v>129.69999999999999</v>
      </c>
      <c r="D305" s="138">
        <v>145.5</v>
      </c>
      <c r="E305" s="138">
        <v>60.5</v>
      </c>
      <c r="F305" s="138">
        <v>114.2</v>
      </c>
      <c r="G305" s="138">
        <v>40.5</v>
      </c>
      <c r="H305" s="138">
        <v>280.2</v>
      </c>
      <c r="I305" s="138">
        <v>246.3</v>
      </c>
    </row>
    <row r="306" spans="2:9">
      <c r="B306" s="139">
        <v>39504</v>
      </c>
      <c r="C306" s="138">
        <v>124</v>
      </c>
      <c r="D306" s="138">
        <v>144</v>
      </c>
      <c r="E306" s="138">
        <v>59.3</v>
      </c>
      <c r="F306" s="138">
        <v>112.7</v>
      </c>
      <c r="G306" s="138">
        <v>39.799999999999997</v>
      </c>
      <c r="H306" s="138">
        <v>275.60000000000002</v>
      </c>
      <c r="I306" s="138">
        <v>244.4</v>
      </c>
    </row>
    <row r="307" spans="2:9">
      <c r="B307" s="139">
        <v>39505</v>
      </c>
      <c r="C307" s="138">
        <v>122.3</v>
      </c>
      <c r="D307" s="138">
        <v>143.80000000000001</v>
      </c>
      <c r="E307" s="138">
        <v>57.2</v>
      </c>
      <c r="F307" s="138">
        <v>112</v>
      </c>
      <c r="G307" s="138">
        <v>37.799999999999997</v>
      </c>
      <c r="H307" s="138">
        <v>276.60000000000002</v>
      </c>
      <c r="I307" s="138">
        <v>246.6</v>
      </c>
    </row>
    <row r="308" spans="2:9">
      <c r="B308" s="139">
        <v>39506</v>
      </c>
      <c r="C308" s="138">
        <v>125.8</v>
      </c>
      <c r="D308" s="138">
        <v>154</v>
      </c>
      <c r="E308" s="138">
        <v>59.6</v>
      </c>
      <c r="F308" s="138">
        <v>115.9</v>
      </c>
      <c r="G308" s="138">
        <v>39.1</v>
      </c>
      <c r="H308" s="138">
        <v>284.3</v>
      </c>
      <c r="I308" s="138">
        <v>257</v>
      </c>
    </row>
    <row r="309" spans="2:9">
      <c r="B309" s="139">
        <v>39507</v>
      </c>
      <c r="C309" s="138">
        <v>133.80000000000001</v>
      </c>
      <c r="D309" s="138">
        <v>160.80000000000001</v>
      </c>
      <c r="E309" s="138">
        <v>65.3</v>
      </c>
      <c r="F309" s="138">
        <v>132.69999999999999</v>
      </c>
      <c r="G309" s="138">
        <v>45</v>
      </c>
      <c r="H309" s="138">
        <v>292.3</v>
      </c>
      <c r="I309" s="138">
        <v>266</v>
      </c>
    </row>
    <row r="310" spans="2:9">
      <c r="B310" s="139">
        <v>39510</v>
      </c>
      <c r="C310" s="138">
        <v>137.4</v>
      </c>
      <c r="D310" s="138">
        <v>169.8</v>
      </c>
      <c r="E310" s="138">
        <v>66.400000000000006</v>
      </c>
      <c r="F310" s="138">
        <v>145.80000000000001</v>
      </c>
      <c r="G310" s="138">
        <v>45.9</v>
      </c>
      <c r="H310" s="138">
        <v>295.3</v>
      </c>
      <c r="I310" s="138">
        <v>270.7</v>
      </c>
    </row>
    <row r="311" spans="2:9">
      <c r="B311" s="139">
        <v>39511</v>
      </c>
      <c r="C311" s="138">
        <v>136.30000000000001</v>
      </c>
      <c r="D311" s="138">
        <v>168</v>
      </c>
      <c r="E311" s="138">
        <v>66</v>
      </c>
      <c r="F311" s="138">
        <v>152</v>
      </c>
      <c r="G311" s="138">
        <v>46.3</v>
      </c>
      <c r="H311" s="138">
        <v>296</v>
      </c>
      <c r="I311" s="138">
        <v>267.10000000000002</v>
      </c>
    </row>
    <row r="312" spans="2:9">
      <c r="B312" s="139">
        <v>39512</v>
      </c>
      <c r="C312" s="138">
        <v>133.30000000000001</v>
      </c>
      <c r="D312" s="138">
        <v>160</v>
      </c>
      <c r="E312" s="138">
        <v>66.599999999999994</v>
      </c>
      <c r="F312" s="138">
        <v>150.5</v>
      </c>
      <c r="G312" s="138">
        <v>46.1</v>
      </c>
      <c r="H312" s="138">
        <v>294.60000000000002</v>
      </c>
      <c r="I312" s="138">
        <v>263.3</v>
      </c>
    </row>
    <row r="313" spans="2:9">
      <c r="B313" s="139">
        <v>39513</v>
      </c>
      <c r="C313" s="138">
        <v>138.5</v>
      </c>
      <c r="D313" s="138">
        <v>163</v>
      </c>
      <c r="E313" s="138">
        <v>71.3</v>
      </c>
      <c r="F313" s="138">
        <v>153.5</v>
      </c>
      <c r="G313" s="138">
        <v>49.1</v>
      </c>
      <c r="H313" s="138">
        <v>301.2</v>
      </c>
      <c r="I313" s="138">
        <v>265.2</v>
      </c>
    </row>
    <row r="314" spans="2:9">
      <c r="B314" s="139">
        <v>39514</v>
      </c>
      <c r="C314" s="138">
        <v>145.5</v>
      </c>
      <c r="D314" s="138">
        <v>184.5</v>
      </c>
      <c r="E314" s="138">
        <v>90</v>
      </c>
      <c r="F314" s="138">
        <v>171.2</v>
      </c>
      <c r="G314" s="138">
        <v>51.7</v>
      </c>
      <c r="H314" s="138">
        <v>312.89999999999998</v>
      </c>
      <c r="I314" s="138">
        <v>273.2</v>
      </c>
    </row>
    <row r="315" spans="2:9">
      <c r="B315" s="139">
        <v>39517</v>
      </c>
      <c r="C315" s="138">
        <v>143</v>
      </c>
      <c r="D315" s="138">
        <v>183</v>
      </c>
      <c r="E315" s="138">
        <v>90</v>
      </c>
      <c r="F315" s="138">
        <v>175.3</v>
      </c>
      <c r="G315" s="138">
        <v>51.7</v>
      </c>
      <c r="H315" s="138">
        <v>308.5</v>
      </c>
      <c r="I315" s="138">
        <v>271.7</v>
      </c>
    </row>
    <row r="316" spans="2:9">
      <c r="B316" s="139">
        <v>39518</v>
      </c>
      <c r="C316" s="138">
        <v>142.5</v>
      </c>
      <c r="D316" s="138">
        <v>194.4</v>
      </c>
      <c r="E316" s="138">
        <v>93</v>
      </c>
      <c r="F316" s="138">
        <v>190.2</v>
      </c>
      <c r="G316" s="138">
        <v>49.9</v>
      </c>
      <c r="H316" s="138">
        <v>307.8</v>
      </c>
      <c r="I316" s="138">
        <v>266.8</v>
      </c>
    </row>
    <row r="317" spans="2:9">
      <c r="B317" s="139">
        <v>39519</v>
      </c>
      <c r="C317" s="138">
        <v>134.69999999999999</v>
      </c>
      <c r="D317" s="138">
        <v>192.5</v>
      </c>
      <c r="E317" s="138">
        <v>87.3</v>
      </c>
      <c r="F317" s="138">
        <v>184.8</v>
      </c>
      <c r="G317" s="138">
        <v>53</v>
      </c>
      <c r="H317" s="138">
        <v>297</v>
      </c>
      <c r="I317" s="138">
        <v>259.3</v>
      </c>
    </row>
    <row r="318" spans="2:9">
      <c r="B318" s="139">
        <v>39520</v>
      </c>
      <c r="C318" s="138">
        <v>147.30000000000001</v>
      </c>
      <c r="D318" s="138">
        <v>208.7</v>
      </c>
      <c r="E318" s="138">
        <v>95.2</v>
      </c>
      <c r="F318" s="138">
        <v>196.8</v>
      </c>
      <c r="G318" s="138">
        <v>66.2</v>
      </c>
      <c r="H318" s="138">
        <v>311.3</v>
      </c>
      <c r="I318" s="138">
        <v>273.3</v>
      </c>
    </row>
    <row r="319" spans="2:9">
      <c r="B319" s="139">
        <v>39521</v>
      </c>
      <c r="C319" s="138">
        <v>148.69999999999999</v>
      </c>
      <c r="D319" s="138">
        <v>204.3</v>
      </c>
      <c r="E319" s="138">
        <v>94.2</v>
      </c>
      <c r="F319" s="138">
        <v>201.5</v>
      </c>
      <c r="G319" s="138">
        <v>63</v>
      </c>
      <c r="H319" s="138">
        <v>311.5</v>
      </c>
      <c r="I319" s="138">
        <v>273.8</v>
      </c>
    </row>
    <row r="320" spans="2:9">
      <c r="B320" s="139">
        <v>39524</v>
      </c>
      <c r="C320" s="138">
        <v>157.5</v>
      </c>
      <c r="D320" s="138">
        <v>205.2</v>
      </c>
      <c r="E320" s="138">
        <v>97.8</v>
      </c>
      <c r="F320" s="138">
        <v>210.7</v>
      </c>
      <c r="G320" s="138">
        <v>65</v>
      </c>
      <c r="H320" s="138">
        <v>323.5</v>
      </c>
      <c r="I320" s="138">
        <v>285.2</v>
      </c>
    </row>
    <row r="321" spans="2:9">
      <c r="B321" s="139">
        <v>39525</v>
      </c>
      <c r="C321" s="138">
        <v>146.19999999999999</v>
      </c>
      <c r="D321" s="138">
        <v>196.2</v>
      </c>
      <c r="E321" s="138">
        <v>91.4</v>
      </c>
      <c r="F321" s="138">
        <v>190</v>
      </c>
      <c r="G321" s="138">
        <v>57.5</v>
      </c>
      <c r="H321" s="138">
        <v>303.3</v>
      </c>
      <c r="I321" s="138">
        <v>272.2</v>
      </c>
    </row>
    <row r="322" spans="2:9">
      <c r="B322" s="139">
        <v>39526</v>
      </c>
      <c r="C322" s="138">
        <v>140.30000000000001</v>
      </c>
      <c r="D322" s="138">
        <v>169.3</v>
      </c>
      <c r="E322" s="138">
        <v>82</v>
      </c>
      <c r="F322" s="138">
        <v>167</v>
      </c>
      <c r="G322" s="138">
        <v>55</v>
      </c>
      <c r="H322" s="138">
        <v>293.5</v>
      </c>
      <c r="I322" s="138">
        <v>267</v>
      </c>
    </row>
    <row r="323" spans="2:9">
      <c r="B323" s="139">
        <v>39527</v>
      </c>
      <c r="C323" s="138">
        <v>140.80000000000001</v>
      </c>
      <c r="D323" s="138">
        <v>165.2</v>
      </c>
      <c r="E323" s="138">
        <v>74.2</v>
      </c>
      <c r="F323" s="138">
        <v>165</v>
      </c>
      <c r="G323" s="138">
        <v>51.5</v>
      </c>
      <c r="H323" s="138">
        <v>293.2</v>
      </c>
      <c r="I323" s="138">
        <v>268.8</v>
      </c>
    </row>
    <row r="324" spans="2:9">
      <c r="B324" s="139">
        <v>39528</v>
      </c>
      <c r="C324" s="138">
        <v>140.80000000000001</v>
      </c>
      <c r="D324" s="138">
        <v>165.2</v>
      </c>
      <c r="E324" s="138">
        <v>74.3</v>
      </c>
      <c r="F324" s="138">
        <v>165.2</v>
      </c>
      <c r="G324" s="138">
        <v>51.5</v>
      </c>
      <c r="H324" s="138">
        <v>293.2</v>
      </c>
      <c r="I324" s="138">
        <v>268.8</v>
      </c>
    </row>
    <row r="325" spans="2:9">
      <c r="B325" s="139">
        <v>39531</v>
      </c>
      <c r="C325" s="138">
        <v>138.6</v>
      </c>
      <c r="D325" s="138">
        <v>162</v>
      </c>
      <c r="E325" s="138">
        <v>75.7</v>
      </c>
      <c r="F325" s="138">
        <v>168.3</v>
      </c>
      <c r="G325" s="138">
        <v>50.7</v>
      </c>
      <c r="H325" s="138">
        <v>283.8</v>
      </c>
      <c r="I325" s="138">
        <v>264.7</v>
      </c>
    </row>
    <row r="326" spans="2:9">
      <c r="B326" s="139">
        <v>39532</v>
      </c>
      <c r="C326" s="138">
        <v>135.19999999999999</v>
      </c>
      <c r="D326" s="138">
        <v>157.80000000000001</v>
      </c>
      <c r="E326" s="138">
        <v>69.5</v>
      </c>
      <c r="F326" s="138">
        <v>154.80000000000001</v>
      </c>
      <c r="G326" s="138">
        <v>48.3</v>
      </c>
      <c r="H326" s="138">
        <v>273.2</v>
      </c>
      <c r="I326" s="138">
        <v>260.7</v>
      </c>
    </row>
    <row r="327" spans="2:9">
      <c r="B327" s="139">
        <v>39533</v>
      </c>
      <c r="C327" s="138">
        <v>141.80000000000001</v>
      </c>
      <c r="D327" s="138">
        <v>165</v>
      </c>
      <c r="E327" s="138">
        <v>70.2</v>
      </c>
      <c r="F327" s="138">
        <v>164.7</v>
      </c>
      <c r="G327" s="138">
        <v>48</v>
      </c>
      <c r="H327" s="138">
        <v>289.5</v>
      </c>
      <c r="I327" s="138">
        <v>263.2</v>
      </c>
    </row>
    <row r="328" spans="2:9">
      <c r="B328" s="139">
        <v>39534</v>
      </c>
      <c r="C328" s="138">
        <v>139.5</v>
      </c>
      <c r="D328" s="138">
        <v>164.3</v>
      </c>
      <c r="E328" s="138">
        <v>69.3</v>
      </c>
      <c r="F328" s="138">
        <v>164.3</v>
      </c>
      <c r="G328" s="138">
        <v>48</v>
      </c>
      <c r="H328" s="138">
        <v>287.8</v>
      </c>
      <c r="I328" s="138">
        <v>263.2</v>
      </c>
    </row>
    <row r="329" spans="2:9">
      <c r="B329" s="139">
        <v>39535</v>
      </c>
      <c r="C329" s="138">
        <v>141.9</v>
      </c>
      <c r="D329" s="138">
        <v>170</v>
      </c>
      <c r="E329" s="138">
        <v>69.599999999999994</v>
      </c>
      <c r="F329" s="138">
        <v>168.2</v>
      </c>
      <c r="G329" s="138">
        <v>49.3</v>
      </c>
      <c r="H329" s="138">
        <v>290.10000000000002</v>
      </c>
      <c r="I329" s="138">
        <v>278.2</v>
      </c>
    </row>
    <row r="330" spans="2:9">
      <c r="B330" s="139">
        <v>39538</v>
      </c>
      <c r="C330" s="138">
        <v>147</v>
      </c>
      <c r="D330" s="138">
        <v>180.2</v>
      </c>
      <c r="E330" s="138">
        <v>72.8</v>
      </c>
      <c r="F330" s="138">
        <v>175.8</v>
      </c>
      <c r="G330" s="138">
        <v>51.3</v>
      </c>
      <c r="H330" s="138">
        <v>298.5</v>
      </c>
      <c r="I330" s="138">
        <v>280.3</v>
      </c>
    </row>
    <row r="331" spans="2:9">
      <c r="B331" s="139">
        <v>39539</v>
      </c>
      <c r="C331" s="138">
        <v>138.9</v>
      </c>
      <c r="D331" s="138">
        <v>169.5</v>
      </c>
      <c r="E331" s="138">
        <v>68.5</v>
      </c>
      <c r="F331" s="138">
        <v>168.7</v>
      </c>
      <c r="G331" s="138">
        <v>51.6</v>
      </c>
      <c r="H331" s="138">
        <v>288.7</v>
      </c>
      <c r="I331" s="138">
        <v>271.60000000000002</v>
      </c>
    </row>
    <row r="332" spans="2:9">
      <c r="B332" s="139">
        <v>39540</v>
      </c>
      <c r="C332" s="138">
        <v>138.5</v>
      </c>
      <c r="D332" s="138">
        <v>166.5</v>
      </c>
      <c r="E332" s="138">
        <v>68.3</v>
      </c>
      <c r="F332" s="138">
        <v>161.19999999999999</v>
      </c>
      <c r="G332" s="138">
        <v>50.5</v>
      </c>
      <c r="H332" s="138">
        <v>280.3</v>
      </c>
      <c r="I332" s="138">
        <v>272</v>
      </c>
    </row>
    <row r="333" spans="2:9">
      <c r="B333" s="139">
        <v>39541</v>
      </c>
      <c r="C333" s="138">
        <v>133.80000000000001</v>
      </c>
      <c r="D333" s="138">
        <v>159.69999999999999</v>
      </c>
      <c r="E333" s="138">
        <v>60.6</v>
      </c>
      <c r="F333" s="138">
        <v>158.5</v>
      </c>
      <c r="G333" s="138">
        <v>46</v>
      </c>
      <c r="H333" s="138">
        <v>273.2</v>
      </c>
      <c r="I333" s="138">
        <v>267</v>
      </c>
    </row>
    <row r="334" spans="2:9">
      <c r="B334" s="139">
        <v>39542</v>
      </c>
      <c r="C334" s="138">
        <v>129.30000000000001</v>
      </c>
      <c r="D334" s="138">
        <v>157.19999999999999</v>
      </c>
      <c r="E334" s="138">
        <v>53.5</v>
      </c>
      <c r="F334" s="138">
        <v>151.80000000000001</v>
      </c>
      <c r="G334" s="138">
        <v>41.7</v>
      </c>
      <c r="H334" s="138">
        <v>264.2</v>
      </c>
      <c r="I334" s="138">
        <v>255.1</v>
      </c>
    </row>
    <row r="335" spans="2:9">
      <c r="B335" s="139">
        <v>39545</v>
      </c>
      <c r="C335" s="138">
        <v>121.3</v>
      </c>
      <c r="D335" s="138">
        <v>148.30000000000001</v>
      </c>
      <c r="E335" s="138">
        <v>51.8</v>
      </c>
      <c r="F335" s="138">
        <v>143.69999999999999</v>
      </c>
      <c r="G335" s="138">
        <v>39.6</v>
      </c>
      <c r="H335" s="138">
        <v>255.5</v>
      </c>
      <c r="I335" s="138">
        <v>252.7</v>
      </c>
    </row>
    <row r="336" spans="2:9">
      <c r="B336" s="139">
        <v>39546</v>
      </c>
      <c r="C336" s="138">
        <v>127.4</v>
      </c>
      <c r="D336" s="138">
        <v>156.30000000000001</v>
      </c>
      <c r="E336" s="138">
        <v>51.5</v>
      </c>
      <c r="F336" s="138">
        <v>145.69999999999999</v>
      </c>
      <c r="G336" s="138">
        <v>38.5</v>
      </c>
      <c r="H336" s="138">
        <v>265.7</v>
      </c>
      <c r="I336" s="138">
        <v>262.5</v>
      </c>
    </row>
    <row r="337" spans="2:9">
      <c r="B337" s="139">
        <v>39547</v>
      </c>
      <c r="C337" s="138">
        <v>130.1</v>
      </c>
      <c r="D337" s="138">
        <v>158.1</v>
      </c>
      <c r="E337" s="138">
        <v>49.5</v>
      </c>
      <c r="F337" s="138">
        <v>144</v>
      </c>
      <c r="G337" s="138">
        <v>40.200000000000003</v>
      </c>
      <c r="H337" s="138">
        <v>269.7</v>
      </c>
      <c r="I337" s="138">
        <v>260.39999999999998</v>
      </c>
    </row>
    <row r="338" spans="2:9">
      <c r="B338" s="139">
        <v>39548</v>
      </c>
      <c r="C338" s="138">
        <v>130.69999999999999</v>
      </c>
      <c r="D338" s="138">
        <v>157.5</v>
      </c>
      <c r="E338" s="138">
        <v>48.2</v>
      </c>
      <c r="F338" s="138">
        <v>141.5</v>
      </c>
      <c r="G338" s="138">
        <v>40.1</v>
      </c>
      <c r="H338" s="138">
        <v>268.8</v>
      </c>
      <c r="I338" s="138">
        <v>258.39999999999998</v>
      </c>
    </row>
    <row r="339" spans="2:9">
      <c r="B339" s="139">
        <v>39549</v>
      </c>
      <c r="C339" s="138">
        <v>128.69999999999999</v>
      </c>
      <c r="D339" s="138">
        <v>151.80000000000001</v>
      </c>
      <c r="E339" s="138">
        <v>47.2</v>
      </c>
      <c r="F339" s="138">
        <v>139.80000000000001</v>
      </c>
      <c r="G339" s="138">
        <v>39.700000000000003</v>
      </c>
      <c r="H339" s="138">
        <v>268.2</v>
      </c>
      <c r="I339" s="138">
        <v>253.2</v>
      </c>
    </row>
    <row r="340" spans="2:9">
      <c r="B340" s="139">
        <v>39552</v>
      </c>
      <c r="C340" s="138">
        <v>131.69999999999999</v>
      </c>
      <c r="D340" s="138">
        <v>147.5</v>
      </c>
      <c r="E340" s="138">
        <v>48.4</v>
      </c>
      <c r="F340" s="138">
        <v>143.6</v>
      </c>
      <c r="G340" s="138">
        <v>40.299999999999997</v>
      </c>
      <c r="H340" s="138">
        <v>282.5</v>
      </c>
      <c r="I340" s="138">
        <v>256.8</v>
      </c>
    </row>
    <row r="341" spans="2:9">
      <c r="B341" s="139">
        <v>39553</v>
      </c>
      <c r="C341" s="138">
        <v>127.1</v>
      </c>
      <c r="D341" s="138">
        <v>155.30000000000001</v>
      </c>
      <c r="E341" s="138">
        <v>48.3</v>
      </c>
      <c r="F341" s="138">
        <v>143.5</v>
      </c>
      <c r="G341" s="138">
        <v>42.5</v>
      </c>
      <c r="H341" s="138">
        <v>278.10000000000002</v>
      </c>
      <c r="I341" s="138">
        <v>253.2</v>
      </c>
    </row>
    <row r="342" spans="2:9">
      <c r="B342" s="139">
        <v>39554</v>
      </c>
      <c r="C342" s="138">
        <v>120.2</v>
      </c>
      <c r="D342" s="138">
        <v>153.1</v>
      </c>
      <c r="E342" s="138">
        <v>47.5</v>
      </c>
      <c r="F342" s="138">
        <v>140.4</v>
      </c>
      <c r="G342" s="138">
        <v>41.6</v>
      </c>
      <c r="H342" s="138">
        <v>278.10000000000002</v>
      </c>
      <c r="I342" s="138">
        <v>249.8</v>
      </c>
    </row>
    <row r="343" spans="2:9">
      <c r="B343" s="139">
        <v>39555</v>
      </c>
      <c r="C343" s="138">
        <v>118.7</v>
      </c>
      <c r="D343" s="138">
        <v>147</v>
      </c>
      <c r="E343" s="138">
        <v>46.5</v>
      </c>
      <c r="F343" s="138">
        <v>135.1</v>
      </c>
      <c r="G343" s="138">
        <v>41.6</v>
      </c>
      <c r="H343" s="138">
        <v>271.2</v>
      </c>
      <c r="I343" s="138">
        <v>241.7</v>
      </c>
    </row>
    <row r="344" spans="2:9">
      <c r="B344" s="139">
        <v>39556</v>
      </c>
      <c r="C344" s="138">
        <v>112.2</v>
      </c>
      <c r="D344" s="138">
        <v>141.19999999999999</v>
      </c>
      <c r="E344" s="138">
        <v>42.5</v>
      </c>
      <c r="F344" s="138">
        <v>130.69999999999999</v>
      </c>
      <c r="G344" s="138">
        <v>41.6</v>
      </c>
      <c r="H344" s="138">
        <v>256.5</v>
      </c>
      <c r="I344" s="138">
        <v>234.8</v>
      </c>
    </row>
    <row r="345" spans="2:9">
      <c r="B345" s="139">
        <v>39559</v>
      </c>
      <c r="C345" s="138">
        <v>117.5</v>
      </c>
      <c r="D345" s="138">
        <v>140.1</v>
      </c>
      <c r="E345" s="138">
        <v>43</v>
      </c>
      <c r="F345" s="138">
        <v>132</v>
      </c>
      <c r="G345" s="138">
        <v>41.6</v>
      </c>
      <c r="H345" s="138">
        <v>263</v>
      </c>
      <c r="I345" s="138">
        <v>241</v>
      </c>
    </row>
    <row r="346" spans="2:9">
      <c r="B346" s="139">
        <v>39560</v>
      </c>
      <c r="C346" s="138">
        <v>116.8</v>
      </c>
      <c r="D346" s="138">
        <v>140.30000000000001</v>
      </c>
      <c r="E346" s="138">
        <v>42.5</v>
      </c>
      <c r="F346" s="138">
        <v>131</v>
      </c>
      <c r="G346" s="138">
        <v>41.6</v>
      </c>
      <c r="H346" s="138">
        <v>264.3</v>
      </c>
      <c r="I346" s="138">
        <v>241.7</v>
      </c>
    </row>
    <row r="347" spans="2:9">
      <c r="B347" s="139">
        <v>39561</v>
      </c>
      <c r="C347" s="138">
        <v>113.2</v>
      </c>
      <c r="D347" s="138">
        <v>139.5</v>
      </c>
      <c r="E347" s="138">
        <v>41.6</v>
      </c>
      <c r="F347" s="138">
        <v>124.8</v>
      </c>
      <c r="G347" s="138">
        <v>41.6</v>
      </c>
      <c r="H347" s="138">
        <v>263</v>
      </c>
      <c r="I347" s="138">
        <v>238.6</v>
      </c>
    </row>
    <row r="348" spans="2:9">
      <c r="B348" s="139">
        <v>39562</v>
      </c>
      <c r="C348" s="138">
        <v>110.2</v>
      </c>
      <c r="D348" s="138">
        <v>135</v>
      </c>
      <c r="E348" s="138">
        <v>38.200000000000003</v>
      </c>
      <c r="F348" s="138">
        <v>121.8</v>
      </c>
      <c r="G348" s="138">
        <v>41.6</v>
      </c>
      <c r="H348" s="138">
        <v>259.7</v>
      </c>
      <c r="I348" s="138">
        <v>235.8</v>
      </c>
    </row>
    <row r="349" spans="2:9">
      <c r="B349" s="139">
        <v>39563</v>
      </c>
      <c r="C349" s="138">
        <v>103.9</v>
      </c>
      <c r="D349" s="138">
        <v>126.6</v>
      </c>
      <c r="E349" s="138">
        <v>37.799999999999997</v>
      </c>
      <c r="F349" s="138">
        <v>117.5</v>
      </c>
      <c r="G349" s="138">
        <v>41.6</v>
      </c>
      <c r="H349" s="138">
        <v>258.8</v>
      </c>
      <c r="I349" s="138">
        <v>229.8</v>
      </c>
    </row>
    <row r="350" spans="2:9">
      <c r="B350" s="139">
        <v>39566</v>
      </c>
      <c r="C350" s="138">
        <v>97.8</v>
      </c>
      <c r="D350" s="138">
        <v>120</v>
      </c>
      <c r="E350" s="138">
        <v>36</v>
      </c>
      <c r="F350" s="138">
        <v>111.5</v>
      </c>
      <c r="G350" s="138">
        <v>41.6</v>
      </c>
      <c r="H350" s="138">
        <v>260.8</v>
      </c>
      <c r="I350" s="138">
        <v>219.7</v>
      </c>
    </row>
    <row r="351" spans="2:9">
      <c r="B351" s="139">
        <v>39567</v>
      </c>
      <c r="C351" s="138">
        <v>100.7</v>
      </c>
      <c r="D351" s="138">
        <v>122.7</v>
      </c>
      <c r="E351" s="138">
        <v>35.200000000000003</v>
      </c>
      <c r="F351" s="138">
        <v>114.8</v>
      </c>
      <c r="G351" s="138">
        <v>26</v>
      </c>
      <c r="H351" s="138">
        <v>268.8</v>
      </c>
      <c r="I351" s="138">
        <v>228.8</v>
      </c>
    </row>
    <row r="352" spans="2:9">
      <c r="B352" s="139">
        <v>39568</v>
      </c>
      <c r="C352" s="138">
        <v>100.5</v>
      </c>
      <c r="D352" s="138">
        <v>125.2</v>
      </c>
      <c r="E352" s="138">
        <v>35.5</v>
      </c>
      <c r="F352" s="138">
        <v>113.1</v>
      </c>
      <c r="G352" s="138">
        <v>26.3</v>
      </c>
      <c r="H352" s="138">
        <v>271.10000000000002</v>
      </c>
      <c r="I352" s="138">
        <v>226.7</v>
      </c>
    </row>
    <row r="353" spans="2:9">
      <c r="B353" s="139">
        <v>39569</v>
      </c>
      <c r="C353" s="138">
        <v>100.4</v>
      </c>
      <c r="D353" s="138">
        <v>125</v>
      </c>
      <c r="E353" s="138">
        <v>35.6</v>
      </c>
      <c r="F353" s="138">
        <v>110.1</v>
      </c>
      <c r="G353" s="138">
        <v>26</v>
      </c>
      <c r="H353" s="138">
        <v>270.2</v>
      </c>
      <c r="I353" s="138">
        <v>224.7</v>
      </c>
    </row>
    <row r="354" spans="2:9">
      <c r="B354" s="139">
        <v>39570</v>
      </c>
      <c r="C354" s="138">
        <v>95.6</v>
      </c>
      <c r="D354" s="138">
        <v>120.1</v>
      </c>
      <c r="E354" s="138">
        <v>34.299999999999997</v>
      </c>
      <c r="F354" s="138">
        <v>103.5</v>
      </c>
      <c r="G354" s="138">
        <v>25</v>
      </c>
      <c r="H354" s="138">
        <v>264.7</v>
      </c>
      <c r="I354" s="138">
        <v>218.7</v>
      </c>
    </row>
    <row r="355" spans="2:9">
      <c r="B355" s="139">
        <v>39573</v>
      </c>
      <c r="C355" s="138">
        <v>96.4</v>
      </c>
      <c r="D355" s="138">
        <v>120.8</v>
      </c>
      <c r="E355" s="138">
        <v>34.299999999999997</v>
      </c>
      <c r="F355" s="138">
        <v>103.5</v>
      </c>
      <c r="G355" s="138">
        <v>25.2</v>
      </c>
      <c r="H355" s="138">
        <v>270.3</v>
      </c>
      <c r="I355" s="138">
        <v>220.6</v>
      </c>
    </row>
    <row r="356" spans="2:9">
      <c r="B356" s="139">
        <v>39574</v>
      </c>
      <c r="C356" s="138">
        <v>92.8</v>
      </c>
      <c r="D356" s="138">
        <v>117.2</v>
      </c>
      <c r="E356" s="138">
        <v>35</v>
      </c>
      <c r="F356" s="138">
        <v>102.2</v>
      </c>
      <c r="G356" s="138">
        <v>25.2</v>
      </c>
      <c r="H356" s="138">
        <v>266</v>
      </c>
      <c r="I356" s="138">
        <v>216.4</v>
      </c>
    </row>
    <row r="357" spans="2:9">
      <c r="B357" s="139">
        <v>39575</v>
      </c>
      <c r="C357" s="138">
        <v>90.8</v>
      </c>
      <c r="D357" s="138">
        <v>115.2</v>
      </c>
      <c r="E357" s="138">
        <v>32.700000000000003</v>
      </c>
      <c r="F357" s="138">
        <v>99.7</v>
      </c>
      <c r="G357" s="138">
        <v>25.5</v>
      </c>
      <c r="H357" s="138">
        <v>264.8</v>
      </c>
      <c r="I357" s="138">
        <v>212.2</v>
      </c>
    </row>
    <row r="358" spans="2:9">
      <c r="B358" s="139">
        <v>39576</v>
      </c>
      <c r="C358" s="138">
        <v>95</v>
      </c>
      <c r="D358" s="138">
        <v>120</v>
      </c>
      <c r="E358" s="138">
        <v>34.299999999999997</v>
      </c>
      <c r="F358" s="138">
        <v>100.9</v>
      </c>
      <c r="G358" s="138">
        <v>26.2</v>
      </c>
      <c r="H358" s="138">
        <v>277.10000000000002</v>
      </c>
      <c r="I358" s="138">
        <v>215.8</v>
      </c>
    </row>
    <row r="359" spans="2:9">
      <c r="B359" s="139">
        <v>39577</v>
      </c>
      <c r="C359" s="138">
        <v>97</v>
      </c>
      <c r="D359" s="138">
        <v>126.2</v>
      </c>
      <c r="E359" s="138">
        <v>35</v>
      </c>
      <c r="F359" s="138">
        <v>102.3</v>
      </c>
      <c r="G359" s="138">
        <v>26.9</v>
      </c>
      <c r="H359" s="138">
        <v>283.7</v>
      </c>
      <c r="I359" s="138">
        <v>219</v>
      </c>
    </row>
    <row r="360" spans="2:9">
      <c r="B360" s="139">
        <v>39580</v>
      </c>
      <c r="C360" s="138">
        <v>95.7</v>
      </c>
      <c r="D360" s="138">
        <v>125.2</v>
      </c>
      <c r="E360" s="138">
        <v>36.5</v>
      </c>
      <c r="F360" s="138">
        <v>100.2</v>
      </c>
      <c r="G360" s="138">
        <v>26.8</v>
      </c>
      <c r="H360" s="138">
        <v>281.60000000000002</v>
      </c>
      <c r="I360" s="138">
        <v>215.6</v>
      </c>
    </row>
    <row r="361" spans="2:9">
      <c r="B361" s="139">
        <v>39581</v>
      </c>
      <c r="C361" s="138">
        <v>93.3</v>
      </c>
      <c r="D361" s="138">
        <v>124.2</v>
      </c>
      <c r="E361" s="138">
        <v>37</v>
      </c>
      <c r="F361" s="138">
        <v>100.2</v>
      </c>
      <c r="G361" s="138">
        <v>26.7</v>
      </c>
      <c r="H361" s="138">
        <v>280.7</v>
      </c>
      <c r="I361" s="138">
        <v>210.3</v>
      </c>
    </row>
    <row r="362" spans="2:9">
      <c r="B362" s="139">
        <v>39582</v>
      </c>
      <c r="C362" s="138">
        <v>90</v>
      </c>
      <c r="D362" s="138">
        <v>125.3</v>
      </c>
      <c r="E362" s="138">
        <v>38.299999999999997</v>
      </c>
      <c r="F362" s="138">
        <v>100.8</v>
      </c>
      <c r="G362" s="138">
        <v>26.7</v>
      </c>
      <c r="H362" s="138">
        <v>290</v>
      </c>
      <c r="I362" s="138">
        <v>204</v>
      </c>
    </row>
    <row r="363" spans="2:9">
      <c r="B363" s="139">
        <v>39583</v>
      </c>
      <c r="C363" s="138">
        <v>87</v>
      </c>
      <c r="D363" s="138">
        <v>121.2</v>
      </c>
      <c r="E363" s="138">
        <v>37.5</v>
      </c>
      <c r="F363" s="138">
        <v>100.6</v>
      </c>
      <c r="G363" s="138">
        <v>26.7</v>
      </c>
      <c r="H363" s="138">
        <v>277.8</v>
      </c>
      <c r="I363" s="138">
        <v>177.1</v>
      </c>
    </row>
    <row r="364" spans="2:9">
      <c r="B364" s="139">
        <v>39584</v>
      </c>
      <c r="C364" s="138">
        <v>87.7</v>
      </c>
      <c r="D364" s="138">
        <v>112.8</v>
      </c>
      <c r="E364" s="138">
        <v>36.6</v>
      </c>
      <c r="F364" s="138">
        <v>94.8</v>
      </c>
      <c r="G364" s="138">
        <v>26.7</v>
      </c>
      <c r="H364" s="138">
        <v>272.5</v>
      </c>
      <c r="I364" s="138">
        <v>175.3</v>
      </c>
    </row>
    <row r="365" spans="2:9">
      <c r="B365" s="139">
        <v>39587</v>
      </c>
      <c r="C365" s="138">
        <v>84.8</v>
      </c>
      <c r="D365" s="138">
        <v>113.6</v>
      </c>
      <c r="E365" s="138">
        <v>35.799999999999997</v>
      </c>
      <c r="F365" s="138">
        <v>88.3</v>
      </c>
      <c r="G365" s="138">
        <v>26.7</v>
      </c>
      <c r="H365" s="138">
        <v>270.60000000000002</v>
      </c>
      <c r="I365" s="138">
        <v>174.5</v>
      </c>
    </row>
    <row r="366" spans="2:9">
      <c r="B366" s="139">
        <v>39588</v>
      </c>
      <c r="C366" s="138">
        <v>87.8</v>
      </c>
      <c r="D366" s="138">
        <v>112.7</v>
      </c>
      <c r="E366" s="138">
        <v>35.5</v>
      </c>
      <c r="F366" s="138">
        <v>90.2</v>
      </c>
      <c r="G366" s="138">
        <v>26.7</v>
      </c>
      <c r="H366" s="138">
        <v>273.39999999999998</v>
      </c>
      <c r="I366" s="138">
        <v>177.6</v>
      </c>
    </row>
    <row r="367" spans="2:9">
      <c r="B367" s="139">
        <v>39589</v>
      </c>
      <c r="C367" s="138">
        <v>87.7</v>
      </c>
      <c r="D367" s="138">
        <v>113</v>
      </c>
      <c r="E367" s="138">
        <v>35.299999999999997</v>
      </c>
      <c r="F367" s="138">
        <v>87.3</v>
      </c>
      <c r="G367" s="138">
        <v>26.7</v>
      </c>
      <c r="H367" s="138">
        <v>280.39999999999998</v>
      </c>
      <c r="I367" s="138">
        <v>179</v>
      </c>
    </row>
    <row r="368" spans="2:9">
      <c r="B368" s="139">
        <v>39590</v>
      </c>
      <c r="C368" s="138">
        <v>89.3</v>
      </c>
      <c r="D368" s="138">
        <v>120</v>
      </c>
      <c r="E368" s="138">
        <v>37.5</v>
      </c>
      <c r="F368" s="138">
        <v>94.3</v>
      </c>
      <c r="G368" s="138">
        <v>26.7</v>
      </c>
      <c r="H368" s="138">
        <v>294.8</v>
      </c>
      <c r="I368" s="138">
        <v>184.6</v>
      </c>
    </row>
    <row r="369" spans="2:9">
      <c r="B369" s="139">
        <v>39591</v>
      </c>
      <c r="C369" s="138">
        <v>90</v>
      </c>
      <c r="D369" s="138">
        <v>122</v>
      </c>
      <c r="E369" s="138">
        <v>39.200000000000003</v>
      </c>
      <c r="F369" s="138">
        <v>100</v>
      </c>
      <c r="G369" s="138">
        <v>26.7</v>
      </c>
      <c r="H369" s="138">
        <v>301.2</v>
      </c>
      <c r="I369" s="138">
        <v>185.7</v>
      </c>
    </row>
    <row r="370" spans="2:9">
      <c r="B370" s="139">
        <v>39594</v>
      </c>
      <c r="C370" s="138">
        <v>89.5</v>
      </c>
      <c r="D370" s="138">
        <v>122</v>
      </c>
      <c r="E370" s="138">
        <v>39.700000000000003</v>
      </c>
      <c r="F370" s="138">
        <v>101.2</v>
      </c>
      <c r="G370" s="138">
        <v>26.7</v>
      </c>
      <c r="H370" s="138">
        <v>306.39999999999998</v>
      </c>
      <c r="I370" s="138">
        <v>184.7</v>
      </c>
    </row>
    <row r="371" spans="2:9">
      <c r="B371" s="139">
        <v>39595</v>
      </c>
      <c r="C371" s="138">
        <v>90.7</v>
      </c>
      <c r="D371" s="138">
        <v>131.30000000000001</v>
      </c>
      <c r="E371" s="138">
        <v>42</v>
      </c>
      <c r="F371" s="138">
        <v>102.4</v>
      </c>
      <c r="G371" s="138">
        <v>26.7</v>
      </c>
      <c r="H371" s="138">
        <v>303</v>
      </c>
      <c r="I371" s="138">
        <v>190</v>
      </c>
    </row>
    <row r="372" spans="2:9">
      <c r="B372" s="139">
        <v>39596</v>
      </c>
      <c r="C372" s="138">
        <v>88</v>
      </c>
      <c r="D372" s="138">
        <v>130.6</v>
      </c>
      <c r="E372" s="138">
        <v>40.5</v>
      </c>
      <c r="F372" s="138">
        <v>99.1</v>
      </c>
      <c r="G372" s="138">
        <v>26.8</v>
      </c>
      <c r="H372" s="138">
        <v>293.8</v>
      </c>
      <c r="I372" s="138">
        <v>185</v>
      </c>
    </row>
    <row r="373" spans="2:9">
      <c r="B373" s="139">
        <v>39597</v>
      </c>
      <c r="C373" s="138">
        <v>86.7</v>
      </c>
      <c r="D373" s="138">
        <v>125</v>
      </c>
      <c r="E373" s="138">
        <v>40.299999999999997</v>
      </c>
      <c r="F373" s="138">
        <v>95.1</v>
      </c>
      <c r="G373" s="138">
        <v>27.5</v>
      </c>
      <c r="H373" s="138">
        <v>291.2</v>
      </c>
      <c r="I373" s="138">
        <v>180.7</v>
      </c>
    </row>
    <row r="374" spans="2:9">
      <c r="B374" s="139">
        <v>39598</v>
      </c>
      <c r="C374" s="138">
        <v>85.3</v>
      </c>
      <c r="D374" s="138">
        <v>125.3</v>
      </c>
      <c r="E374" s="138">
        <v>40</v>
      </c>
      <c r="F374" s="138">
        <v>94.5</v>
      </c>
      <c r="G374" s="138">
        <v>25.5</v>
      </c>
      <c r="H374" s="138">
        <v>288.8</v>
      </c>
      <c r="I374" s="138">
        <v>178.2</v>
      </c>
    </row>
    <row r="375" spans="2:9">
      <c r="B375" s="139">
        <v>39601</v>
      </c>
      <c r="C375" s="138">
        <v>88.2</v>
      </c>
      <c r="D375" s="138">
        <v>125</v>
      </c>
      <c r="E375" s="138">
        <v>38.799999999999997</v>
      </c>
      <c r="F375" s="138">
        <v>94.8</v>
      </c>
      <c r="G375" s="138">
        <v>26.4</v>
      </c>
      <c r="H375" s="138">
        <v>294.89999999999998</v>
      </c>
      <c r="I375" s="138">
        <v>183.1</v>
      </c>
    </row>
    <row r="376" spans="2:9">
      <c r="B376" s="139">
        <v>39602</v>
      </c>
      <c r="C376" s="138">
        <v>88.3</v>
      </c>
      <c r="D376" s="138">
        <v>127.5</v>
      </c>
      <c r="E376" s="138">
        <v>38</v>
      </c>
      <c r="F376" s="138">
        <v>96.3</v>
      </c>
      <c r="G376" s="138">
        <v>25.8</v>
      </c>
      <c r="H376" s="138">
        <v>298.39999999999998</v>
      </c>
      <c r="I376" s="138">
        <v>184.8</v>
      </c>
    </row>
    <row r="377" spans="2:9">
      <c r="B377" s="139">
        <v>39603</v>
      </c>
      <c r="C377" s="138">
        <v>90.1</v>
      </c>
      <c r="D377" s="138">
        <v>130.19999999999999</v>
      </c>
      <c r="E377" s="138">
        <v>38.799999999999997</v>
      </c>
      <c r="F377" s="138">
        <v>97.5</v>
      </c>
      <c r="G377" s="138">
        <v>26.2</v>
      </c>
      <c r="H377" s="138">
        <v>304.2</v>
      </c>
      <c r="I377" s="138">
        <v>188.3</v>
      </c>
    </row>
    <row r="378" spans="2:9">
      <c r="B378" s="139">
        <v>39604</v>
      </c>
      <c r="C378" s="138">
        <v>86.8</v>
      </c>
      <c r="D378" s="138">
        <v>125.2</v>
      </c>
      <c r="E378" s="138">
        <v>38.700000000000003</v>
      </c>
      <c r="F378" s="138">
        <v>95.8</v>
      </c>
      <c r="G378" s="138">
        <v>25</v>
      </c>
      <c r="H378" s="138">
        <v>303</v>
      </c>
      <c r="I378" s="138">
        <v>185.4</v>
      </c>
    </row>
    <row r="379" spans="2:9">
      <c r="B379" s="139">
        <v>39605</v>
      </c>
      <c r="C379" s="138">
        <v>88.8</v>
      </c>
      <c r="D379" s="138">
        <v>127.8</v>
      </c>
      <c r="E379" s="138">
        <v>39.700000000000003</v>
      </c>
      <c r="F379" s="138">
        <v>107.3</v>
      </c>
      <c r="G379" s="138">
        <v>25.5</v>
      </c>
      <c r="H379" s="138">
        <v>314.3</v>
      </c>
      <c r="I379" s="138">
        <v>189.7</v>
      </c>
    </row>
    <row r="380" spans="2:9">
      <c r="B380" s="139">
        <v>39608</v>
      </c>
      <c r="C380" s="138">
        <v>90.2</v>
      </c>
      <c r="D380" s="138">
        <v>134.6</v>
      </c>
      <c r="E380" s="138">
        <v>43</v>
      </c>
      <c r="F380" s="138">
        <v>111</v>
      </c>
      <c r="G380" s="138">
        <v>28.7</v>
      </c>
      <c r="H380" s="138">
        <v>322.2</v>
      </c>
      <c r="I380" s="138">
        <v>185.8</v>
      </c>
    </row>
    <row r="381" spans="2:9">
      <c r="B381" s="139">
        <v>39609</v>
      </c>
      <c r="C381" s="138">
        <v>91.8</v>
      </c>
      <c r="D381" s="138">
        <v>136.9</v>
      </c>
      <c r="E381" s="138">
        <v>43.6</v>
      </c>
      <c r="F381" s="138">
        <v>121.7</v>
      </c>
      <c r="G381" s="138">
        <v>30</v>
      </c>
      <c r="H381" s="138">
        <v>330.8</v>
      </c>
      <c r="I381" s="138">
        <v>192.3</v>
      </c>
    </row>
    <row r="382" spans="2:9">
      <c r="B382" s="139">
        <v>39610</v>
      </c>
      <c r="C382" s="138">
        <v>90.7</v>
      </c>
      <c r="D382" s="138">
        <v>134.30000000000001</v>
      </c>
      <c r="E382" s="138">
        <v>40</v>
      </c>
      <c r="F382" s="138">
        <v>120.3</v>
      </c>
      <c r="G382" s="138">
        <v>28.2</v>
      </c>
      <c r="H382" s="138">
        <v>321.8</v>
      </c>
      <c r="I382" s="138">
        <v>189.2</v>
      </c>
    </row>
    <row r="383" spans="2:9">
      <c r="B383" s="139">
        <v>39611</v>
      </c>
      <c r="C383" s="138">
        <v>87</v>
      </c>
      <c r="D383" s="138">
        <v>131.69999999999999</v>
      </c>
      <c r="E383" s="138">
        <v>40.5</v>
      </c>
      <c r="F383" s="138">
        <v>116.8</v>
      </c>
      <c r="G383" s="138">
        <v>27.5</v>
      </c>
      <c r="H383" s="138">
        <v>331.7</v>
      </c>
      <c r="I383" s="138">
        <v>189.8</v>
      </c>
    </row>
    <row r="384" spans="2:9">
      <c r="B384" s="139">
        <v>39612</v>
      </c>
      <c r="C384" s="138">
        <v>88.2</v>
      </c>
      <c r="D384" s="138">
        <v>133</v>
      </c>
      <c r="E384" s="138">
        <v>40</v>
      </c>
      <c r="F384" s="138">
        <v>115.4</v>
      </c>
      <c r="G384" s="138">
        <v>27.5</v>
      </c>
      <c r="H384" s="138">
        <v>339.8</v>
      </c>
      <c r="I384" s="138">
        <v>194</v>
      </c>
    </row>
    <row r="385" spans="2:9">
      <c r="B385" s="139">
        <v>39615</v>
      </c>
      <c r="C385" s="138">
        <v>85.7</v>
      </c>
      <c r="D385" s="138">
        <v>132.80000000000001</v>
      </c>
      <c r="E385" s="138">
        <v>40.299999999999997</v>
      </c>
      <c r="F385" s="138">
        <v>112.7</v>
      </c>
      <c r="G385" s="138">
        <v>27.5</v>
      </c>
      <c r="H385" s="138">
        <v>342.5</v>
      </c>
      <c r="I385" s="138">
        <v>189.8</v>
      </c>
    </row>
    <row r="386" spans="2:9">
      <c r="B386" s="139">
        <v>39616</v>
      </c>
      <c r="C386" s="138">
        <v>83</v>
      </c>
      <c r="D386" s="138">
        <v>134.1</v>
      </c>
      <c r="E386" s="138">
        <v>40</v>
      </c>
      <c r="F386" s="138">
        <v>114.7</v>
      </c>
      <c r="G386" s="138">
        <v>27.5</v>
      </c>
      <c r="H386" s="138">
        <v>342.4</v>
      </c>
      <c r="I386" s="138">
        <v>187.8</v>
      </c>
    </row>
    <row r="387" spans="2:9">
      <c r="B387" s="139">
        <v>39617</v>
      </c>
      <c r="C387" s="138">
        <v>84</v>
      </c>
      <c r="D387" s="138">
        <v>136.30000000000001</v>
      </c>
      <c r="E387" s="138">
        <v>40.5</v>
      </c>
      <c r="F387" s="138">
        <v>116.7</v>
      </c>
      <c r="G387" s="138">
        <v>27</v>
      </c>
      <c r="H387" s="138">
        <v>350.2</v>
      </c>
      <c r="I387" s="138">
        <v>192.5</v>
      </c>
    </row>
    <row r="388" spans="2:9">
      <c r="B388" s="139">
        <v>39618</v>
      </c>
      <c r="C388" s="138">
        <v>84.4</v>
      </c>
      <c r="D388" s="138">
        <v>139.69999999999999</v>
      </c>
      <c r="E388" s="138">
        <v>41.4</v>
      </c>
      <c r="F388" s="138">
        <v>116.8</v>
      </c>
      <c r="G388" s="138">
        <v>29</v>
      </c>
      <c r="H388" s="138">
        <v>352</v>
      </c>
      <c r="I388" s="138">
        <v>192.7</v>
      </c>
    </row>
    <row r="389" spans="2:9">
      <c r="B389" s="139">
        <v>39619</v>
      </c>
      <c r="C389" s="138">
        <v>86</v>
      </c>
      <c r="D389" s="138">
        <v>140</v>
      </c>
      <c r="E389" s="138">
        <v>41.8</v>
      </c>
      <c r="F389" s="138">
        <v>120.7</v>
      </c>
      <c r="G389" s="138">
        <v>28</v>
      </c>
      <c r="H389" s="138">
        <v>352.7</v>
      </c>
      <c r="I389" s="138">
        <v>194.2</v>
      </c>
    </row>
    <row r="390" spans="2:9">
      <c r="B390" s="139">
        <v>39622</v>
      </c>
      <c r="C390" s="138">
        <v>88.2</v>
      </c>
      <c r="D390" s="138">
        <v>144</v>
      </c>
      <c r="E390" s="138">
        <v>45</v>
      </c>
      <c r="F390" s="138">
        <v>120.8</v>
      </c>
      <c r="G390" s="138">
        <v>28.6</v>
      </c>
      <c r="H390" s="138">
        <v>353</v>
      </c>
      <c r="I390" s="138">
        <v>202.8</v>
      </c>
    </row>
    <row r="391" spans="2:9">
      <c r="B391" s="139">
        <v>39623</v>
      </c>
      <c r="C391" s="138">
        <v>94.7</v>
      </c>
      <c r="D391" s="138">
        <v>146.69999999999999</v>
      </c>
      <c r="E391" s="138">
        <v>45.3</v>
      </c>
      <c r="F391" s="138">
        <v>124.7</v>
      </c>
      <c r="G391" s="138">
        <v>27</v>
      </c>
      <c r="H391" s="138">
        <v>357.8</v>
      </c>
      <c r="I391" s="138">
        <v>206.3</v>
      </c>
    </row>
    <row r="392" spans="2:9">
      <c r="B392" s="139">
        <v>39624</v>
      </c>
      <c r="C392" s="138">
        <v>94.6</v>
      </c>
      <c r="D392" s="138">
        <v>143.80000000000001</v>
      </c>
      <c r="E392" s="138">
        <v>45.5</v>
      </c>
      <c r="F392" s="138">
        <v>121.8</v>
      </c>
      <c r="G392" s="138">
        <v>28</v>
      </c>
      <c r="H392" s="138">
        <v>356.2</v>
      </c>
      <c r="I392" s="138">
        <v>200.3</v>
      </c>
    </row>
    <row r="393" spans="2:9">
      <c r="B393" s="139">
        <v>39625</v>
      </c>
      <c r="C393" s="138">
        <v>100.3</v>
      </c>
      <c r="D393" s="138">
        <v>150.19999999999999</v>
      </c>
      <c r="E393" s="138">
        <v>45.7</v>
      </c>
      <c r="F393" s="138">
        <v>122.5</v>
      </c>
      <c r="G393" s="138">
        <v>28</v>
      </c>
      <c r="H393" s="138">
        <v>372.9</v>
      </c>
      <c r="I393" s="138">
        <v>214.2</v>
      </c>
    </row>
    <row r="394" spans="2:9">
      <c r="B394" s="139">
        <v>39626</v>
      </c>
      <c r="C394" s="138">
        <v>109.5</v>
      </c>
      <c r="D394" s="138">
        <v>156.5</v>
      </c>
      <c r="E394" s="138">
        <v>51.3</v>
      </c>
      <c r="F394" s="138">
        <v>134.30000000000001</v>
      </c>
      <c r="G394" s="138">
        <v>31.5</v>
      </c>
      <c r="H394" s="138">
        <v>390.2</v>
      </c>
      <c r="I394" s="138">
        <v>222</v>
      </c>
    </row>
    <row r="395" spans="2:9">
      <c r="B395" s="139">
        <v>39629</v>
      </c>
      <c r="C395" s="138">
        <v>108.2</v>
      </c>
      <c r="D395" s="138">
        <v>159</v>
      </c>
      <c r="E395" s="138">
        <v>52.1</v>
      </c>
      <c r="F395" s="138">
        <v>133.80000000000001</v>
      </c>
      <c r="G395" s="138">
        <v>29</v>
      </c>
      <c r="H395" s="138">
        <v>386.7</v>
      </c>
      <c r="I395" s="138">
        <v>221.8</v>
      </c>
    </row>
    <row r="396" spans="2:9">
      <c r="B396" s="139">
        <v>39630</v>
      </c>
      <c r="C396" s="138">
        <v>111.5</v>
      </c>
      <c r="D396" s="138">
        <v>160.9</v>
      </c>
      <c r="E396" s="138">
        <v>52.4</v>
      </c>
      <c r="F396" s="138">
        <v>136.19999999999999</v>
      </c>
      <c r="G396" s="138">
        <v>29.5</v>
      </c>
      <c r="H396" s="138">
        <v>392.4</v>
      </c>
      <c r="I396" s="138">
        <v>229.4</v>
      </c>
    </row>
    <row r="397" spans="2:9">
      <c r="B397" s="139">
        <v>39631</v>
      </c>
      <c r="C397" s="138">
        <v>112.1</v>
      </c>
      <c r="D397" s="138">
        <v>160.80000000000001</v>
      </c>
      <c r="E397" s="138">
        <v>52.3</v>
      </c>
      <c r="F397" s="138">
        <v>135.1</v>
      </c>
      <c r="G397" s="138">
        <v>29.9</v>
      </c>
      <c r="H397" s="138">
        <v>401.8</v>
      </c>
      <c r="I397" s="138">
        <v>232.3</v>
      </c>
    </row>
    <row r="398" spans="2:9">
      <c r="B398" s="139">
        <v>39632</v>
      </c>
      <c r="C398" s="138">
        <v>115.7</v>
      </c>
      <c r="D398" s="138">
        <v>170.5</v>
      </c>
      <c r="E398" s="138">
        <v>55</v>
      </c>
      <c r="F398" s="138">
        <v>137.6</v>
      </c>
      <c r="G398" s="138">
        <v>31.1</v>
      </c>
      <c r="H398" s="138">
        <v>415.2</v>
      </c>
      <c r="I398" s="138">
        <v>245</v>
      </c>
    </row>
    <row r="399" spans="2:9">
      <c r="B399" s="139">
        <v>39633</v>
      </c>
      <c r="C399" s="138">
        <v>116</v>
      </c>
      <c r="D399" s="138">
        <v>170</v>
      </c>
      <c r="E399" s="138">
        <v>54.8</v>
      </c>
      <c r="F399" s="138">
        <v>135.6</v>
      </c>
      <c r="G399" s="138">
        <v>34.5</v>
      </c>
      <c r="H399" s="138">
        <v>413.7</v>
      </c>
      <c r="I399" s="138">
        <v>242.7</v>
      </c>
    </row>
    <row r="400" spans="2:9">
      <c r="B400" s="139">
        <v>39636</v>
      </c>
      <c r="C400" s="138">
        <v>113.5</v>
      </c>
      <c r="D400" s="138">
        <v>167.8</v>
      </c>
      <c r="E400" s="138">
        <v>53.5</v>
      </c>
      <c r="F400" s="138">
        <v>133.80000000000001</v>
      </c>
      <c r="G400" s="138">
        <v>33.5</v>
      </c>
      <c r="H400" s="138">
        <v>411.2</v>
      </c>
      <c r="I400" s="138">
        <v>238.5</v>
      </c>
    </row>
    <row r="401" spans="2:9">
      <c r="B401" s="139">
        <v>39637</v>
      </c>
      <c r="C401" s="138">
        <v>116.4</v>
      </c>
      <c r="D401" s="138">
        <v>167.8</v>
      </c>
      <c r="E401" s="138">
        <v>53.8</v>
      </c>
      <c r="F401" s="138">
        <v>136.80000000000001</v>
      </c>
      <c r="G401" s="138">
        <v>33.5</v>
      </c>
      <c r="H401" s="138">
        <v>418.7</v>
      </c>
      <c r="I401" s="138">
        <v>241.7</v>
      </c>
    </row>
    <row r="402" spans="2:9">
      <c r="B402" s="139">
        <v>39638</v>
      </c>
      <c r="C402" s="138">
        <v>108</v>
      </c>
      <c r="D402" s="138">
        <v>159.80000000000001</v>
      </c>
      <c r="E402" s="138">
        <v>51</v>
      </c>
      <c r="F402" s="138">
        <v>119.7</v>
      </c>
      <c r="G402" s="138">
        <v>32.5</v>
      </c>
      <c r="H402" s="138">
        <v>408.8</v>
      </c>
      <c r="I402" s="138">
        <v>229.9</v>
      </c>
    </row>
    <row r="403" spans="2:9">
      <c r="B403" s="139">
        <v>39639</v>
      </c>
      <c r="C403" s="138">
        <v>108.8</v>
      </c>
      <c r="D403" s="138">
        <v>158.6</v>
      </c>
      <c r="E403" s="138">
        <v>50.2</v>
      </c>
      <c r="F403" s="138">
        <v>121.8</v>
      </c>
      <c r="G403" s="138">
        <v>32.5</v>
      </c>
      <c r="H403" s="138">
        <v>398.7</v>
      </c>
      <c r="I403" s="138">
        <v>222.8</v>
      </c>
    </row>
    <row r="404" spans="2:9">
      <c r="B404" s="139">
        <v>39640</v>
      </c>
      <c r="C404" s="138">
        <v>109.7</v>
      </c>
      <c r="D404" s="138">
        <v>159</v>
      </c>
      <c r="E404" s="138">
        <v>49.8</v>
      </c>
      <c r="F404" s="138">
        <v>123.1</v>
      </c>
      <c r="G404" s="138">
        <v>32.5</v>
      </c>
      <c r="H404" s="138">
        <v>393.7</v>
      </c>
      <c r="I404" s="138">
        <v>221.1</v>
      </c>
    </row>
    <row r="405" spans="2:9">
      <c r="B405" s="139">
        <v>39643</v>
      </c>
      <c r="C405" s="138">
        <v>106.4</v>
      </c>
      <c r="D405" s="138">
        <v>156.19999999999999</v>
      </c>
      <c r="E405" s="138">
        <v>49.5</v>
      </c>
      <c r="F405" s="138">
        <v>119.8</v>
      </c>
      <c r="G405" s="138">
        <v>32.5</v>
      </c>
      <c r="H405" s="138">
        <v>388.3</v>
      </c>
      <c r="I405" s="138">
        <v>217.7</v>
      </c>
    </row>
    <row r="406" spans="2:9">
      <c r="B406" s="139">
        <v>39644</v>
      </c>
      <c r="C406" s="138">
        <v>112.2</v>
      </c>
      <c r="D406" s="138">
        <v>160.80000000000001</v>
      </c>
      <c r="E406" s="138">
        <v>50.2</v>
      </c>
      <c r="F406" s="138">
        <v>122</v>
      </c>
      <c r="G406" s="138">
        <v>34.299999999999997</v>
      </c>
      <c r="H406" s="138">
        <v>400.2</v>
      </c>
      <c r="I406" s="138">
        <v>225.2</v>
      </c>
    </row>
    <row r="407" spans="2:9">
      <c r="B407" s="139">
        <v>39645</v>
      </c>
      <c r="C407" s="138">
        <v>107.5</v>
      </c>
      <c r="D407" s="138">
        <v>160.5</v>
      </c>
      <c r="E407" s="138">
        <v>51</v>
      </c>
      <c r="F407" s="138">
        <v>121.1</v>
      </c>
      <c r="G407" s="138">
        <v>35.200000000000003</v>
      </c>
      <c r="H407" s="138">
        <v>400</v>
      </c>
      <c r="I407" s="138">
        <v>222.4</v>
      </c>
    </row>
    <row r="408" spans="2:9">
      <c r="B408" s="139">
        <v>39646</v>
      </c>
      <c r="C408" s="138">
        <v>100.2</v>
      </c>
      <c r="D408" s="138">
        <v>159.6</v>
      </c>
      <c r="E408" s="138">
        <v>50.7</v>
      </c>
      <c r="F408" s="138">
        <v>116.7</v>
      </c>
      <c r="G408" s="138">
        <v>36.1</v>
      </c>
      <c r="H408" s="138">
        <v>386.3</v>
      </c>
      <c r="I408" s="138">
        <v>217.3</v>
      </c>
    </row>
    <row r="409" spans="2:9">
      <c r="B409" s="139">
        <v>39647</v>
      </c>
      <c r="C409" s="138">
        <v>98.5</v>
      </c>
      <c r="D409" s="138">
        <v>157.9</v>
      </c>
      <c r="E409" s="138">
        <v>50.9</v>
      </c>
      <c r="F409" s="138">
        <v>118.9</v>
      </c>
      <c r="G409" s="138">
        <v>35.200000000000003</v>
      </c>
      <c r="H409" s="138">
        <v>379.9</v>
      </c>
      <c r="I409" s="138">
        <v>215</v>
      </c>
    </row>
    <row r="410" spans="2:9">
      <c r="B410" s="139">
        <v>39650</v>
      </c>
      <c r="C410" s="138">
        <v>93.8</v>
      </c>
      <c r="D410" s="138">
        <v>155.19999999999999</v>
      </c>
      <c r="E410" s="138">
        <v>51.9</v>
      </c>
      <c r="F410" s="138">
        <v>115</v>
      </c>
      <c r="G410" s="138">
        <v>36.799999999999997</v>
      </c>
      <c r="H410" s="138">
        <v>370.8</v>
      </c>
      <c r="I410" s="138">
        <v>207.1</v>
      </c>
    </row>
    <row r="411" spans="2:9">
      <c r="B411" s="139">
        <v>39651</v>
      </c>
      <c r="C411" s="138">
        <v>95.9</v>
      </c>
      <c r="D411" s="138">
        <v>157.5</v>
      </c>
      <c r="E411" s="138">
        <v>53.2</v>
      </c>
      <c r="F411" s="138">
        <v>117</v>
      </c>
      <c r="G411" s="138">
        <v>37.200000000000003</v>
      </c>
      <c r="H411" s="138">
        <v>378.7</v>
      </c>
      <c r="I411" s="138">
        <v>209</v>
      </c>
    </row>
    <row r="412" spans="2:9">
      <c r="B412" s="139">
        <v>39652</v>
      </c>
      <c r="C412" s="138">
        <v>91.2</v>
      </c>
      <c r="D412" s="138">
        <v>154</v>
      </c>
      <c r="E412" s="138">
        <v>52.3</v>
      </c>
      <c r="F412" s="138">
        <v>114</v>
      </c>
      <c r="G412" s="138">
        <v>35.5</v>
      </c>
      <c r="H412" s="138">
        <v>385</v>
      </c>
      <c r="I412" s="138">
        <v>206.5</v>
      </c>
    </row>
    <row r="413" spans="2:9">
      <c r="B413" s="139">
        <v>39653</v>
      </c>
      <c r="C413" s="138">
        <v>98</v>
      </c>
      <c r="D413" s="138">
        <v>157</v>
      </c>
      <c r="E413" s="138">
        <v>52</v>
      </c>
      <c r="F413" s="138">
        <v>116</v>
      </c>
      <c r="G413" s="138">
        <v>35.799999999999997</v>
      </c>
      <c r="H413" s="138">
        <v>394.7</v>
      </c>
      <c r="I413" s="138">
        <v>210.8</v>
      </c>
    </row>
    <row r="414" spans="2:9">
      <c r="B414" s="139">
        <v>39654</v>
      </c>
      <c r="C414" s="138">
        <v>98.8</v>
      </c>
      <c r="D414" s="138">
        <v>159.4</v>
      </c>
      <c r="E414" s="138">
        <v>53.8</v>
      </c>
      <c r="F414" s="138">
        <v>116.5</v>
      </c>
      <c r="G414" s="138">
        <v>36.1</v>
      </c>
      <c r="H414" s="138">
        <v>399</v>
      </c>
      <c r="I414" s="138">
        <v>215</v>
      </c>
    </row>
    <row r="415" spans="2:9">
      <c r="B415" s="139">
        <v>39657</v>
      </c>
      <c r="C415" s="138">
        <v>99.5</v>
      </c>
      <c r="D415" s="138">
        <v>160.1</v>
      </c>
      <c r="E415" s="138">
        <v>53.4</v>
      </c>
      <c r="F415" s="138">
        <v>117.2</v>
      </c>
      <c r="G415" s="138">
        <v>36.4</v>
      </c>
      <c r="H415" s="138">
        <v>407.5</v>
      </c>
      <c r="I415" s="138">
        <v>215.3</v>
      </c>
    </row>
    <row r="416" spans="2:9">
      <c r="B416" s="139">
        <v>39658</v>
      </c>
      <c r="C416" s="138">
        <v>98</v>
      </c>
      <c r="D416" s="138">
        <v>160.30000000000001</v>
      </c>
      <c r="E416" s="138">
        <v>53.5</v>
      </c>
      <c r="F416" s="138">
        <v>116.5</v>
      </c>
      <c r="G416" s="138">
        <v>36.5</v>
      </c>
      <c r="H416" s="138">
        <v>402.3</v>
      </c>
      <c r="I416" s="138">
        <v>212.2</v>
      </c>
    </row>
    <row r="417" spans="2:9">
      <c r="B417" s="139">
        <v>39659</v>
      </c>
      <c r="C417" s="138">
        <v>96</v>
      </c>
      <c r="D417" s="138">
        <v>157.5</v>
      </c>
      <c r="E417" s="138">
        <v>52.2</v>
      </c>
      <c r="F417" s="138">
        <v>107.8</v>
      </c>
      <c r="G417" s="138">
        <v>36.4</v>
      </c>
      <c r="H417" s="138">
        <v>390.4</v>
      </c>
      <c r="I417" s="138">
        <v>206</v>
      </c>
    </row>
    <row r="418" spans="2:9">
      <c r="B418" s="139">
        <v>39660</v>
      </c>
      <c r="C418" s="138">
        <v>99.6</v>
      </c>
      <c r="D418" s="138">
        <v>158.30000000000001</v>
      </c>
      <c r="E418" s="138">
        <v>51.2</v>
      </c>
      <c r="F418" s="138">
        <v>110.2</v>
      </c>
      <c r="G418" s="138">
        <v>36.799999999999997</v>
      </c>
      <c r="H418" s="138">
        <v>398.2</v>
      </c>
      <c r="I418" s="138">
        <v>209.8</v>
      </c>
    </row>
    <row r="419" spans="2:9">
      <c r="B419" s="139">
        <v>39661</v>
      </c>
      <c r="C419" s="138">
        <v>102.2</v>
      </c>
      <c r="D419" s="138">
        <v>162.30000000000001</v>
      </c>
      <c r="E419" s="138">
        <v>50.9</v>
      </c>
      <c r="F419" s="138">
        <v>114.4</v>
      </c>
      <c r="G419" s="138">
        <v>37.200000000000003</v>
      </c>
      <c r="H419" s="138">
        <v>402.5</v>
      </c>
      <c r="I419" s="138">
        <v>215.5</v>
      </c>
    </row>
    <row r="420" spans="2:9">
      <c r="B420" s="139">
        <v>39664</v>
      </c>
      <c r="C420" s="138">
        <v>104.2</v>
      </c>
      <c r="D420" s="138">
        <v>161.80000000000001</v>
      </c>
      <c r="E420" s="138">
        <v>51.6</v>
      </c>
      <c r="F420" s="138">
        <v>116.2</v>
      </c>
      <c r="G420" s="138">
        <v>38.200000000000003</v>
      </c>
      <c r="H420" s="138">
        <v>404.8</v>
      </c>
      <c r="I420" s="138">
        <v>221.2</v>
      </c>
    </row>
    <row r="421" spans="2:9">
      <c r="B421" s="139">
        <v>39665</v>
      </c>
      <c r="C421" s="138">
        <v>103</v>
      </c>
      <c r="D421" s="138">
        <v>161.19999999999999</v>
      </c>
      <c r="E421" s="138">
        <v>51.5</v>
      </c>
      <c r="F421" s="138">
        <v>114.4</v>
      </c>
      <c r="G421" s="138">
        <v>37.799999999999997</v>
      </c>
      <c r="H421" s="138">
        <v>398.2</v>
      </c>
      <c r="I421" s="138">
        <v>223.8</v>
      </c>
    </row>
    <row r="422" spans="2:9">
      <c r="B422" s="139">
        <v>39666</v>
      </c>
      <c r="C422" s="138">
        <v>102.2</v>
      </c>
      <c r="D422" s="138">
        <v>161.19999999999999</v>
      </c>
      <c r="E422" s="138">
        <v>51.3</v>
      </c>
      <c r="F422" s="138">
        <v>114.6</v>
      </c>
      <c r="G422" s="138">
        <v>37.700000000000003</v>
      </c>
      <c r="H422" s="138">
        <v>394.2</v>
      </c>
      <c r="I422" s="138">
        <v>225.5</v>
      </c>
    </row>
    <row r="423" spans="2:9">
      <c r="B423" s="139">
        <v>39667</v>
      </c>
      <c r="C423" s="138">
        <v>102</v>
      </c>
      <c r="D423" s="138">
        <v>163.30000000000001</v>
      </c>
      <c r="E423" s="138">
        <v>51.5</v>
      </c>
      <c r="F423" s="138">
        <v>114.5</v>
      </c>
      <c r="G423" s="138">
        <v>37.799999999999997</v>
      </c>
      <c r="H423" s="138">
        <v>386.8</v>
      </c>
      <c r="I423" s="138">
        <v>230.2</v>
      </c>
    </row>
    <row r="424" spans="2:9">
      <c r="B424" s="139">
        <v>39668</v>
      </c>
      <c r="C424" s="138">
        <v>117</v>
      </c>
      <c r="D424" s="138">
        <v>166</v>
      </c>
      <c r="E424" s="138">
        <v>54.5</v>
      </c>
      <c r="F424" s="138">
        <v>125.7</v>
      </c>
      <c r="G424" s="138">
        <v>40.4</v>
      </c>
      <c r="H424" s="138">
        <v>402.3</v>
      </c>
      <c r="I424" s="138">
        <v>239</v>
      </c>
    </row>
    <row r="425" spans="2:9">
      <c r="B425" s="139">
        <v>39671</v>
      </c>
      <c r="C425" s="138">
        <v>116.9</v>
      </c>
      <c r="D425" s="138">
        <v>165</v>
      </c>
      <c r="E425" s="138">
        <v>52.8</v>
      </c>
      <c r="F425" s="138">
        <v>122.2</v>
      </c>
      <c r="G425" s="138">
        <v>40.4</v>
      </c>
      <c r="H425" s="138">
        <v>394.5</v>
      </c>
      <c r="I425" s="138">
        <v>235.7</v>
      </c>
    </row>
    <row r="426" spans="2:9">
      <c r="B426" s="139">
        <v>39672</v>
      </c>
      <c r="C426" s="138">
        <v>111.5</v>
      </c>
      <c r="D426" s="138">
        <v>167.2</v>
      </c>
      <c r="E426" s="138">
        <v>53.5</v>
      </c>
      <c r="F426" s="138">
        <v>120.8</v>
      </c>
      <c r="G426" s="138">
        <v>39.5</v>
      </c>
      <c r="H426" s="138">
        <v>394.2</v>
      </c>
      <c r="I426" s="138">
        <v>231.6</v>
      </c>
    </row>
    <row r="427" spans="2:9">
      <c r="B427" s="139">
        <v>39673</v>
      </c>
      <c r="C427" s="138">
        <v>114.6</v>
      </c>
      <c r="D427" s="138">
        <v>170</v>
      </c>
      <c r="E427" s="138">
        <v>56.8</v>
      </c>
      <c r="F427" s="138">
        <v>122.4</v>
      </c>
      <c r="G427" s="138">
        <v>40</v>
      </c>
      <c r="H427" s="138">
        <v>411.5</v>
      </c>
      <c r="I427" s="138">
        <v>243.2</v>
      </c>
    </row>
    <row r="428" spans="2:9">
      <c r="B428" s="139">
        <v>39674</v>
      </c>
      <c r="C428" s="138">
        <v>119.3</v>
      </c>
      <c r="D428" s="138">
        <v>176.8</v>
      </c>
      <c r="E428" s="138">
        <v>59.2</v>
      </c>
      <c r="F428" s="138">
        <v>125.1</v>
      </c>
      <c r="G428" s="138">
        <v>40.700000000000003</v>
      </c>
      <c r="H428" s="138">
        <v>428.5</v>
      </c>
      <c r="I428" s="138">
        <v>253.8</v>
      </c>
    </row>
    <row r="429" spans="2:9">
      <c r="B429" s="139">
        <v>39675</v>
      </c>
      <c r="C429" s="138">
        <v>125.1</v>
      </c>
      <c r="D429" s="138">
        <v>182</v>
      </c>
      <c r="E429" s="138">
        <v>62.9</v>
      </c>
      <c r="F429" s="138">
        <v>124.4</v>
      </c>
      <c r="G429" s="138">
        <v>43.6</v>
      </c>
      <c r="H429" s="138">
        <v>448.7</v>
      </c>
      <c r="I429" s="138">
        <v>259.2</v>
      </c>
    </row>
    <row r="430" spans="2:9">
      <c r="B430" s="139">
        <v>39678</v>
      </c>
      <c r="C430" s="138">
        <v>125.8</v>
      </c>
      <c r="D430" s="138">
        <v>183.2</v>
      </c>
      <c r="E430" s="138">
        <v>63.5</v>
      </c>
      <c r="F430" s="138">
        <v>127.3</v>
      </c>
      <c r="G430" s="138">
        <v>42.6</v>
      </c>
      <c r="H430" s="138">
        <v>460.5</v>
      </c>
      <c r="I430" s="138">
        <v>261.2</v>
      </c>
    </row>
    <row r="431" spans="2:9">
      <c r="B431" s="139">
        <v>39679</v>
      </c>
      <c r="C431" s="138">
        <v>131.19999999999999</v>
      </c>
      <c r="D431" s="138">
        <v>187.1</v>
      </c>
      <c r="E431" s="138">
        <v>69.400000000000006</v>
      </c>
      <c r="F431" s="138">
        <v>128.5</v>
      </c>
      <c r="G431" s="138">
        <v>44.1</v>
      </c>
      <c r="H431" s="138">
        <v>462.2</v>
      </c>
      <c r="I431" s="138">
        <v>264.8</v>
      </c>
    </row>
    <row r="432" spans="2:9">
      <c r="B432" s="139">
        <v>39680</v>
      </c>
      <c r="C432" s="138">
        <v>128.30000000000001</v>
      </c>
      <c r="D432" s="138">
        <v>185.3</v>
      </c>
      <c r="E432" s="138">
        <v>68.099999999999994</v>
      </c>
      <c r="F432" s="138">
        <v>126.6</v>
      </c>
      <c r="G432" s="138">
        <v>44.2</v>
      </c>
      <c r="H432" s="138">
        <v>449.8</v>
      </c>
      <c r="I432" s="138">
        <v>256.5</v>
      </c>
    </row>
    <row r="433" spans="2:9">
      <c r="B433" s="139">
        <v>39681</v>
      </c>
      <c r="C433" s="138">
        <v>130.30000000000001</v>
      </c>
      <c r="D433" s="138">
        <v>185.8</v>
      </c>
      <c r="E433" s="138">
        <v>69.8</v>
      </c>
      <c r="F433" s="138">
        <v>127.9</v>
      </c>
      <c r="G433" s="138">
        <v>44.5</v>
      </c>
      <c r="H433" s="138">
        <v>450</v>
      </c>
      <c r="I433" s="138">
        <v>248.8</v>
      </c>
    </row>
    <row r="434" spans="2:9">
      <c r="B434" s="139">
        <v>39682</v>
      </c>
      <c r="C434" s="138">
        <v>128</v>
      </c>
      <c r="D434" s="138">
        <v>183.5</v>
      </c>
      <c r="E434" s="138">
        <v>68.599999999999994</v>
      </c>
      <c r="F434" s="138">
        <v>126.6</v>
      </c>
      <c r="G434" s="138">
        <v>43</v>
      </c>
      <c r="H434" s="138">
        <v>429.3</v>
      </c>
      <c r="I434" s="138">
        <v>236</v>
      </c>
    </row>
    <row r="435" spans="2:9">
      <c r="B435" s="139">
        <v>39685</v>
      </c>
      <c r="C435" s="138">
        <v>128</v>
      </c>
      <c r="D435" s="138">
        <v>183.5</v>
      </c>
      <c r="E435" s="138">
        <v>68.599999999999994</v>
      </c>
      <c r="F435" s="138">
        <v>126.6</v>
      </c>
      <c r="G435" s="138">
        <v>43</v>
      </c>
      <c r="H435" s="138">
        <v>426.5</v>
      </c>
      <c r="I435" s="138">
        <v>236</v>
      </c>
    </row>
    <row r="436" spans="2:9">
      <c r="B436" s="139">
        <v>39686</v>
      </c>
      <c r="C436" s="138">
        <v>135.9</v>
      </c>
      <c r="D436" s="138">
        <v>185.3</v>
      </c>
      <c r="E436" s="138">
        <v>69.3</v>
      </c>
      <c r="F436" s="138">
        <v>128.80000000000001</v>
      </c>
      <c r="G436" s="138">
        <v>43.6</v>
      </c>
      <c r="H436" s="138">
        <v>444.9</v>
      </c>
      <c r="I436" s="138">
        <v>244.8</v>
      </c>
    </row>
    <row r="437" spans="2:9">
      <c r="B437" s="139">
        <v>39687</v>
      </c>
      <c r="C437" s="138">
        <v>134.19999999999999</v>
      </c>
      <c r="D437" s="138">
        <v>185.3</v>
      </c>
      <c r="E437" s="138">
        <v>69.7</v>
      </c>
      <c r="F437" s="138">
        <v>127.8</v>
      </c>
      <c r="G437" s="138">
        <v>44.6</v>
      </c>
      <c r="H437" s="138">
        <v>445.4</v>
      </c>
      <c r="I437" s="138">
        <v>237.5</v>
      </c>
    </row>
    <row r="438" spans="2:9">
      <c r="B438" s="139">
        <v>39688</v>
      </c>
      <c r="C438" s="138">
        <v>131.19999999999999</v>
      </c>
      <c r="D438" s="138">
        <v>186.2</v>
      </c>
      <c r="E438" s="138">
        <v>69.099999999999994</v>
      </c>
      <c r="F438" s="138">
        <v>127.3</v>
      </c>
      <c r="G438" s="138">
        <v>44.5</v>
      </c>
      <c r="H438" s="138">
        <v>437.2</v>
      </c>
      <c r="I438" s="138">
        <v>235.7</v>
      </c>
    </row>
    <row r="439" spans="2:9">
      <c r="B439" s="139">
        <v>39689</v>
      </c>
      <c r="C439" s="138">
        <v>131.9</v>
      </c>
      <c r="D439" s="138">
        <v>185.6</v>
      </c>
      <c r="E439" s="138">
        <v>68</v>
      </c>
      <c r="F439" s="138">
        <v>124.3</v>
      </c>
      <c r="G439" s="138">
        <v>43.5</v>
      </c>
      <c r="H439" s="138">
        <v>441.2</v>
      </c>
      <c r="I439" s="138">
        <v>234</v>
      </c>
    </row>
    <row r="440" spans="2:9">
      <c r="B440" s="139">
        <v>39692</v>
      </c>
      <c r="C440" s="138">
        <v>133</v>
      </c>
      <c r="D440" s="138">
        <v>185.6</v>
      </c>
      <c r="E440" s="138">
        <v>68</v>
      </c>
      <c r="F440" s="138">
        <v>124.3</v>
      </c>
      <c r="G440" s="138">
        <v>43.5</v>
      </c>
      <c r="H440" s="138">
        <v>443.2</v>
      </c>
      <c r="I440" s="138">
        <v>234.5</v>
      </c>
    </row>
    <row r="441" spans="2:9">
      <c r="B441" s="139">
        <v>39693</v>
      </c>
      <c r="C441" s="138">
        <v>135.80000000000001</v>
      </c>
      <c r="D441" s="138">
        <v>184.2</v>
      </c>
      <c r="E441" s="138">
        <v>67.8</v>
      </c>
      <c r="F441" s="138">
        <v>124.8</v>
      </c>
      <c r="G441" s="138">
        <v>43.2</v>
      </c>
      <c r="H441" s="138">
        <v>444.8</v>
      </c>
      <c r="I441" s="138">
        <v>235</v>
      </c>
    </row>
    <row r="442" spans="2:9">
      <c r="B442" s="139">
        <v>39694</v>
      </c>
      <c r="C442" s="138">
        <v>145.80000000000001</v>
      </c>
      <c r="D442" s="138">
        <v>187.8</v>
      </c>
      <c r="E442" s="138">
        <v>69.7</v>
      </c>
      <c r="F442" s="138">
        <v>134.30000000000001</v>
      </c>
      <c r="G442" s="138">
        <v>45.2</v>
      </c>
      <c r="H442" s="138">
        <v>463.8</v>
      </c>
      <c r="I442" s="138">
        <v>241.2</v>
      </c>
    </row>
    <row r="443" spans="2:9">
      <c r="B443" s="139">
        <v>39695</v>
      </c>
      <c r="C443" s="138">
        <v>152.19999999999999</v>
      </c>
      <c r="D443" s="138">
        <v>191.2</v>
      </c>
      <c r="E443" s="138">
        <v>75.8</v>
      </c>
      <c r="F443" s="138">
        <v>145.30000000000001</v>
      </c>
      <c r="G443" s="138">
        <v>46</v>
      </c>
      <c r="H443" s="138">
        <v>476.6</v>
      </c>
      <c r="I443" s="138">
        <v>252.7</v>
      </c>
    </row>
    <row r="444" spans="2:9">
      <c r="B444" s="139">
        <v>39696</v>
      </c>
      <c r="C444" s="138">
        <v>165.3</v>
      </c>
      <c r="D444" s="138">
        <v>215</v>
      </c>
      <c r="E444" s="138">
        <v>83.9</v>
      </c>
      <c r="F444" s="138">
        <v>167.5</v>
      </c>
      <c r="G444" s="138">
        <v>50.3</v>
      </c>
      <c r="H444" s="138">
        <v>499.2</v>
      </c>
      <c r="I444" s="138">
        <v>266.7</v>
      </c>
    </row>
    <row r="445" spans="2:9">
      <c r="B445" s="139">
        <v>39699</v>
      </c>
      <c r="C445" s="138">
        <v>148.4</v>
      </c>
      <c r="D445" s="138">
        <v>206.7</v>
      </c>
      <c r="E445" s="138">
        <v>79</v>
      </c>
      <c r="F445" s="138">
        <v>154.9</v>
      </c>
      <c r="G445" s="138">
        <v>46.8</v>
      </c>
      <c r="H445" s="138">
        <v>476.5</v>
      </c>
      <c r="I445" s="138">
        <v>245.2</v>
      </c>
    </row>
    <row r="446" spans="2:9">
      <c r="B446" s="139">
        <v>39700</v>
      </c>
      <c r="C446" s="138">
        <v>163.80000000000001</v>
      </c>
      <c r="D446" s="138">
        <v>211.2</v>
      </c>
      <c r="E446" s="138">
        <v>81.7</v>
      </c>
      <c r="F446" s="138">
        <v>167.6</v>
      </c>
      <c r="G446" s="138">
        <v>47.3</v>
      </c>
      <c r="H446" s="138">
        <v>491.2</v>
      </c>
      <c r="I446" s="138">
        <v>253.5</v>
      </c>
    </row>
    <row r="447" spans="2:9">
      <c r="B447" s="139">
        <v>39701</v>
      </c>
      <c r="C447" s="138">
        <v>165.4</v>
      </c>
      <c r="D447" s="138">
        <v>218.5</v>
      </c>
      <c r="E447" s="138">
        <v>76.3</v>
      </c>
      <c r="F447" s="138">
        <v>168.2</v>
      </c>
      <c r="G447" s="138">
        <v>47.8</v>
      </c>
      <c r="H447" s="138">
        <v>494.2</v>
      </c>
      <c r="I447" s="138">
        <v>255</v>
      </c>
    </row>
    <row r="448" spans="2:9">
      <c r="B448" s="139">
        <v>39702</v>
      </c>
      <c r="C448" s="138">
        <v>170.2</v>
      </c>
      <c r="D448" s="138">
        <v>225.2</v>
      </c>
      <c r="E448" s="138">
        <v>77.599999999999994</v>
      </c>
      <c r="F448" s="138">
        <v>170.2</v>
      </c>
      <c r="G448" s="138">
        <v>48.7</v>
      </c>
      <c r="H448" s="138">
        <v>501.2</v>
      </c>
      <c r="I448" s="138">
        <v>267.89999999999998</v>
      </c>
    </row>
    <row r="449" spans="2:9">
      <c r="B449" s="139">
        <v>39703</v>
      </c>
      <c r="C449" s="138">
        <v>167.8</v>
      </c>
      <c r="D449" s="138">
        <v>220</v>
      </c>
      <c r="E449" s="138">
        <v>72.3</v>
      </c>
      <c r="F449" s="138">
        <v>165</v>
      </c>
      <c r="G449" s="138">
        <v>48.3</v>
      </c>
      <c r="H449" s="138">
        <v>499.2</v>
      </c>
      <c r="I449" s="138">
        <v>259.60000000000002</v>
      </c>
    </row>
    <row r="450" spans="2:9">
      <c r="B450" s="139">
        <v>39706</v>
      </c>
      <c r="C450" s="138">
        <v>212.2</v>
      </c>
      <c r="D450" s="138">
        <v>248</v>
      </c>
      <c r="E450" s="138">
        <v>90.2</v>
      </c>
      <c r="F450" s="138">
        <v>205</v>
      </c>
      <c r="G450" s="138">
        <v>70</v>
      </c>
      <c r="H450" s="138">
        <v>571.20000000000005</v>
      </c>
      <c r="I450" s="138">
        <v>315</v>
      </c>
    </row>
    <row r="451" spans="2:9">
      <c r="B451" s="139">
        <v>39707</v>
      </c>
      <c r="C451" s="138">
        <v>253.7</v>
      </c>
      <c r="D451" s="138">
        <v>256.7</v>
      </c>
      <c r="E451" s="138">
        <v>95</v>
      </c>
      <c r="F451" s="138">
        <v>222.7</v>
      </c>
      <c r="G451" s="138">
        <v>68.5</v>
      </c>
      <c r="H451" s="138">
        <v>618.70000000000005</v>
      </c>
      <c r="I451" s="138">
        <v>357.1</v>
      </c>
    </row>
    <row r="452" spans="2:9">
      <c r="B452" s="139">
        <v>39708</v>
      </c>
      <c r="C452" s="138">
        <v>276.7</v>
      </c>
      <c r="D452" s="138">
        <v>260</v>
      </c>
      <c r="E452" s="138">
        <v>81.7</v>
      </c>
      <c r="F452" s="138">
        <v>208.4</v>
      </c>
      <c r="G452" s="138">
        <v>61.2</v>
      </c>
      <c r="H452" s="138">
        <v>653.29999999999995</v>
      </c>
      <c r="I452" s="138">
        <v>373.3</v>
      </c>
    </row>
    <row r="453" spans="2:9">
      <c r="B453" s="139">
        <v>39709</v>
      </c>
      <c r="C453" s="138">
        <v>284.5</v>
      </c>
      <c r="D453" s="138">
        <v>233.3</v>
      </c>
      <c r="E453" s="138">
        <v>74.8</v>
      </c>
      <c r="F453" s="138">
        <v>196</v>
      </c>
      <c r="G453" s="138">
        <v>60</v>
      </c>
      <c r="H453" s="138">
        <v>645.20000000000005</v>
      </c>
      <c r="I453" s="138">
        <v>360.8</v>
      </c>
    </row>
    <row r="454" spans="2:9">
      <c r="B454" s="139">
        <v>39710</v>
      </c>
      <c r="C454" s="138">
        <v>237.5</v>
      </c>
      <c r="D454" s="138">
        <v>200</v>
      </c>
      <c r="E454" s="138">
        <v>64.099999999999994</v>
      </c>
      <c r="F454" s="138">
        <v>160</v>
      </c>
      <c r="G454" s="138">
        <v>52</v>
      </c>
      <c r="H454" s="138">
        <v>554.20000000000005</v>
      </c>
      <c r="I454" s="138">
        <v>312.5</v>
      </c>
    </row>
    <row r="455" spans="2:9">
      <c r="B455" s="139">
        <v>39713</v>
      </c>
      <c r="C455" s="138">
        <v>243.5</v>
      </c>
      <c r="D455" s="138">
        <v>175.4</v>
      </c>
      <c r="E455" s="138">
        <v>62.9</v>
      </c>
      <c r="F455" s="138">
        <v>149</v>
      </c>
      <c r="G455" s="138">
        <v>52</v>
      </c>
      <c r="H455" s="138">
        <v>590.79999999999995</v>
      </c>
      <c r="I455" s="138">
        <v>305.8</v>
      </c>
    </row>
    <row r="456" spans="2:9">
      <c r="B456" s="139">
        <v>39714</v>
      </c>
      <c r="C456" s="138">
        <v>256.60000000000002</v>
      </c>
      <c r="D456" s="138">
        <v>190</v>
      </c>
      <c r="E456" s="138">
        <v>60.1</v>
      </c>
      <c r="F456" s="138">
        <v>144.80000000000001</v>
      </c>
      <c r="G456" s="138">
        <v>50</v>
      </c>
      <c r="H456" s="138">
        <v>615</v>
      </c>
      <c r="I456" s="138">
        <v>334.6</v>
      </c>
    </row>
    <row r="457" spans="2:9">
      <c r="B457" s="139">
        <v>39715</v>
      </c>
      <c r="C457" s="138">
        <v>254.7</v>
      </c>
      <c r="D457" s="138">
        <v>180.3</v>
      </c>
      <c r="E457" s="138">
        <v>58</v>
      </c>
      <c r="F457" s="138">
        <v>143.4</v>
      </c>
      <c r="G457" s="138">
        <v>49.4</v>
      </c>
      <c r="H457" s="138">
        <v>650</v>
      </c>
      <c r="I457" s="138">
        <v>350</v>
      </c>
    </row>
    <row r="458" spans="2:9">
      <c r="B458" s="139">
        <v>39716</v>
      </c>
      <c r="C458" s="138">
        <v>243.2</v>
      </c>
      <c r="D458" s="138">
        <v>187.1</v>
      </c>
      <c r="E458" s="138">
        <v>57.3</v>
      </c>
      <c r="F458" s="138">
        <v>140.69999999999999</v>
      </c>
      <c r="G458" s="138">
        <v>49</v>
      </c>
      <c r="H458" s="138">
        <v>655.8</v>
      </c>
      <c r="I458" s="138">
        <v>376.7</v>
      </c>
    </row>
    <row r="459" spans="2:9">
      <c r="B459" s="139">
        <v>39717</v>
      </c>
      <c r="C459" s="138">
        <v>242.7</v>
      </c>
      <c r="D459" s="138">
        <v>191.7</v>
      </c>
      <c r="E459" s="138">
        <v>60.8</v>
      </c>
      <c r="F459" s="138">
        <v>147.30000000000001</v>
      </c>
      <c r="G459" s="138">
        <v>49.8</v>
      </c>
      <c r="H459" s="138">
        <v>675.8</v>
      </c>
      <c r="I459" s="138">
        <v>408.3</v>
      </c>
    </row>
    <row r="460" spans="2:9">
      <c r="B460" s="139">
        <v>39720</v>
      </c>
      <c r="C460" s="138">
        <v>258.2</v>
      </c>
      <c r="D460" s="138">
        <v>230</v>
      </c>
      <c r="E460" s="138">
        <v>73</v>
      </c>
      <c r="F460" s="138">
        <v>171</v>
      </c>
      <c r="G460" s="138">
        <v>61.3</v>
      </c>
      <c r="H460" s="138">
        <v>730</v>
      </c>
      <c r="I460" s="138">
        <v>452.5</v>
      </c>
    </row>
    <row r="461" spans="2:9">
      <c r="B461" s="139">
        <v>39721</v>
      </c>
      <c r="C461" s="138">
        <v>263.3</v>
      </c>
      <c r="D461" s="138">
        <v>228.5</v>
      </c>
      <c r="E461" s="138">
        <v>72.7</v>
      </c>
      <c r="F461" s="138">
        <v>169.7</v>
      </c>
      <c r="G461" s="138">
        <v>62.7</v>
      </c>
      <c r="H461" s="138">
        <v>721.2</v>
      </c>
      <c r="I461" s="138">
        <v>444.2</v>
      </c>
    </row>
    <row r="462" spans="2:9">
      <c r="B462" s="139">
        <v>39722</v>
      </c>
      <c r="C462" s="138">
        <v>252.5</v>
      </c>
      <c r="D462" s="138">
        <v>226.7</v>
      </c>
      <c r="E462" s="138">
        <v>74.2</v>
      </c>
      <c r="F462" s="138">
        <v>165</v>
      </c>
      <c r="G462" s="138">
        <v>61.3</v>
      </c>
      <c r="H462" s="138">
        <v>726.7</v>
      </c>
      <c r="I462" s="138">
        <v>433.3</v>
      </c>
    </row>
    <row r="463" spans="2:9">
      <c r="B463" s="139">
        <v>39723</v>
      </c>
      <c r="C463" s="138">
        <v>260.3</v>
      </c>
      <c r="D463" s="138">
        <v>244</v>
      </c>
      <c r="E463" s="138">
        <v>79.2</v>
      </c>
      <c r="F463" s="138">
        <v>186.2</v>
      </c>
      <c r="G463" s="138">
        <v>66.7</v>
      </c>
      <c r="H463" s="138">
        <v>810</v>
      </c>
      <c r="I463" s="138">
        <v>466.2</v>
      </c>
    </row>
    <row r="464" spans="2:9">
      <c r="B464" s="139">
        <v>39724</v>
      </c>
      <c r="C464" s="138">
        <v>266.2</v>
      </c>
      <c r="D464" s="138">
        <v>275</v>
      </c>
      <c r="E464" s="138">
        <v>90.8</v>
      </c>
      <c r="F464" s="138">
        <v>200.3</v>
      </c>
      <c r="G464" s="138">
        <v>70</v>
      </c>
      <c r="H464" s="138">
        <v>843.3</v>
      </c>
      <c r="I464" s="138">
        <v>517.9</v>
      </c>
    </row>
    <row r="465" spans="2:10">
      <c r="B465" s="139">
        <v>39727</v>
      </c>
      <c r="C465" s="138">
        <v>304.2</v>
      </c>
      <c r="D465" s="138">
        <v>314.2</v>
      </c>
      <c r="E465" s="138">
        <v>106</v>
      </c>
      <c r="F465" s="138">
        <v>248.3</v>
      </c>
      <c r="G465" s="138">
        <v>80</v>
      </c>
      <c r="H465" s="138">
        <v>910.3</v>
      </c>
      <c r="I465" s="138">
        <v>550</v>
      </c>
    </row>
    <row r="466" spans="2:10">
      <c r="B466" s="139">
        <v>39728</v>
      </c>
      <c r="C466" s="138">
        <v>290.8</v>
      </c>
      <c r="D466" s="138">
        <v>310</v>
      </c>
      <c r="E466" s="138">
        <v>109.9</v>
      </c>
      <c r="F466" s="138">
        <v>235</v>
      </c>
      <c r="G466" s="138">
        <v>80.2</v>
      </c>
      <c r="H466" s="138">
        <v>910.5</v>
      </c>
      <c r="I466" s="138">
        <v>548.79999999999995</v>
      </c>
    </row>
    <row r="467" spans="2:10">
      <c r="B467" s="139">
        <v>39729</v>
      </c>
      <c r="C467" s="138">
        <v>348.8</v>
      </c>
      <c r="D467" s="138">
        <v>374.2</v>
      </c>
      <c r="E467" s="138">
        <v>128.30000000000001</v>
      </c>
      <c r="F467" s="138">
        <v>275.8</v>
      </c>
      <c r="G467" s="138">
        <v>86</v>
      </c>
      <c r="H467" s="138">
        <v>1034.7</v>
      </c>
      <c r="I467" s="138">
        <v>643.29999999999995</v>
      </c>
    </row>
    <row r="468" spans="2:10">
      <c r="B468" s="139">
        <v>39730</v>
      </c>
      <c r="C468" s="138">
        <v>379.7</v>
      </c>
      <c r="D468" s="138">
        <v>435</v>
      </c>
      <c r="E468" s="138">
        <v>143</v>
      </c>
      <c r="F468" s="138">
        <v>341.7</v>
      </c>
      <c r="G468" s="138">
        <v>95</v>
      </c>
      <c r="H468" s="138">
        <v>1216.7</v>
      </c>
      <c r="I468" s="138">
        <v>759.2</v>
      </c>
    </row>
    <row r="469" spans="2:10">
      <c r="B469" s="139">
        <v>39731</v>
      </c>
      <c r="C469" s="138">
        <v>560.79999999999995</v>
      </c>
      <c r="D469" s="138">
        <v>491.4</v>
      </c>
      <c r="E469" s="138">
        <v>185.8</v>
      </c>
      <c r="F469" s="138">
        <v>396</v>
      </c>
      <c r="G469" s="138">
        <v>145</v>
      </c>
      <c r="H469" s="138">
        <v>1620.8</v>
      </c>
      <c r="I469" s="138">
        <v>1041.7</v>
      </c>
    </row>
    <row r="470" spans="2:10">
      <c r="B470" s="139">
        <v>39734</v>
      </c>
      <c r="C470" s="138">
        <v>497.5</v>
      </c>
      <c r="D470" s="138">
        <v>459</v>
      </c>
      <c r="E470" s="138">
        <v>166.2</v>
      </c>
      <c r="F470" s="138">
        <v>350.8</v>
      </c>
      <c r="G470" s="138">
        <v>145</v>
      </c>
      <c r="H470" s="138">
        <v>1658.3</v>
      </c>
      <c r="I470" s="138">
        <v>1041.7</v>
      </c>
    </row>
    <row r="471" spans="2:10">
      <c r="B471" s="139">
        <v>39735</v>
      </c>
      <c r="C471" s="138">
        <v>442.5</v>
      </c>
      <c r="D471" s="138">
        <v>409.2</v>
      </c>
      <c r="E471" s="138">
        <v>115</v>
      </c>
      <c r="F471" s="138">
        <v>313.3</v>
      </c>
      <c r="G471" s="138">
        <v>87.9</v>
      </c>
      <c r="H471" s="138">
        <v>1533.3</v>
      </c>
      <c r="I471" s="138">
        <v>812.5</v>
      </c>
    </row>
    <row r="472" spans="2:10">
      <c r="B472" s="139">
        <v>39736</v>
      </c>
      <c r="C472" s="138">
        <v>511.6</v>
      </c>
      <c r="D472" s="138">
        <v>476.7</v>
      </c>
      <c r="E472" s="138">
        <v>163.30000000000001</v>
      </c>
      <c r="F472" s="138">
        <v>445</v>
      </c>
      <c r="G472" s="138">
        <v>118.3</v>
      </c>
      <c r="H472" s="138">
        <v>1791.7</v>
      </c>
      <c r="I472" s="138">
        <v>967.5</v>
      </c>
    </row>
    <row r="473" spans="2:10">
      <c r="B473" s="139">
        <v>39737</v>
      </c>
      <c r="C473" s="138">
        <v>612.5</v>
      </c>
      <c r="D473" s="138">
        <v>475</v>
      </c>
      <c r="E473" s="138">
        <v>164.6</v>
      </c>
      <c r="F473" s="138">
        <v>472.9</v>
      </c>
      <c r="G473" s="138">
        <v>118.8</v>
      </c>
      <c r="H473" s="138">
        <v>1873.3</v>
      </c>
      <c r="I473" s="138">
        <v>1000</v>
      </c>
    </row>
    <row r="474" spans="2:10">
      <c r="B474" s="139">
        <v>39738</v>
      </c>
      <c r="C474" s="138">
        <v>759.6</v>
      </c>
      <c r="D474" s="138">
        <v>480</v>
      </c>
      <c r="E474" s="138">
        <v>195.8</v>
      </c>
      <c r="F474" s="138">
        <v>512.9</v>
      </c>
      <c r="G474" s="138">
        <v>163.6</v>
      </c>
      <c r="H474" s="138">
        <v>1983.3</v>
      </c>
      <c r="I474" s="138">
        <v>1075</v>
      </c>
    </row>
    <row r="475" spans="2:10">
      <c r="B475" s="139">
        <v>39741</v>
      </c>
      <c r="C475" s="138">
        <v>820</v>
      </c>
      <c r="D475" s="138">
        <v>496.7</v>
      </c>
      <c r="E475" s="138">
        <v>190.8</v>
      </c>
      <c r="F475" s="138">
        <v>524.6</v>
      </c>
      <c r="G475" s="138">
        <v>172.9</v>
      </c>
      <c r="H475" s="138">
        <v>2091.6999999999998</v>
      </c>
      <c r="I475" s="138">
        <v>975</v>
      </c>
      <c r="J475" s="140"/>
    </row>
    <row r="476" spans="2:10">
      <c r="B476" s="139">
        <v>39742</v>
      </c>
      <c r="C476" s="138">
        <v>765.4</v>
      </c>
      <c r="D476" s="138">
        <v>474.3</v>
      </c>
      <c r="E476" s="138">
        <v>187</v>
      </c>
      <c r="F476" s="138">
        <v>499.2</v>
      </c>
      <c r="G476" s="138">
        <v>158.1</v>
      </c>
      <c r="H476" s="138">
        <v>1950</v>
      </c>
      <c r="I476" s="138">
        <v>950</v>
      </c>
    </row>
    <row r="477" spans="2:10">
      <c r="B477" s="139">
        <v>39743</v>
      </c>
      <c r="C477" s="138">
        <v>887.5</v>
      </c>
      <c r="D477" s="138">
        <v>531.70000000000005</v>
      </c>
      <c r="E477" s="138">
        <v>215.4</v>
      </c>
      <c r="F477" s="138">
        <v>544.20000000000005</v>
      </c>
      <c r="G477" s="138">
        <v>192.9</v>
      </c>
      <c r="H477" s="138">
        <v>2158.3000000000002</v>
      </c>
      <c r="I477" s="138">
        <v>1012.5</v>
      </c>
    </row>
    <row r="478" spans="2:10">
      <c r="B478" s="139">
        <v>39744</v>
      </c>
      <c r="C478" s="138">
        <v>1037.5</v>
      </c>
      <c r="D478" s="138">
        <v>597.9</v>
      </c>
      <c r="E478" s="138">
        <v>268.3</v>
      </c>
      <c r="F478" s="138">
        <v>576.70000000000005</v>
      </c>
      <c r="G478" s="138">
        <v>225</v>
      </c>
      <c r="H478" s="138">
        <v>2616.6999999999998</v>
      </c>
      <c r="I478" s="138">
        <v>1200</v>
      </c>
    </row>
    <row r="479" spans="2:10">
      <c r="B479" s="139">
        <v>39745</v>
      </c>
      <c r="C479" s="138">
        <v>1116.7</v>
      </c>
      <c r="D479" s="138">
        <v>550</v>
      </c>
      <c r="E479" s="138">
        <v>261.7</v>
      </c>
      <c r="F479" s="138">
        <v>605</v>
      </c>
      <c r="G479" s="138">
        <v>225</v>
      </c>
      <c r="H479" s="138">
        <v>2716.7</v>
      </c>
      <c r="I479" s="138">
        <v>1345.8</v>
      </c>
    </row>
    <row r="480" spans="2:10">
      <c r="B480" s="139">
        <v>39748</v>
      </c>
      <c r="C480" s="138">
        <v>1105</v>
      </c>
      <c r="D480" s="138">
        <v>550.79999999999995</v>
      </c>
      <c r="E480" s="138">
        <v>270</v>
      </c>
      <c r="F480" s="138">
        <v>542.5</v>
      </c>
      <c r="G480" s="138">
        <v>228.3</v>
      </c>
      <c r="H480" s="138">
        <v>2833.3</v>
      </c>
      <c r="I480" s="138">
        <v>1083.3</v>
      </c>
    </row>
    <row r="481" spans="2:9">
      <c r="B481" s="139">
        <v>39749</v>
      </c>
      <c r="C481" s="138">
        <v>1047.2</v>
      </c>
      <c r="D481" s="138">
        <v>529.6</v>
      </c>
      <c r="E481" s="138">
        <v>247.9</v>
      </c>
      <c r="F481" s="138">
        <v>470</v>
      </c>
      <c r="G481" s="138">
        <v>205</v>
      </c>
      <c r="H481" s="138">
        <v>2750</v>
      </c>
      <c r="I481" s="138">
        <v>966.7</v>
      </c>
    </row>
    <row r="482" spans="2:9">
      <c r="B482" s="139">
        <v>39750</v>
      </c>
      <c r="C482" s="138">
        <v>877.3</v>
      </c>
      <c r="D482" s="138">
        <v>475</v>
      </c>
      <c r="E482" s="138">
        <v>196.7</v>
      </c>
      <c r="F482" s="138">
        <v>386.7</v>
      </c>
      <c r="G482" s="138">
        <v>177.8</v>
      </c>
      <c r="H482" s="138">
        <v>2736.7</v>
      </c>
      <c r="I482" s="138">
        <v>850</v>
      </c>
    </row>
    <row r="483" spans="2:9">
      <c r="B483" s="139">
        <v>39751</v>
      </c>
      <c r="C483" s="138">
        <v>713.7</v>
      </c>
      <c r="D483" s="138">
        <v>425</v>
      </c>
      <c r="E483" s="138">
        <v>172.1</v>
      </c>
      <c r="F483" s="138">
        <v>330</v>
      </c>
      <c r="G483" s="138">
        <v>155</v>
      </c>
      <c r="H483" s="138">
        <v>2343.1999999999998</v>
      </c>
      <c r="I483" s="138">
        <v>766.7</v>
      </c>
    </row>
    <row r="484" spans="2:9">
      <c r="H484" s="137">
        <v>2253</v>
      </c>
    </row>
    <row r="485" spans="2:9">
      <c r="H485" s="137">
        <v>2100</v>
      </c>
    </row>
    <row r="486" spans="2:9">
      <c r="H486" s="137">
        <v>1663.7</v>
      </c>
    </row>
    <row r="487" spans="2:9">
      <c r="H487" s="137">
        <v>1666.7</v>
      </c>
    </row>
    <row r="488" spans="2:9">
      <c r="H488" s="137">
        <v>1604.2</v>
      </c>
    </row>
    <row r="489" spans="2:9">
      <c r="H489" s="137">
        <v>1654.2</v>
      </c>
    </row>
    <row r="490" spans="2:9">
      <c r="H490" s="137">
        <v>1575</v>
      </c>
    </row>
    <row r="491" spans="2:9">
      <c r="H491" s="137">
        <v>1620.8</v>
      </c>
    </row>
    <row r="492" spans="2:9">
      <c r="H492" s="137">
        <v>1800</v>
      </c>
    </row>
    <row r="493" spans="2:9">
      <c r="H493" s="137">
        <v>1850</v>
      </c>
    </row>
    <row r="494" spans="2:9">
      <c r="H494" s="137">
        <v>1809.2</v>
      </c>
    </row>
    <row r="495" spans="2:9">
      <c r="H495" s="137">
        <v>1850</v>
      </c>
    </row>
    <row r="496" spans="2:9">
      <c r="H496" s="137">
        <v>1950</v>
      </c>
    </row>
    <row r="497" spans="8:8">
      <c r="H497" s="137">
        <v>2033.3</v>
      </c>
    </row>
    <row r="498" spans="8:8">
      <c r="H498" s="137">
        <v>2150</v>
      </c>
    </row>
  </sheetData>
  <phoneticPr fontId="4" type="noConversion"/>
  <hyperlinks>
    <hyperlink ref="K21" location="Мазмұны!B2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461"/>
  <sheetViews>
    <sheetView zoomScaleNormal="100" workbookViewId="0">
      <selection activeCell="J18" sqref="J18"/>
    </sheetView>
  </sheetViews>
  <sheetFormatPr defaultRowHeight="12.75"/>
  <cols>
    <col min="1" max="1" width="9.140625" style="144"/>
    <col min="2" max="2" width="12.7109375" style="145" bestFit="1" customWidth="1"/>
    <col min="3" max="3" width="9.85546875" style="69" bestFit="1" customWidth="1"/>
    <col min="4" max="7" width="9.42578125" style="69" bestFit="1" customWidth="1"/>
    <col min="8" max="8" width="10.28515625" style="69" customWidth="1"/>
    <col min="9" max="16384" width="9.140625" style="144"/>
  </cols>
  <sheetData>
    <row r="1" spans="1:10" s="71" customFormat="1"/>
    <row r="2" spans="1:10" s="71" customFormat="1">
      <c r="A2" s="71" t="s">
        <v>777</v>
      </c>
      <c r="B2" s="70" t="s">
        <v>778</v>
      </c>
    </row>
    <row r="3" spans="1:10" s="71" customFormat="1" ht="13.5" thickBot="1">
      <c r="J3" s="70" t="s">
        <v>778</v>
      </c>
    </row>
    <row r="4" spans="1:10" s="71" customFormat="1" ht="51.75" thickBot="1">
      <c r="B4" s="141" t="s">
        <v>779</v>
      </c>
      <c r="C4" s="142" t="s">
        <v>1615</v>
      </c>
      <c r="D4" s="142" t="s">
        <v>1616</v>
      </c>
      <c r="E4" s="142" t="s">
        <v>1617</v>
      </c>
      <c r="F4" s="142" t="s">
        <v>1619</v>
      </c>
      <c r="G4" s="142" t="s">
        <v>1618</v>
      </c>
      <c r="H4" s="142" t="s">
        <v>1613</v>
      </c>
    </row>
    <row r="5" spans="1:10" s="71" customFormat="1">
      <c r="B5" s="143">
        <v>39083</v>
      </c>
      <c r="C5" s="102">
        <v>1483.578</v>
      </c>
      <c r="D5" s="102">
        <v>912.77</v>
      </c>
      <c r="E5" s="102">
        <v>128.01</v>
      </c>
      <c r="F5" s="102">
        <v>283.73399999999998</v>
      </c>
      <c r="G5" s="102">
        <v>892.57</v>
      </c>
      <c r="H5" s="102">
        <v>1044.52</v>
      </c>
    </row>
    <row r="6" spans="1:10" s="71" customFormat="1">
      <c r="B6" s="143">
        <v>39084</v>
      </c>
      <c r="C6" s="102">
        <v>1494.32</v>
      </c>
      <c r="D6" s="102">
        <v>926.18</v>
      </c>
      <c r="E6" s="102">
        <v>128.01</v>
      </c>
      <c r="F6" s="102">
        <v>287.97899999999998</v>
      </c>
      <c r="G6" s="102">
        <v>895.55</v>
      </c>
      <c r="H6" s="102">
        <v>1045.45</v>
      </c>
    </row>
    <row r="7" spans="1:10" s="71" customFormat="1">
      <c r="B7" s="143">
        <v>39085</v>
      </c>
      <c r="C7" s="102">
        <v>1488.6310000000001</v>
      </c>
      <c r="D7" s="102">
        <v>920.77</v>
      </c>
      <c r="E7" s="102">
        <v>127.55</v>
      </c>
      <c r="F7" s="102">
        <v>287.33199999999999</v>
      </c>
      <c r="G7" s="102">
        <v>899.31</v>
      </c>
      <c r="H7" s="102">
        <v>1043.5999999999999</v>
      </c>
    </row>
    <row r="8" spans="1:10" s="71" customFormat="1">
      <c r="B8" s="143">
        <v>39086</v>
      </c>
      <c r="C8" s="102">
        <v>1484.354</v>
      </c>
      <c r="D8" s="102">
        <v>906.71</v>
      </c>
      <c r="E8" s="102">
        <v>127.84</v>
      </c>
      <c r="F8" s="102">
        <v>282.76900000000001</v>
      </c>
      <c r="G8" s="102">
        <v>883.83</v>
      </c>
      <c r="H8" s="102">
        <v>1015.06</v>
      </c>
    </row>
    <row r="9" spans="1:10" s="71" customFormat="1">
      <c r="B9" s="143">
        <v>39087</v>
      </c>
      <c r="C9" s="102">
        <v>1469.8019999999999</v>
      </c>
      <c r="D9" s="102">
        <v>893.96</v>
      </c>
      <c r="E9" s="102">
        <v>126.78</v>
      </c>
      <c r="F9" s="102">
        <v>279.02199999999999</v>
      </c>
      <c r="G9" s="102">
        <v>875.99</v>
      </c>
      <c r="H9" s="102">
        <v>995.27</v>
      </c>
    </row>
    <row r="10" spans="1:10" s="71" customFormat="1">
      <c r="B10" s="143">
        <v>39090</v>
      </c>
      <c r="C10" s="102">
        <v>1471.3789999999999</v>
      </c>
      <c r="D10" s="102">
        <v>888.97</v>
      </c>
      <c r="E10" s="102">
        <v>126.34</v>
      </c>
      <c r="F10" s="102">
        <v>277.93099999999998</v>
      </c>
      <c r="G10" s="102">
        <v>860.07</v>
      </c>
      <c r="H10" s="102">
        <v>963.95</v>
      </c>
    </row>
    <row r="11" spans="1:10" s="71" customFormat="1">
      <c r="B11" s="143">
        <v>39091</v>
      </c>
      <c r="C11" s="102">
        <v>1472.729</v>
      </c>
      <c r="D11" s="102">
        <v>877.59</v>
      </c>
      <c r="E11" s="102">
        <v>126.49</v>
      </c>
      <c r="F11" s="102">
        <v>270.26100000000002</v>
      </c>
      <c r="G11" s="102">
        <v>856.06</v>
      </c>
      <c r="H11" s="102">
        <v>954.13</v>
      </c>
    </row>
    <row r="12" spans="1:10" s="71" customFormat="1">
      <c r="B12" s="143">
        <v>39092</v>
      </c>
      <c r="C12" s="102">
        <v>1465.336</v>
      </c>
      <c r="D12" s="102">
        <v>867.13</v>
      </c>
      <c r="E12" s="102">
        <v>124.13</v>
      </c>
      <c r="F12" s="102">
        <v>267.245</v>
      </c>
      <c r="G12" s="102">
        <v>842.59</v>
      </c>
      <c r="H12" s="102">
        <v>931.89</v>
      </c>
    </row>
    <row r="13" spans="1:10" s="71" customFormat="1">
      <c r="B13" s="143">
        <v>39093</v>
      </c>
      <c r="C13" s="102">
        <v>1475.4860000000001</v>
      </c>
      <c r="D13" s="102">
        <v>873.86</v>
      </c>
      <c r="E13" s="102">
        <v>123.26</v>
      </c>
      <c r="F13" s="102">
        <v>269.06400000000002</v>
      </c>
      <c r="G13" s="102">
        <v>843.5</v>
      </c>
      <c r="H13" s="102">
        <v>930.69</v>
      </c>
    </row>
    <row r="14" spans="1:10" s="71" customFormat="1">
      <c r="B14" s="143">
        <v>39094</v>
      </c>
      <c r="C14" s="102">
        <v>1487.556</v>
      </c>
      <c r="D14" s="102">
        <v>884.53</v>
      </c>
      <c r="E14" s="102">
        <v>125.44</v>
      </c>
      <c r="F14" s="102">
        <v>271.767</v>
      </c>
      <c r="G14" s="102">
        <v>841.97</v>
      </c>
      <c r="H14" s="102">
        <v>917.58</v>
      </c>
    </row>
    <row r="15" spans="1:10" s="71" customFormat="1">
      <c r="B15" s="143">
        <v>39097</v>
      </c>
      <c r="C15" s="102">
        <v>1493.318</v>
      </c>
      <c r="D15" s="102">
        <v>896.71</v>
      </c>
      <c r="E15" s="102">
        <v>126.88</v>
      </c>
      <c r="F15" s="102">
        <v>276.59199999999998</v>
      </c>
      <c r="G15" s="102">
        <v>842.86</v>
      </c>
      <c r="H15" s="102">
        <v>917.65</v>
      </c>
    </row>
    <row r="16" spans="1:10" s="71" customFormat="1">
      <c r="B16" s="143">
        <v>39098</v>
      </c>
      <c r="C16" s="102">
        <v>1490.2</v>
      </c>
      <c r="D16" s="102">
        <v>895.05</v>
      </c>
      <c r="E16" s="102">
        <v>126.77</v>
      </c>
      <c r="F16" s="102">
        <v>274.92099999999999</v>
      </c>
      <c r="G16" s="102">
        <v>842.92</v>
      </c>
      <c r="H16" s="102">
        <v>908.11</v>
      </c>
      <c r="J16" s="74" t="s">
        <v>780</v>
      </c>
    </row>
    <row r="17" spans="2:10" s="71" customFormat="1">
      <c r="B17" s="143">
        <v>39099</v>
      </c>
      <c r="C17" s="102">
        <v>1490.6369999999999</v>
      </c>
      <c r="D17" s="102">
        <v>893.71</v>
      </c>
      <c r="E17" s="102">
        <v>127.05</v>
      </c>
      <c r="F17" s="102">
        <v>273.41199999999998</v>
      </c>
      <c r="G17" s="102">
        <v>839.12</v>
      </c>
      <c r="H17" s="102">
        <v>902.96</v>
      </c>
    </row>
    <row r="18" spans="2:10" s="71" customFormat="1">
      <c r="B18" s="143">
        <v>39100</v>
      </c>
      <c r="C18" s="102">
        <v>1487.8140000000001</v>
      </c>
      <c r="D18" s="102">
        <v>896.85</v>
      </c>
      <c r="E18" s="102">
        <v>127.18</v>
      </c>
      <c r="F18" s="102">
        <v>273.2</v>
      </c>
      <c r="G18" s="102">
        <v>843.35</v>
      </c>
      <c r="H18" s="102">
        <v>911.52</v>
      </c>
      <c r="J18" s="1431" t="s">
        <v>2189</v>
      </c>
    </row>
    <row r="19" spans="2:10" s="71" customFormat="1">
      <c r="B19" s="143">
        <v>39101</v>
      </c>
      <c r="C19" s="102">
        <v>1493.558</v>
      </c>
      <c r="D19" s="102">
        <v>896.78</v>
      </c>
      <c r="E19" s="102">
        <v>126.85</v>
      </c>
      <c r="F19" s="102">
        <v>275.71800000000002</v>
      </c>
      <c r="G19" s="102">
        <v>845.5</v>
      </c>
      <c r="H19" s="102">
        <v>907.72</v>
      </c>
    </row>
    <row r="20" spans="2:10" s="71" customFormat="1">
      <c r="B20" s="143">
        <v>39104</v>
      </c>
      <c r="C20" s="102">
        <v>1490.114</v>
      </c>
      <c r="D20" s="102">
        <v>903.7</v>
      </c>
      <c r="E20" s="102">
        <v>127.82</v>
      </c>
      <c r="F20" s="102">
        <v>279.58</v>
      </c>
      <c r="G20" s="102">
        <v>847.4</v>
      </c>
      <c r="H20" s="102">
        <v>903.55</v>
      </c>
    </row>
    <row r="21" spans="2:10" s="71" customFormat="1">
      <c r="B21" s="143">
        <v>39105</v>
      </c>
      <c r="C21" s="102">
        <v>1496.5319999999999</v>
      </c>
      <c r="D21" s="102">
        <v>905.81</v>
      </c>
      <c r="E21" s="102">
        <v>127.91</v>
      </c>
      <c r="F21" s="102">
        <v>280.33100000000002</v>
      </c>
      <c r="G21" s="102">
        <v>853.17</v>
      </c>
      <c r="H21" s="102">
        <v>902.09</v>
      </c>
    </row>
    <row r="22" spans="2:10" s="71" customFormat="1">
      <c r="B22" s="143">
        <v>39106</v>
      </c>
      <c r="C22" s="102">
        <v>1505.98</v>
      </c>
      <c r="D22" s="102">
        <v>915.88</v>
      </c>
      <c r="E22" s="102">
        <v>129.03</v>
      </c>
      <c r="F22" s="102">
        <v>282.69200000000001</v>
      </c>
      <c r="G22" s="102">
        <v>858.07</v>
      </c>
      <c r="H22" s="102">
        <v>912.77</v>
      </c>
    </row>
    <row r="23" spans="2:10" s="71" customFormat="1">
      <c r="B23" s="143">
        <v>39107</v>
      </c>
      <c r="C23" s="102">
        <v>1495.4449999999999</v>
      </c>
      <c r="D23" s="102">
        <v>912.78</v>
      </c>
      <c r="E23" s="102">
        <v>128.41</v>
      </c>
      <c r="F23" s="102">
        <v>282.601</v>
      </c>
      <c r="G23" s="102">
        <v>863.17</v>
      </c>
      <c r="H23" s="102">
        <v>921.41</v>
      </c>
    </row>
    <row r="24" spans="2:10" s="71" customFormat="1">
      <c r="B24" s="143">
        <v>39108</v>
      </c>
      <c r="C24" s="102">
        <v>1487.3019999999999</v>
      </c>
      <c r="D24" s="102">
        <v>901.99</v>
      </c>
      <c r="E24" s="102">
        <v>127.34</v>
      </c>
      <c r="F24" s="102">
        <v>278.47699999999998</v>
      </c>
      <c r="G24" s="102">
        <v>857.66</v>
      </c>
      <c r="H24" s="102">
        <v>913.34</v>
      </c>
    </row>
    <row r="25" spans="2:10" s="71" customFormat="1">
      <c r="B25" s="143">
        <v>39111</v>
      </c>
      <c r="C25" s="102">
        <v>1488.9670000000001</v>
      </c>
      <c r="D25" s="102">
        <v>894.71</v>
      </c>
      <c r="E25" s="102">
        <v>127.26</v>
      </c>
      <c r="F25" s="102">
        <v>275.76</v>
      </c>
      <c r="G25" s="102">
        <v>863.06</v>
      </c>
      <c r="H25" s="102">
        <v>913.93</v>
      </c>
    </row>
    <row r="26" spans="2:10" s="71" customFormat="1">
      <c r="B26" s="143">
        <v>39112</v>
      </c>
      <c r="C26" s="102">
        <v>1496.7639999999999</v>
      </c>
      <c r="D26" s="102">
        <v>899.42</v>
      </c>
      <c r="E26" s="102">
        <v>127.6</v>
      </c>
      <c r="F26" s="102">
        <v>277.92399999999998</v>
      </c>
      <c r="G26" s="102">
        <v>869.43</v>
      </c>
      <c r="H26" s="102">
        <v>917.52</v>
      </c>
      <c r="J26" s="74"/>
    </row>
    <row r="27" spans="2:10" s="71" customFormat="1">
      <c r="B27" s="143">
        <v>39113</v>
      </c>
      <c r="C27" s="102">
        <v>1500.232</v>
      </c>
      <c r="D27" s="102">
        <v>901.48</v>
      </c>
      <c r="E27" s="102">
        <v>127.22</v>
      </c>
      <c r="F27" s="102">
        <v>277.82799999999997</v>
      </c>
      <c r="G27" s="102">
        <v>886.65</v>
      </c>
      <c r="H27" s="102">
        <v>951.16</v>
      </c>
    </row>
    <row r="28" spans="2:10" s="71" customFormat="1">
      <c r="B28" s="143">
        <v>39114</v>
      </c>
      <c r="C28" s="102">
        <v>1514.086</v>
      </c>
      <c r="D28" s="102">
        <v>912.68</v>
      </c>
      <c r="E28" s="102">
        <v>128.77000000000001</v>
      </c>
      <c r="F28" s="102">
        <v>280.76400000000001</v>
      </c>
      <c r="G28" s="102">
        <v>918.01</v>
      </c>
      <c r="H28" s="102">
        <v>1018.26</v>
      </c>
    </row>
    <row r="29" spans="2:10" s="71" customFormat="1">
      <c r="B29" s="143">
        <v>39115</v>
      </c>
      <c r="C29" s="102">
        <v>1515.7239999999999</v>
      </c>
      <c r="D29" s="102">
        <v>919.62</v>
      </c>
      <c r="E29" s="102">
        <v>129.16999999999999</v>
      </c>
      <c r="F29" s="102">
        <v>282.35399999999998</v>
      </c>
      <c r="G29" s="102">
        <v>916.84</v>
      </c>
      <c r="H29" s="102">
        <v>1020.31</v>
      </c>
    </row>
    <row r="30" spans="2:10" s="71" customFormat="1">
      <c r="B30" s="143">
        <v>39118</v>
      </c>
      <c r="C30" s="102">
        <v>1512.412</v>
      </c>
      <c r="D30" s="102">
        <v>922.04</v>
      </c>
      <c r="E30" s="102">
        <v>128.55000000000001</v>
      </c>
      <c r="F30" s="102">
        <v>283.62099999999998</v>
      </c>
      <c r="G30" s="102">
        <v>913.93</v>
      </c>
      <c r="H30" s="102">
        <v>1018.75</v>
      </c>
    </row>
    <row r="31" spans="2:10" s="71" customFormat="1">
      <c r="B31" s="143">
        <v>39119</v>
      </c>
      <c r="C31" s="102">
        <v>1517.527</v>
      </c>
      <c r="D31" s="102">
        <v>928.65</v>
      </c>
      <c r="E31" s="102">
        <v>129.53</v>
      </c>
      <c r="F31" s="102">
        <v>285.15100000000001</v>
      </c>
      <c r="G31" s="102">
        <v>912.13</v>
      </c>
      <c r="H31" s="102">
        <v>1012.01</v>
      </c>
    </row>
    <row r="32" spans="2:10" s="71" customFormat="1">
      <c r="B32" s="143">
        <v>39120</v>
      </c>
      <c r="C32" s="102">
        <v>1522.2429999999999</v>
      </c>
      <c r="D32" s="102">
        <v>928.6</v>
      </c>
      <c r="E32" s="102">
        <v>129.35</v>
      </c>
      <c r="F32" s="102">
        <v>285.39800000000002</v>
      </c>
      <c r="G32" s="102">
        <v>919.55</v>
      </c>
      <c r="H32" s="102">
        <v>1019.49</v>
      </c>
    </row>
    <row r="33" spans="2:8" s="71" customFormat="1">
      <c r="B33" s="143">
        <v>39121</v>
      </c>
      <c r="C33" s="102">
        <v>1516.788</v>
      </c>
      <c r="D33" s="102">
        <v>924.93</v>
      </c>
      <c r="E33" s="102">
        <v>128.69</v>
      </c>
      <c r="F33" s="102">
        <v>284.60899999999998</v>
      </c>
      <c r="G33" s="102">
        <v>911.88</v>
      </c>
      <c r="H33" s="102">
        <v>1002.47</v>
      </c>
    </row>
    <row r="34" spans="2:8" s="71" customFormat="1">
      <c r="B34" s="143">
        <v>39122</v>
      </c>
      <c r="C34" s="102">
        <v>1513.7639999999999</v>
      </c>
      <c r="D34" s="102">
        <v>924.16</v>
      </c>
      <c r="E34" s="102">
        <v>129.53</v>
      </c>
      <c r="F34" s="102">
        <v>282.68299999999999</v>
      </c>
      <c r="G34" s="102">
        <v>911.81</v>
      </c>
      <c r="H34" s="102">
        <v>1004.89</v>
      </c>
    </row>
    <row r="35" spans="2:8" s="71" customFormat="1">
      <c r="B35" s="143">
        <v>39125</v>
      </c>
      <c r="C35" s="102">
        <v>1506.229</v>
      </c>
      <c r="D35" s="102">
        <v>911.84</v>
      </c>
      <c r="E35" s="102">
        <v>128.96</v>
      </c>
      <c r="F35" s="102">
        <v>277.983</v>
      </c>
      <c r="G35" s="102">
        <v>908.29</v>
      </c>
      <c r="H35" s="102">
        <v>1006.39</v>
      </c>
    </row>
    <row r="36" spans="2:8" s="71" customFormat="1">
      <c r="B36" s="143">
        <v>39126</v>
      </c>
      <c r="C36" s="102">
        <v>1517.2439999999999</v>
      </c>
      <c r="D36" s="102">
        <v>915.24</v>
      </c>
      <c r="E36" s="102">
        <v>129.34</v>
      </c>
      <c r="F36" s="102">
        <v>278.99099999999999</v>
      </c>
      <c r="G36" s="102">
        <v>918.77</v>
      </c>
      <c r="H36" s="102">
        <v>1031</v>
      </c>
    </row>
    <row r="37" spans="2:8" s="71" customFormat="1">
      <c r="B37" s="143">
        <v>39127</v>
      </c>
      <c r="C37" s="102">
        <v>1533.83</v>
      </c>
      <c r="D37" s="102">
        <v>928.43</v>
      </c>
      <c r="E37" s="102">
        <v>130.65</v>
      </c>
      <c r="F37" s="102">
        <v>282.351</v>
      </c>
      <c r="G37" s="102">
        <v>927.2</v>
      </c>
      <c r="H37" s="102">
        <v>1033.44</v>
      </c>
    </row>
    <row r="38" spans="2:8" s="71" customFormat="1">
      <c r="B38" s="143">
        <v>39128</v>
      </c>
      <c r="C38" s="102">
        <v>1538.96</v>
      </c>
      <c r="D38" s="102">
        <v>935.21</v>
      </c>
      <c r="E38" s="102">
        <v>132.78</v>
      </c>
      <c r="F38" s="102">
        <v>284.97399999999999</v>
      </c>
      <c r="G38" s="102">
        <v>929.54</v>
      </c>
      <c r="H38" s="102">
        <v>1032.3499999999999</v>
      </c>
    </row>
    <row r="39" spans="2:8" s="71" customFormat="1">
      <c r="B39" s="143">
        <v>39129</v>
      </c>
      <c r="C39" s="102">
        <v>1536.7349999999999</v>
      </c>
      <c r="D39" s="102">
        <v>937.11</v>
      </c>
      <c r="E39" s="102">
        <v>132.85</v>
      </c>
      <c r="F39" s="102">
        <v>285.553</v>
      </c>
      <c r="G39" s="102">
        <v>921.46</v>
      </c>
      <c r="H39" s="102">
        <v>1020.64</v>
      </c>
    </row>
    <row r="40" spans="2:8" s="71" customFormat="1">
      <c r="B40" s="143">
        <v>39132</v>
      </c>
      <c r="C40" s="102">
        <v>1539.3779999999999</v>
      </c>
      <c r="D40" s="102">
        <v>939.21</v>
      </c>
      <c r="E40" s="102">
        <v>132.78</v>
      </c>
      <c r="F40" s="102">
        <v>285.77600000000001</v>
      </c>
      <c r="G40" s="102">
        <v>922.24</v>
      </c>
      <c r="H40" s="102">
        <v>1020.87</v>
      </c>
    </row>
    <row r="41" spans="2:8" s="71" customFormat="1">
      <c r="B41" s="143">
        <v>39133</v>
      </c>
      <c r="C41" s="102">
        <v>1540.345</v>
      </c>
      <c r="D41" s="102">
        <v>936.43</v>
      </c>
      <c r="E41" s="102">
        <v>132.63</v>
      </c>
      <c r="F41" s="102">
        <v>284.53100000000001</v>
      </c>
      <c r="G41" s="102">
        <v>925.89</v>
      </c>
      <c r="H41" s="102">
        <v>1033.77</v>
      </c>
    </row>
    <row r="42" spans="2:8" s="71" customFormat="1">
      <c r="B42" s="143">
        <v>39134</v>
      </c>
      <c r="C42" s="102">
        <v>1534.37</v>
      </c>
      <c r="D42" s="102">
        <v>937.59</v>
      </c>
      <c r="E42" s="102">
        <v>132.26</v>
      </c>
      <c r="F42" s="102">
        <v>285.55099999999999</v>
      </c>
      <c r="G42" s="102">
        <v>931.31</v>
      </c>
      <c r="H42" s="102">
        <v>1042.23</v>
      </c>
    </row>
    <row r="43" spans="2:8" s="71" customFormat="1">
      <c r="B43" s="143">
        <v>39135</v>
      </c>
      <c r="C43" s="102">
        <v>1535.9290000000001</v>
      </c>
      <c r="D43" s="102">
        <v>943.88</v>
      </c>
      <c r="E43" s="102">
        <v>132.80000000000001</v>
      </c>
      <c r="F43" s="102">
        <v>287.20999999999998</v>
      </c>
      <c r="G43" s="102">
        <v>926.76</v>
      </c>
      <c r="H43" s="102">
        <v>1033.6600000000001</v>
      </c>
    </row>
    <row r="44" spans="2:8" s="71" customFormat="1">
      <c r="B44" s="143">
        <v>39136</v>
      </c>
      <c r="C44" s="102">
        <v>1538.933</v>
      </c>
      <c r="D44" s="102">
        <v>940.24</v>
      </c>
      <c r="E44" s="102">
        <v>133.57</v>
      </c>
      <c r="F44" s="102">
        <v>284.61399999999998</v>
      </c>
      <c r="G44" s="102">
        <v>931.15</v>
      </c>
      <c r="H44" s="102">
        <v>1035.6600000000001</v>
      </c>
    </row>
    <row r="45" spans="2:8" s="71" customFormat="1">
      <c r="B45" s="143">
        <v>39139</v>
      </c>
      <c r="C45" s="102">
        <v>1541.7139999999999</v>
      </c>
      <c r="D45" s="102">
        <v>940.41</v>
      </c>
      <c r="E45" s="102">
        <v>133.99</v>
      </c>
      <c r="F45" s="102">
        <v>285.66699999999997</v>
      </c>
      <c r="G45" s="102">
        <v>929.91</v>
      </c>
      <c r="H45" s="102">
        <v>1037.73</v>
      </c>
    </row>
    <row r="46" spans="2:8" s="71" customFormat="1">
      <c r="B46" s="143">
        <v>39140</v>
      </c>
      <c r="C46" s="102">
        <v>1503.4169999999999</v>
      </c>
      <c r="D46" s="102">
        <v>911.53</v>
      </c>
      <c r="E46" s="102">
        <v>134.38</v>
      </c>
      <c r="F46" s="102">
        <v>274.61500000000001</v>
      </c>
      <c r="G46" s="102">
        <v>921.9</v>
      </c>
      <c r="H46" s="102">
        <v>1018.3</v>
      </c>
    </row>
    <row r="47" spans="2:8" s="71" customFormat="1">
      <c r="B47" s="143">
        <v>39141</v>
      </c>
      <c r="C47" s="102">
        <v>1490.44</v>
      </c>
      <c r="D47" s="102">
        <v>895.54</v>
      </c>
      <c r="E47" s="102">
        <v>130.41999999999999</v>
      </c>
      <c r="F47" s="102">
        <v>268.80599999999998</v>
      </c>
      <c r="G47" s="102">
        <v>893.55</v>
      </c>
      <c r="H47" s="102">
        <v>980.08</v>
      </c>
    </row>
    <row r="48" spans="2:8" s="71" customFormat="1">
      <c r="B48" s="143">
        <v>39142</v>
      </c>
      <c r="C48" s="102">
        <v>1481.5319999999999</v>
      </c>
      <c r="D48" s="102">
        <v>882.15</v>
      </c>
      <c r="E48" s="102">
        <v>129.85</v>
      </c>
      <c r="F48" s="102">
        <v>263.92599999999999</v>
      </c>
      <c r="G48" s="102">
        <v>877.01</v>
      </c>
      <c r="H48" s="102">
        <v>936.57</v>
      </c>
    </row>
    <row r="49" spans="2:8" s="71" customFormat="1">
      <c r="B49" s="143">
        <v>39143</v>
      </c>
      <c r="C49" s="102">
        <v>1470.039</v>
      </c>
      <c r="D49" s="102">
        <v>877.6</v>
      </c>
      <c r="E49" s="102">
        <v>129.16</v>
      </c>
      <c r="F49" s="102">
        <v>261.47699999999998</v>
      </c>
      <c r="G49" s="102">
        <v>864.14</v>
      </c>
      <c r="H49" s="102">
        <v>920.47</v>
      </c>
    </row>
    <row r="50" spans="2:8" s="71" customFormat="1">
      <c r="B50" s="143">
        <v>39146</v>
      </c>
      <c r="C50" s="102">
        <v>1447.57</v>
      </c>
      <c r="D50" s="102">
        <v>844.18</v>
      </c>
      <c r="E50" s="102">
        <v>125.13</v>
      </c>
      <c r="F50" s="102">
        <v>250.18100000000001</v>
      </c>
      <c r="G50" s="102">
        <v>831.83</v>
      </c>
      <c r="H50" s="102">
        <v>883.08</v>
      </c>
    </row>
    <row r="51" spans="2:8" s="71" customFormat="1">
      <c r="B51" s="143">
        <v>39147</v>
      </c>
      <c r="C51" s="102">
        <v>1467.819</v>
      </c>
      <c r="D51" s="102">
        <v>864.71</v>
      </c>
      <c r="E51" s="102">
        <v>127.39</v>
      </c>
      <c r="F51" s="102">
        <v>258.666</v>
      </c>
      <c r="G51" s="102">
        <v>845.43</v>
      </c>
      <c r="H51" s="102">
        <v>904.41</v>
      </c>
    </row>
    <row r="52" spans="2:8" s="71" customFormat="1">
      <c r="B52" s="143">
        <v>39148</v>
      </c>
      <c r="C52" s="102">
        <v>1470.366</v>
      </c>
      <c r="D52" s="102">
        <v>866.25</v>
      </c>
      <c r="E52" s="102">
        <v>127.13</v>
      </c>
      <c r="F52" s="102">
        <v>257.91500000000002</v>
      </c>
      <c r="G52" s="102">
        <v>863.1</v>
      </c>
      <c r="H52" s="102">
        <v>928.12</v>
      </c>
    </row>
    <row r="53" spans="2:8" s="71" customFormat="1">
      <c r="B53" s="143">
        <v>39149</v>
      </c>
      <c r="C53" s="102">
        <v>1483.5029999999999</v>
      </c>
      <c r="D53" s="102">
        <v>882.69</v>
      </c>
      <c r="E53" s="102">
        <v>128.96</v>
      </c>
      <c r="F53" s="102">
        <v>263.77100000000002</v>
      </c>
      <c r="G53" s="102">
        <v>877.04</v>
      </c>
      <c r="H53" s="102">
        <v>952.34</v>
      </c>
    </row>
    <row r="54" spans="2:8" s="71" customFormat="1">
      <c r="B54" s="143">
        <v>39150</v>
      </c>
      <c r="C54" s="102">
        <v>1485.23</v>
      </c>
      <c r="D54" s="102">
        <v>889.33</v>
      </c>
      <c r="E54" s="102">
        <v>128.94</v>
      </c>
      <c r="F54" s="102">
        <v>266.87099999999998</v>
      </c>
      <c r="G54" s="102">
        <v>884.96</v>
      </c>
      <c r="H54" s="102">
        <v>962.73</v>
      </c>
    </row>
    <row r="55" spans="2:8" s="71" customFormat="1">
      <c r="B55" s="143">
        <v>39153</v>
      </c>
      <c r="C55" s="102">
        <v>1490.4369999999999</v>
      </c>
      <c r="D55" s="102">
        <v>895.37</v>
      </c>
      <c r="E55" s="102">
        <v>130.44999999999999</v>
      </c>
      <c r="F55" s="102">
        <v>268.00299999999999</v>
      </c>
      <c r="G55" s="102">
        <v>884.69</v>
      </c>
      <c r="H55" s="102">
        <v>955.72</v>
      </c>
    </row>
    <row r="56" spans="2:8" s="71" customFormat="1">
      <c r="B56" s="143">
        <v>39154</v>
      </c>
      <c r="C56" s="102">
        <v>1469.5450000000001</v>
      </c>
      <c r="D56" s="102">
        <v>888.88</v>
      </c>
      <c r="E56" s="102">
        <v>130.05000000000001</v>
      </c>
      <c r="F56" s="102">
        <v>265.52100000000002</v>
      </c>
      <c r="G56" s="102">
        <v>888.77</v>
      </c>
      <c r="H56" s="102">
        <v>969.35</v>
      </c>
    </row>
    <row r="57" spans="2:8" s="71" customFormat="1">
      <c r="B57" s="143">
        <v>39155</v>
      </c>
      <c r="C57" s="102">
        <v>1456.191</v>
      </c>
      <c r="D57" s="102">
        <v>872.26</v>
      </c>
      <c r="E57" s="102">
        <v>126.77</v>
      </c>
      <c r="F57" s="102">
        <v>260.69099999999997</v>
      </c>
      <c r="G57" s="102">
        <v>870.68</v>
      </c>
      <c r="H57" s="102">
        <v>941.02</v>
      </c>
    </row>
    <row r="58" spans="2:8" s="71" customFormat="1">
      <c r="B58" s="143">
        <v>39156</v>
      </c>
      <c r="C58" s="102">
        <v>1471.2850000000001</v>
      </c>
      <c r="D58" s="102">
        <v>883.82</v>
      </c>
      <c r="E58" s="102">
        <v>127.66</v>
      </c>
      <c r="F58" s="102">
        <v>263.548</v>
      </c>
      <c r="G58" s="102">
        <v>881.79</v>
      </c>
      <c r="H58" s="102">
        <v>953.33</v>
      </c>
    </row>
    <row r="59" spans="2:8" s="71" customFormat="1">
      <c r="B59" s="143">
        <v>39157</v>
      </c>
      <c r="C59" s="102">
        <v>1469.671</v>
      </c>
      <c r="D59" s="102">
        <v>882.88</v>
      </c>
      <c r="E59" s="102">
        <v>127.12</v>
      </c>
      <c r="F59" s="102">
        <v>262.858</v>
      </c>
      <c r="G59" s="102">
        <v>881.21</v>
      </c>
      <c r="H59" s="102">
        <v>948.36</v>
      </c>
    </row>
    <row r="60" spans="2:8" s="71" customFormat="1">
      <c r="B60" s="143">
        <v>39160</v>
      </c>
      <c r="C60" s="102">
        <v>1486.4870000000001</v>
      </c>
      <c r="D60" s="102">
        <v>893.74</v>
      </c>
      <c r="E60" s="102">
        <v>127.96</v>
      </c>
      <c r="F60" s="102">
        <v>267.87599999999998</v>
      </c>
      <c r="G60" s="102">
        <v>887.81</v>
      </c>
      <c r="H60" s="102">
        <v>959.46</v>
      </c>
    </row>
    <row r="61" spans="2:8" s="71" customFormat="1">
      <c r="B61" s="143">
        <v>39161</v>
      </c>
      <c r="C61" s="102">
        <v>1496.9090000000001</v>
      </c>
      <c r="D61" s="102">
        <v>898.41</v>
      </c>
      <c r="E61" s="102">
        <v>129.03</v>
      </c>
      <c r="F61" s="102">
        <v>268.94400000000002</v>
      </c>
      <c r="G61" s="102">
        <v>885.24</v>
      </c>
      <c r="H61" s="102">
        <v>952.17</v>
      </c>
    </row>
    <row r="62" spans="2:8" s="71" customFormat="1">
      <c r="B62" s="143">
        <v>39162</v>
      </c>
      <c r="C62" s="102">
        <v>1512.1790000000001</v>
      </c>
      <c r="D62" s="102">
        <v>909.22</v>
      </c>
      <c r="E62" s="102">
        <v>129.08000000000001</v>
      </c>
      <c r="F62" s="102">
        <v>273.40300000000002</v>
      </c>
      <c r="G62" s="102">
        <v>891.17</v>
      </c>
      <c r="H62" s="102">
        <v>964.59</v>
      </c>
    </row>
    <row r="63" spans="2:8" s="71" customFormat="1">
      <c r="B63" s="143">
        <v>39163</v>
      </c>
      <c r="C63" s="102">
        <v>1524.835</v>
      </c>
      <c r="D63" s="102">
        <v>921.66</v>
      </c>
      <c r="E63" s="102">
        <v>130.9</v>
      </c>
      <c r="F63" s="102">
        <v>277.22399999999999</v>
      </c>
      <c r="G63" s="102">
        <v>904.25</v>
      </c>
      <c r="H63" s="102">
        <v>982.11</v>
      </c>
    </row>
    <row r="64" spans="2:8" s="71" customFormat="1">
      <c r="B64" s="143">
        <v>39164</v>
      </c>
      <c r="C64" s="102">
        <v>1526.8520000000001</v>
      </c>
      <c r="D64" s="102">
        <v>923.44</v>
      </c>
      <c r="E64" s="102">
        <v>131.35</v>
      </c>
      <c r="F64" s="102">
        <v>278.46499999999997</v>
      </c>
      <c r="G64" s="102">
        <v>904.62</v>
      </c>
      <c r="H64" s="102">
        <v>985.2</v>
      </c>
    </row>
    <row r="65" spans="2:8" s="71" customFormat="1">
      <c r="B65" s="143">
        <v>39167</v>
      </c>
      <c r="C65" s="102">
        <v>1525.06</v>
      </c>
      <c r="D65" s="102">
        <v>925.35</v>
      </c>
      <c r="E65" s="102">
        <v>131.34</v>
      </c>
      <c r="F65" s="102">
        <v>280.77699999999999</v>
      </c>
      <c r="G65" s="102">
        <v>906.95</v>
      </c>
      <c r="H65" s="102">
        <v>984.66</v>
      </c>
    </row>
    <row r="66" spans="2:8" s="71" customFormat="1">
      <c r="B66" s="143">
        <v>39168</v>
      </c>
      <c r="C66" s="102">
        <v>1518.367</v>
      </c>
      <c r="D66" s="102">
        <v>922.04</v>
      </c>
      <c r="E66" s="102">
        <v>130.5</v>
      </c>
      <c r="F66" s="102">
        <v>278.98500000000001</v>
      </c>
      <c r="G66" s="102">
        <v>912.74</v>
      </c>
      <c r="H66" s="102">
        <v>987.44</v>
      </c>
    </row>
    <row r="67" spans="2:8" s="71" customFormat="1">
      <c r="B67" s="143">
        <v>39169</v>
      </c>
      <c r="C67" s="102">
        <v>1510.3520000000001</v>
      </c>
      <c r="D67" s="102">
        <v>913.77</v>
      </c>
      <c r="E67" s="102">
        <v>130.41999999999999</v>
      </c>
      <c r="F67" s="102">
        <v>276.86500000000001</v>
      </c>
      <c r="G67" s="102">
        <v>915.2</v>
      </c>
      <c r="H67" s="102">
        <v>993.28</v>
      </c>
    </row>
    <row r="68" spans="2:8" s="71" customFormat="1">
      <c r="B68" s="143">
        <v>39170</v>
      </c>
      <c r="C68" s="102">
        <v>1515.9349999999999</v>
      </c>
      <c r="D68" s="102">
        <v>924.67</v>
      </c>
      <c r="E68" s="102">
        <v>129.72</v>
      </c>
      <c r="F68" s="102">
        <v>280.61799999999999</v>
      </c>
      <c r="G68" s="102">
        <v>921.82</v>
      </c>
      <c r="H68" s="102">
        <v>1011.77</v>
      </c>
    </row>
    <row r="69" spans="2:8" s="71" customFormat="1">
      <c r="B69" s="143">
        <v>39171</v>
      </c>
      <c r="C69" s="102">
        <v>1514.181</v>
      </c>
      <c r="D69" s="102">
        <v>929.03</v>
      </c>
      <c r="E69" s="102">
        <v>129.78</v>
      </c>
      <c r="F69" s="102">
        <v>281.89299999999997</v>
      </c>
      <c r="G69" s="102">
        <v>933.69</v>
      </c>
      <c r="H69" s="102">
        <v>1017.35</v>
      </c>
    </row>
    <row r="70" spans="2:8" s="71" customFormat="1">
      <c r="B70" s="143">
        <v>39174</v>
      </c>
      <c r="C70" s="102">
        <v>1518.173</v>
      </c>
      <c r="D70" s="102">
        <v>928.13</v>
      </c>
      <c r="E70" s="102">
        <v>128.38999999999999</v>
      </c>
      <c r="F70" s="102">
        <v>279.012</v>
      </c>
      <c r="G70" s="102">
        <v>930.94</v>
      </c>
      <c r="H70" s="102">
        <v>1012.76</v>
      </c>
    </row>
    <row r="71" spans="2:8" s="71" customFormat="1">
      <c r="B71" s="143">
        <v>39175</v>
      </c>
      <c r="C71" s="102">
        <v>1532.3910000000001</v>
      </c>
      <c r="D71" s="102">
        <v>937.11</v>
      </c>
      <c r="E71" s="102">
        <v>129.31</v>
      </c>
      <c r="F71" s="102">
        <v>281.67</v>
      </c>
      <c r="G71" s="102">
        <v>937.15</v>
      </c>
      <c r="H71" s="102">
        <v>1023.16</v>
      </c>
    </row>
    <row r="72" spans="2:8" s="71" customFormat="1">
      <c r="B72" s="143">
        <v>39176</v>
      </c>
      <c r="C72" s="102">
        <v>1538.173</v>
      </c>
      <c r="D72" s="102">
        <v>947.44</v>
      </c>
      <c r="E72" s="102">
        <v>131.4</v>
      </c>
      <c r="F72" s="102">
        <v>284.90199999999999</v>
      </c>
      <c r="G72" s="102">
        <v>941.02</v>
      </c>
      <c r="H72" s="102">
        <v>1020.92</v>
      </c>
    </row>
    <row r="73" spans="2:8" s="71" customFormat="1">
      <c r="B73" s="143">
        <v>39177</v>
      </c>
      <c r="C73" s="102">
        <v>1542.4069999999999</v>
      </c>
      <c r="D73" s="102">
        <v>950.29</v>
      </c>
      <c r="E73" s="102">
        <v>130.99</v>
      </c>
      <c r="F73" s="102">
        <v>286.17599999999999</v>
      </c>
      <c r="G73" s="102">
        <v>953.31</v>
      </c>
      <c r="H73" s="102">
        <v>1039.03</v>
      </c>
    </row>
    <row r="74" spans="2:8" s="71" customFormat="1">
      <c r="B74" s="143">
        <v>39178</v>
      </c>
      <c r="C74" s="102">
        <v>1542.0160000000001</v>
      </c>
      <c r="D74" s="102">
        <v>950.45</v>
      </c>
      <c r="E74" s="102">
        <v>130.78</v>
      </c>
      <c r="F74" s="102">
        <v>286.31099999999998</v>
      </c>
      <c r="G74" s="102">
        <v>953.51</v>
      </c>
      <c r="H74" s="102">
        <v>1039.03</v>
      </c>
    </row>
    <row r="75" spans="2:8" s="71" customFormat="1">
      <c r="B75" s="143">
        <v>39181</v>
      </c>
      <c r="C75" s="102">
        <v>1540.7059999999999</v>
      </c>
      <c r="D75" s="102">
        <v>956.9</v>
      </c>
      <c r="E75" s="102">
        <v>131.66</v>
      </c>
      <c r="F75" s="102">
        <v>288.714</v>
      </c>
      <c r="G75" s="102">
        <v>952.12</v>
      </c>
      <c r="H75" s="102">
        <v>1038.46</v>
      </c>
    </row>
    <row r="76" spans="2:8" s="71" customFormat="1">
      <c r="B76" s="143">
        <v>39182</v>
      </c>
      <c r="C76" s="102">
        <v>1549.778</v>
      </c>
      <c r="D76" s="102">
        <v>960.33</v>
      </c>
      <c r="E76" s="102">
        <v>131.81</v>
      </c>
      <c r="F76" s="102">
        <v>290.72899999999998</v>
      </c>
      <c r="G76" s="102">
        <v>968.73</v>
      </c>
      <c r="H76" s="102">
        <v>1068.26</v>
      </c>
    </row>
    <row r="77" spans="2:8" s="71" customFormat="1">
      <c r="B77" s="143">
        <v>39183</v>
      </c>
      <c r="C77" s="102">
        <v>1544.2360000000001</v>
      </c>
      <c r="D77" s="102">
        <v>963.62</v>
      </c>
      <c r="E77" s="102">
        <v>132.1</v>
      </c>
      <c r="F77" s="102">
        <v>291.06900000000002</v>
      </c>
      <c r="G77" s="102">
        <v>967.52</v>
      </c>
      <c r="H77" s="102">
        <v>1064.4100000000001</v>
      </c>
    </row>
    <row r="78" spans="2:8" s="71" customFormat="1">
      <c r="B78" s="143">
        <v>39184</v>
      </c>
      <c r="C78" s="102">
        <v>1548.971</v>
      </c>
      <c r="D78" s="102">
        <v>963.38</v>
      </c>
      <c r="E78" s="102">
        <v>131.56</v>
      </c>
      <c r="F78" s="102">
        <v>290.46199999999999</v>
      </c>
      <c r="G78" s="102">
        <v>959.99</v>
      </c>
      <c r="H78" s="102">
        <v>1041.49</v>
      </c>
    </row>
    <row r="79" spans="2:8" s="71" customFormat="1">
      <c r="B79" s="143">
        <v>39185</v>
      </c>
      <c r="C79" s="102">
        <v>1553.655</v>
      </c>
      <c r="D79" s="102">
        <v>968.99</v>
      </c>
      <c r="E79" s="102">
        <v>130.30000000000001</v>
      </c>
      <c r="F79" s="102">
        <v>294.03899999999999</v>
      </c>
      <c r="G79" s="102">
        <v>966.82</v>
      </c>
      <c r="H79" s="102">
        <v>1052.17</v>
      </c>
    </row>
    <row r="80" spans="2:8" s="71" customFormat="1">
      <c r="B80" s="143">
        <v>39188</v>
      </c>
      <c r="C80" s="102">
        <v>1571.643</v>
      </c>
      <c r="D80" s="102">
        <v>980.67</v>
      </c>
      <c r="E80" s="102">
        <v>131.59</v>
      </c>
      <c r="F80" s="102">
        <v>299.04300000000001</v>
      </c>
      <c r="G80" s="102">
        <v>970.35</v>
      </c>
      <c r="H80" s="102">
        <v>1052.32</v>
      </c>
    </row>
    <row r="81" spans="2:8" s="71" customFormat="1">
      <c r="B81" s="143">
        <v>39189</v>
      </c>
      <c r="C81" s="102">
        <v>1574.4490000000001</v>
      </c>
      <c r="D81" s="102">
        <v>978.44</v>
      </c>
      <c r="E81" s="102">
        <v>131.47999999999999</v>
      </c>
      <c r="F81" s="102">
        <v>297.48200000000003</v>
      </c>
      <c r="G81" s="102">
        <v>971.99</v>
      </c>
      <c r="H81" s="102">
        <v>1045.92</v>
      </c>
    </row>
    <row r="82" spans="2:8" s="71" customFormat="1">
      <c r="B82" s="143">
        <v>39190</v>
      </c>
      <c r="C82" s="102">
        <v>1576.038</v>
      </c>
      <c r="D82" s="102">
        <v>975.68</v>
      </c>
      <c r="E82" s="102">
        <v>132.88999999999999</v>
      </c>
      <c r="F82" s="102">
        <v>295.71600000000001</v>
      </c>
      <c r="G82" s="102">
        <v>971.16</v>
      </c>
      <c r="H82" s="102">
        <v>1041.6500000000001</v>
      </c>
    </row>
    <row r="83" spans="2:8" s="71" customFormat="1">
      <c r="B83" s="143">
        <v>39191</v>
      </c>
      <c r="C83" s="102">
        <v>1569.6</v>
      </c>
      <c r="D83" s="102">
        <v>964.33</v>
      </c>
      <c r="E83" s="102">
        <v>130.74</v>
      </c>
      <c r="F83" s="102">
        <v>291.13400000000001</v>
      </c>
      <c r="G83" s="102">
        <v>957.58</v>
      </c>
      <c r="H83" s="102">
        <v>1024.3</v>
      </c>
    </row>
    <row r="84" spans="2:8" s="71" customFormat="1">
      <c r="B84" s="143">
        <v>39192</v>
      </c>
      <c r="C84" s="102">
        <v>1583.136</v>
      </c>
      <c r="D84" s="102">
        <v>979.57</v>
      </c>
      <c r="E84" s="102">
        <v>131.16999999999999</v>
      </c>
      <c r="F84" s="102">
        <v>297.245</v>
      </c>
      <c r="G84" s="102">
        <v>970.41</v>
      </c>
      <c r="H84" s="102">
        <v>1042.8800000000001</v>
      </c>
    </row>
    <row r="85" spans="2:8" s="71" customFormat="1">
      <c r="B85" s="143">
        <v>39195</v>
      </c>
      <c r="C85" s="102">
        <v>1579.7670000000001</v>
      </c>
      <c r="D85" s="102">
        <v>980.86</v>
      </c>
      <c r="E85" s="102">
        <v>131.4</v>
      </c>
      <c r="F85" s="102">
        <v>297.20499999999998</v>
      </c>
      <c r="G85" s="102">
        <v>975.07</v>
      </c>
      <c r="H85" s="102">
        <v>1047.47</v>
      </c>
    </row>
    <row r="86" spans="2:8" s="71" customFormat="1">
      <c r="B86" s="143">
        <v>39196</v>
      </c>
      <c r="C86" s="102">
        <v>1576.6579999999999</v>
      </c>
      <c r="D86" s="102">
        <v>980.16</v>
      </c>
      <c r="E86" s="102">
        <v>131.74</v>
      </c>
      <c r="F86" s="102">
        <v>297.03399999999999</v>
      </c>
      <c r="G86" s="102">
        <v>975.19</v>
      </c>
      <c r="H86" s="102">
        <v>1045.93</v>
      </c>
    </row>
    <row r="87" spans="2:8" s="71" customFormat="1">
      <c r="B87" s="143">
        <v>39197</v>
      </c>
      <c r="C87" s="102">
        <v>1587.7639999999999</v>
      </c>
      <c r="D87" s="102">
        <v>982.72</v>
      </c>
      <c r="E87" s="102">
        <v>130.58000000000001</v>
      </c>
      <c r="F87" s="102">
        <v>298.892</v>
      </c>
      <c r="G87" s="102">
        <v>965.13</v>
      </c>
      <c r="H87" s="102">
        <v>1019.17</v>
      </c>
    </row>
    <row r="88" spans="2:8" s="71" customFormat="1">
      <c r="B88" s="143">
        <v>39198</v>
      </c>
      <c r="C88" s="102">
        <v>1585.7619999999999</v>
      </c>
      <c r="D88" s="102">
        <v>983.51</v>
      </c>
      <c r="E88" s="102">
        <v>131.06</v>
      </c>
      <c r="F88" s="102">
        <v>298.25400000000002</v>
      </c>
      <c r="G88" s="102">
        <v>967.79</v>
      </c>
      <c r="H88" s="102">
        <v>1022.38</v>
      </c>
    </row>
    <row r="89" spans="2:8" s="71" customFormat="1">
      <c r="B89" s="143">
        <v>39199</v>
      </c>
      <c r="C89" s="102">
        <v>1584.0940000000001</v>
      </c>
      <c r="D89" s="102">
        <v>975.81</v>
      </c>
      <c r="E89" s="102">
        <v>130.41</v>
      </c>
      <c r="F89" s="102">
        <v>293.94</v>
      </c>
      <c r="G89" s="102">
        <v>973.25</v>
      </c>
      <c r="H89" s="102">
        <v>1026.8399999999999</v>
      </c>
    </row>
    <row r="90" spans="2:8" s="71" customFormat="1">
      <c r="B90" s="143">
        <v>39202</v>
      </c>
      <c r="C90" s="102">
        <v>1577.86</v>
      </c>
      <c r="D90" s="102">
        <v>969.93</v>
      </c>
      <c r="E90" s="102">
        <v>130.08000000000001</v>
      </c>
      <c r="F90" s="102">
        <v>292.351</v>
      </c>
      <c r="G90" s="102">
        <v>963.76</v>
      </c>
      <c r="H90" s="102">
        <v>1009.14</v>
      </c>
    </row>
    <row r="91" spans="2:8" s="71" customFormat="1">
      <c r="B91" s="143">
        <v>39203</v>
      </c>
      <c r="C91" s="102">
        <v>1575.913</v>
      </c>
      <c r="D91" s="102">
        <v>969.15</v>
      </c>
      <c r="E91" s="102">
        <v>129.5</v>
      </c>
      <c r="F91" s="102">
        <v>292.26100000000002</v>
      </c>
      <c r="G91" s="102">
        <v>959.55</v>
      </c>
      <c r="H91" s="102">
        <v>1003.77</v>
      </c>
    </row>
    <row r="92" spans="2:8" s="71" customFormat="1">
      <c r="B92" s="143">
        <v>39204</v>
      </c>
      <c r="C92" s="102">
        <v>1585.8530000000001</v>
      </c>
      <c r="D92" s="102">
        <v>975.12</v>
      </c>
      <c r="E92" s="102">
        <v>130.06</v>
      </c>
      <c r="F92" s="102">
        <v>293.49400000000003</v>
      </c>
      <c r="G92" s="102">
        <v>960.99</v>
      </c>
      <c r="H92" s="102">
        <v>1007.46</v>
      </c>
    </row>
    <row r="93" spans="2:8" s="71" customFormat="1">
      <c r="B93" s="143">
        <v>39205</v>
      </c>
      <c r="C93" s="102">
        <v>1589.885</v>
      </c>
      <c r="D93" s="102">
        <v>986.5</v>
      </c>
      <c r="E93" s="102">
        <v>130.49</v>
      </c>
      <c r="F93" s="102">
        <v>297.75799999999998</v>
      </c>
      <c r="G93" s="102">
        <v>962.87</v>
      </c>
      <c r="H93" s="102">
        <v>1008.61</v>
      </c>
    </row>
    <row r="94" spans="2:8" s="71" customFormat="1">
      <c r="B94" s="143">
        <v>39206</v>
      </c>
      <c r="C94" s="102">
        <v>1597.4449999999999</v>
      </c>
      <c r="D94" s="102">
        <v>995.29</v>
      </c>
      <c r="E94" s="102">
        <v>131.1</v>
      </c>
      <c r="F94" s="102">
        <v>299.81099999999998</v>
      </c>
      <c r="G94" s="102">
        <v>959.49</v>
      </c>
      <c r="H94" s="102">
        <v>995.71</v>
      </c>
    </row>
    <row r="95" spans="2:8" s="71" customFormat="1">
      <c r="B95" s="143">
        <v>39209</v>
      </c>
      <c r="C95" s="102">
        <v>1605.4010000000001</v>
      </c>
      <c r="D95" s="102">
        <v>999.54</v>
      </c>
      <c r="E95" s="102">
        <v>133.07</v>
      </c>
      <c r="F95" s="102">
        <v>299.95400000000001</v>
      </c>
      <c r="G95" s="102">
        <v>953.85</v>
      </c>
      <c r="H95" s="102">
        <v>975.84</v>
      </c>
    </row>
    <row r="96" spans="2:8" s="71" customFormat="1">
      <c r="B96" s="143">
        <v>39210</v>
      </c>
      <c r="C96" s="102">
        <v>1596.1079999999999</v>
      </c>
      <c r="D96" s="102">
        <v>993.15</v>
      </c>
      <c r="E96" s="102">
        <v>132.79</v>
      </c>
      <c r="F96" s="102">
        <v>298.06200000000001</v>
      </c>
      <c r="G96" s="102">
        <v>946.94</v>
      </c>
      <c r="H96" s="102">
        <v>972.11</v>
      </c>
    </row>
    <row r="97" spans="2:8" s="71" customFormat="1">
      <c r="B97" s="143">
        <v>39211</v>
      </c>
      <c r="C97" s="102">
        <v>1602.4829999999999</v>
      </c>
      <c r="D97" s="102">
        <v>998.77</v>
      </c>
      <c r="E97" s="102">
        <v>133.65</v>
      </c>
      <c r="F97" s="102">
        <v>300.76499999999999</v>
      </c>
      <c r="G97" s="102">
        <v>954.65</v>
      </c>
      <c r="H97" s="102">
        <v>968.24</v>
      </c>
    </row>
    <row r="98" spans="2:8" s="71" customFormat="1">
      <c r="B98" s="143">
        <v>39212</v>
      </c>
      <c r="C98" s="102">
        <v>1584.499</v>
      </c>
      <c r="D98" s="102">
        <v>993.9</v>
      </c>
      <c r="E98" s="102">
        <v>132.80000000000001</v>
      </c>
      <c r="F98" s="102">
        <v>297.98099999999999</v>
      </c>
      <c r="G98" s="102">
        <v>944.7</v>
      </c>
      <c r="H98" s="102">
        <v>961.45</v>
      </c>
    </row>
    <row r="99" spans="2:8" s="71" customFormat="1">
      <c r="B99" s="143">
        <v>39213</v>
      </c>
      <c r="C99" s="102">
        <v>1593.8409999999999</v>
      </c>
      <c r="D99" s="102">
        <v>990.84</v>
      </c>
      <c r="E99" s="102">
        <v>131.99</v>
      </c>
      <c r="F99" s="102">
        <v>296.38600000000002</v>
      </c>
      <c r="G99" s="102">
        <v>940.17</v>
      </c>
      <c r="H99" s="102">
        <v>950.15</v>
      </c>
    </row>
    <row r="100" spans="2:8" s="71" customFormat="1">
      <c r="B100" s="143">
        <v>39216</v>
      </c>
      <c r="C100" s="102">
        <v>1593.2059999999999</v>
      </c>
      <c r="D100" s="102">
        <v>998.01</v>
      </c>
      <c r="E100" s="102">
        <v>133.1</v>
      </c>
      <c r="F100" s="102">
        <v>301.36799999999999</v>
      </c>
      <c r="G100" s="102">
        <v>941.76</v>
      </c>
      <c r="H100" s="102">
        <v>941.84</v>
      </c>
    </row>
    <row r="101" spans="2:8" s="71" customFormat="1">
      <c r="B101" s="143">
        <v>39217</v>
      </c>
      <c r="C101" s="102">
        <v>1594.405</v>
      </c>
      <c r="D101" s="102">
        <v>992.52</v>
      </c>
      <c r="E101" s="102">
        <v>131.96</v>
      </c>
      <c r="F101" s="102">
        <v>300.25799999999998</v>
      </c>
      <c r="G101" s="102">
        <v>947.67</v>
      </c>
      <c r="H101" s="102">
        <v>949.2</v>
      </c>
    </row>
    <row r="102" spans="2:8" s="71" customFormat="1">
      <c r="B102" s="143">
        <v>39218</v>
      </c>
      <c r="C102" s="102">
        <v>1598.1959999999999</v>
      </c>
      <c r="D102" s="102">
        <v>1003.9</v>
      </c>
      <c r="E102" s="102">
        <v>132.01</v>
      </c>
      <c r="F102" s="102">
        <v>306.553</v>
      </c>
      <c r="G102" s="102">
        <v>952.86</v>
      </c>
      <c r="H102" s="102">
        <v>963.81</v>
      </c>
    </row>
    <row r="103" spans="2:8" s="71" customFormat="1">
      <c r="B103" s="143">
        <v>39219</v>
      </c>
      <c r="C103" s="102">
        <v>1595.41</v>
      </c>
      <c r="D103" s="102">
        <v>1003.16</v>
      </c>
      <c r="E103" s="102">
        <v>131.65</v>
      </c>
      <c r="F103" s="102">
        <v>306.14</v>
      </c>
      <c r="G103" s="102">
        <v>952.17</v>
      </c>
      <c r="H103" s="102">
        <v>962.03</v>
      </c>
    </row>
    <row r="104" spans="2:8" s="71" customFormat="1">
      <c r="B104" s="143">
        <v>39220</v>
      </c>
      <c r="C104" s="102">
        <v>1604.615</v>
      </c>
      <c r="D104" s="102">
        <v>1005.71</v>
      </c>
      <c r="E104" s="102">
        <v>131.01</v>
      </c>
      <c r="F104" s="102">
        <v>307.83499999999998</v>
      </c>
      <c r="G104" s="102">
        <v>963.6</v>
      </c>
      <c r="H104" s="102">
        <v>974.9</v>
      </c>
    </row>
    <row r="105" spans="2:8" s="71" customFormat="1">
      <c r="B105" s="143">
        <v>39223</v>
      </c>
      <c r="C105" s="102">
        <v>1605.4059999999999</v>
      </c>
      <c r="D105" s="102">
        <v>1014.06</v>
      </c>
      <c r="E105" s="102">
        <v>131.84</v>
      </c>
      <c r="F105" s="102">
        <v>310.15199999999999</v>
      </c>
      <c r="G105" s="102">
        <v>962.17</v>
      </c>
      <c r="H105" s="102">
        <v>972.98</v>
      </c>
    </row>
    <row r="106" spans="2:8" s="71" customFormat="1">
      <c r="B106" s="143">
        <v>39224</v>
      </c>
      <c r="C106" s="102">
        <v>1607.106</v>
      </c>
      <c r="D106" s="102">
        <v>1017.43</v>
      </c>
      <c r="E106" s="102">
        <v>133.18</v>
      </c>
      <c r="F106" s="102">
        <v>309.53800000000001</v>
      </c>
      <c r="G106" s="102">
        <v>954.85</v>
      </c>
      <c r="H106" s="102">
        <v>966.36</v>
      </c>
    </row>
    <row r="107" spans="2:8" s="71" customFormat="1">
      <c r="B107" s="143">
        <v>39225</v>
      </c>
      <c r="C107" s="102">
        <v>1612.598</v>
      </c>
      <c r="D107" s="102">
        <v>1015.96</v>
      </c>
      <c r="E107" s="102">
        <v>133.52000000000001</v>
      </c>
      <c r="F107" s="102">
        <v>307.10300000000001</v>
      </c>
      <c r="G107" s="102">
        <v>953.24</v>
      </c>
      <c r="H107" s="102">
        <v>962.83</v>
      </c>
    </row>
    <row r="108" spans="2:8" s="71" customFormat="1">
      <c r="B108" s="143">
        <v>39226</v>
      </c>
      <c r="C108" s="102">
        <v>1596.96</v>
      </c>
      <c r="D108" s="102">
        <v>1003.4</v>
      </c>
      <c r="E108" s="102">
        <v>133.34</v>
      </c>
      <c r="F108" s="102">
        <v>301.86599999999999</v>
      </c>
      <c r="G108" s="102">
        <v>950.04</v>
      </c>
      <c r="H108" s="102">
        <v>956.63</v>
      </c>
    </row>
    <row r="109" spans="2:8" s="71" customFormat="1">
      <c r="B109" s="143">
        <v>39227</v>
      </c>
      <c r="C109" s="102">
        <v>1599.403</v>
      </c>
      <c r="D109" s="102">
        <v>1004.87</v>
      </c>
      <c r="E109" s="102">
        <v>131.75</v>
      </c>
      <c r="F109" s="102">
        <v>303.65800000000002</v>
      </c>
      <c r="G109" s="102">
        <v>952.18</v>
      </c>
      <c r="H109" s="102">
        <v>964.51</v>
      </c>
    </row>
    <row r="110" spans="2:8" s="71" customFormat="1">
      <c r="B110" s="143">
        <v>39230</v>
      </c>
      <c r="C110" s="102">
        <v>1601.2090000000001</v>
      </c>
      <c r="D110" s="102">
        <v>1008.01</v>
      </c>
      <c r="E110" s="102">
        <v>132.35</v>
      </c>
      <c r="F110" s="102">
        <v>303.85000000000002</v>
      </c>
      <c r="G110" s="102">
        <v>952.18</v>
      </c>
      <c r="H110" s="102">
        <v>964.51</v>
      </c>
    </row>
    <row r="111" spans="2:8" s="71" customFormat="1">
      <c r="B111" s="143">
        <v>39231</v>
      </c>
      <c r="C111" s="102">
        <v>1605.7529999999999</v>
      </c>
      <c r="D111" s="102">
        <v>1006.1</v>
      </c>
      <c r="E111" s="102">
        <v>132.97</v>
      </c>
      <c r="F111" s="102">
        <v>302.14699999999999</v>
      </c>
      <c r="G111" s="102">
        <v>942.22</v>
      </c>
      <c r="H111" s="102">
        <v>939.11</v>
      </c>
    </row>
    <row r="112" spans="2:8" s="71" customFormat="1">
      <c r="B112" s="143">
        <v>39232</v>
      </c>
      <c r="C112" s="102">
        <v>1608.61</v>
      </c>
      <c r="D112" s="102">
        <v>999.32</v>
      </c>
      <c r="E112" s="102">
        <v>132.41999999999999</v>
      </c>
      <c r="F112" s="102">
        <v>299.55399999999997</v>
      </c>
      <c r="G112" s="102">
        <v>935.96</v>
      </c>
      <c r="H112" s="102">
        <v>931.22</v>
      </c>
    </row>
    <row r="113" spans="2:8" s="71" customFormat="1">
      <c r="B113" s="143">
        <v>39233</v>
      </c>
      <c r="C113" s="102">
        <v>1616.8710000000001</v>
      </c>
      <c r="D113" s="102">
        <v>1014.78</v>
      </c>
      <c r="E113" s="102">
        <v>134.01</v>
      </c>
      <c r="F113" s="102">
        <v>306.279</v>
      </c>
      <c r="G113" s="102">
        <v>947.1</v>
      </c>
      <c r="H113" s="102">
        <v>953.71</v>
      </c>
    </row>
    <row r="114" spans="2:8" s="71" customFormat="1">
      <c r="B114" s="143">
        <v>39234</v>
      </c>
      <c r="C114" s="102">
        <v>1625.2190000000001</v>
      </c>
      <c r="D114" s="102">
        <v>1031.51</v>
      </c>
      <c r="E114" s="102">
        <v>135</v>
      </c>
      <c r="F114" s="102">
        <v>312.95499999999998</v>
      </c>
      <c r="G114" s="102">
        <v>954.48</v>
      </c>
      <c r="H114" s="102">
        <v>972.71</v>
      </c>
    </row>
    <row r="115" spans="2:8" s="71" customFormat="1">
      <c r="B115" s="143">
        <v>39237</v>
      </c>
      <c r="C115" s="102">
        <v>1630.058</v>
      </c>
      <c r="D115" s="102">
        <v>1034.45</v>
      </c>
      <c r="E115" s="102">
        <v>135.87</v>
      </c>
      <c r="F115" s="102">
        <v>312.524</v>
      </c>
      <c r="G115" s="102">
        <v>950.58</v>
      </c>
      <c r="H115" s="102">
        <v>971.72</v>
      </c>
    </row>
    <row r="116" spans="2:8" s="71" customFormat="1">
      <c r="B116" s="143">
        <v>39238</v>
      </c>
      <c r="C116" s="102">
        <v>1624.5709999999999</v>
      </c>
      <c r="D116" s="102">
        <v>1035.55</v>
      </c>
      <c r="E116" s="102">
        <v>136.25</v>
      </c>
      <c r="F116" s="102">
        <v>313.05599999999998</v>
      </c>
      <c r="G116" s="102">
        <v>957.61</v>
      </c>
      <c r="H116" s="102">
        <v>981.08</v>
      </c>
    </row>
    <row r="117" spans="2:8" s="71" customFormat="1">
      <c r="B117" s="143">
        <v>39239</v>
      </c>
      <c r="C117" s="102">
        <v>1607.7470000000001</v>
      </c>
      <c r="D117" s="102">
        <v>1024.03</v>
      </c>
      <c r="E117" s="102">
        <v>136.62</v>
      </c>
      <c r="F117" s="102">
        <v>308.08999999999997</v>
      </c>
      <c r="G117" s="102">
        <v>952.9</v>
      </c>
      <c r="H117" s="102">
        <v>977.82</v>
      </c>
    </row>
    <row r="118" spans="2:8" s="71" customFormat="1">
      <c r="B118" s="143">
        <v>39240</v>
      </c>
      <c r="C118" s="102">
        <v>1584.77</v>
      </c>
      <c r="D118" s="102">
        <v>1019.64</v>
      </c>
      <c r="E118" s="102">
        <v>136.26</v>
      </c>
      <c r="F118" s="102">
        <v>306.38400000000001</v>
      </c>
      <c r="G118" s="102">
        <v>946.02</v>
      </c>
      <c r="H118" s="102">
        <v>961.69</v>
      </c>
    </row>
    <row r="119" spans="2:8" s="71" customFormat="1">
      <c r="B119" s="143">
        <v>39241</v>
      </c>
      <c r="C119" s="102">
        <v>1585.933</v>
      </c>
      <c r="D119" s="102">
        <v>1006.86</v>
      </c>
      <c r="E119" s="102">
        <v>134.1</v>
      </c>
      <c r="F119" s="102">
        <v>303.54399999999998</v>
      </c>
      <c r="G119" s="102">
        <v>935.36</v>
      </c>
      <c r="H119" s="102">
        <v>951.47</v>
      </c>
    </row>
    <row r="120" spans="2:8" s="71" customFormat="1">
      <c r="B120" s="143">
        <v>39244</v>
      </c>
      <c r="C120" s="102">
        <v>1591.3320000000001</v>
      </c>
      <c r="D120" s="102">
        <v>1014.24</v>
      </c>
      <c r="E120" s="102">
        <v>134.44999999999999</v>
      </c>
      <c r="F120" s="102">
        <v>306.68</v>
      </c>
      <c r="G120" s="102">
        <v>937.44</v>
      </c>
      <c r="H120" s="102">
        <v>964.95</v>
      </c>
    </row>
    <row r="121" spans="2:8" s="71" customFormat="1">
      <c r="B121" s="143">
        <v>39245</v>
      </c>
      <c r="C121" s="102">
        <v>1578.059</v>
      </c>
      <c r="D121" s="102">
        <v>1014.13</v>
      </c>
      <c r="E121" s="102">
        <v>134.32</v>
      </c>
      <c r="F121" s="102">
        <v>306.01100000000002</v>
      </c>
      <c r="G121" s="102">
        <v>936.49</v>
      </c>
      <c r="H121" s="102">
        <v>962.85</v>
      </c>
    </row>
    <row r="122" spans="2:8" s="71" customFormat="1">
      <c r="B122" s="143">
        <v>39246</v>
      </c>
      <c r="C122" s="102">
        <v>1589.4690000000001</v>
      </c>
      <c r="D122" s="102">
        <v>1015.26</v>
      </c>
      <c r="E122" s="102">
        <v>133.31</v>
      </c>
      <c r="F122" s="102">
        <v>308.00599999999997</v>
      </c>
      <c r="G122" s="102">
        <v>937.87</v>
      </c>
      <c r="H122" s="102">
        <v>965.03</v>
      </c>
    </row>
    <row r="123" spans="2:8" s="71" customFormat="1">
      <c r="B123" s="143">
        <v>39247</v>
      </c>
      <c r="C123" s="102">
        <v>1603.0920000000001</v>
      </c>
      <c r="D123" s="102">
        <v>1036.43</v>
      </c>
      <c r="E123" s="102">
        <v>134.35</v>
      </c>
      <c r="F123" s="102">
        <v>315.25299999999999</v>
      </c>
      <c r="G123" s="102">
        <v>953.29</v>
      </c>
      <c r="H123" s="102">
        <v>988.43</v>
      </c>
    </row>
    <row r="124" spans="2:8" s="71" customFormat="1">
      <c r="B124" s="143">
        <v>39248</v>
      </c>
      <c r="C124" s="102">
        <v>1619.22</v>
      </c>
      <c r="D124" s="102">
        <v>1049.3599999999999</v>
      </c>
      <c r="E124" s="102">
        <v>135.08000000000001</v>
      </c>
      <c r="F124" s="102">
        <v>320.36399999999998</v>
      </c>
      <c r="G124" s="102">
        <v>966.07</v>
      </c>
      <c r="H124" s="102">
        <v>1003.4</v>
      </c>
    </row>
    <row r="125" spans="2:8" s="71" customFormat="1">
      <c r="B125" s="143">
        <v>39251</v>
      </c>
      <c r="C125" s="102">
        <v>1619.395</v>
      </c>
      <c r="D125" s="102">
        <v>1061.79</v>
      </c>
      <c r="E125" s="102">
        <v>136.59</v>
      </c>
      <c r="F125" s="102">
        <v>324.93599999999998</v>
      </c>
      <c r="G125" s="102">
        <v>968.17</v>
      </c>
      <c r="H125" s="102">
        <v>1003.32</v>
      </c>
    </row>
    <row r="126" spans="2:8" s="71" customFormat="1">
      <c r="B126" s="143">
        <v>39252</v>
      </c>
      <c r="C126" s="102">
        <v>1619.846</v>
      </c>
      <c r="D126" s="102">
        <v>1061.79</v>
      </c>
      <c r="E126" s="102">
        <v>136.53</v>
      </c>
      <c r="F126" s="102">
        <v>325.21800000000002</v>
      </c>
      <c r="G126" s="102">
        <v>979.52</v>
      </c>
      <c r="H126" s="102">
        <v>1022.91</v>
      </c>
    </row>
    <row r="127" spans="2:8" s="71" customFormat="1">
      <c r="B127" s="143">
        <v>39253</v>
      </c>
      <c r="C127" s="102">
        <v>1611.2260000000001</v>
      </c>
      <c r="D127" s="102">
        <v>1064.28</v>
      </c>
      <c r="E127" s="102">
        <v>136.82</v>
      </c>
      <c r="F127" s="102">
        <v>325.99</v>
      </c>
      <c r="G127" s="102">
        <v>981.37</v>
      </c>
      <c r="H127" s="102">
        <v>1026.4000000000001</v>
      </c>
    </row>
    <row r="128" spans="2:8" s="71" customFormat="1">
      <c r="B128" s="143">
        <v>39254</v>
      </c>
      <c r="C128" s="102">
        <v>1610.325</v>
      </c>
      <c r="D128" s="102">
        <v>1066.99</v>
      </c>
      <c r="E128" s="102">
        <v>137.51</v>
      </c>
      <c r="F128" s="102">
        <v>327.95800000000003</v>
      </c>
      <c r="G128" s="102">
        <v>982.61</v>
      </c>
      <c r="H128" s="102">
        <v>1028.3800000000001</v>
      </c>
    </row>
    <row r="129" spans="2:8" s="71" customFormat="1">
      <c r="B129" s="143">
        <v>39255</v>
      </c>
      <c r="C129" s="102">
        <v>1598.1</v>
      </c>
      <c r="D129" s="102">
        <v>1064.22</v>
      </c>
      <c r="E129" s="102">
        <v>136.53</v>
      </c>
      <c r="F129" s="102">
        <v>327.53500000000003</v>
      </c>
      <c r="G129" s="102">
        <v>992.27</v>
      </c>
      <c r="H129" s="102">
        <v>1038.73</v>
      </c>
    </row>
    <row r="130" spans="2:8" s="71" customFormat="1">
      <c r="B130" s="143">
        <v>39258</v>
      </c>
      <c r="C130" s="102">
        <v>1593.492</v>
      </c>
      <c r="D130" s="102">
        <v>1057.32</v>
      </c>
      <c r="E130" s="102">
        <v>135.94</v>
      </c>
      <c r="F130" s="102">
        <v>324.11900000000003</v>
      </c>
      <c r="G130" s="102">
        <v>989.24</v>
      </c>
      <c r="H130" s="102">
        <v>1029.4000000000001</v>
      </c>
    </row>
    <row r="131" spans="2:8" s="71" customFormat="1">
      <c r="B131" s="143">
        <v>39259</v>
      </c>
      <c r="C131" s="102">
        <v>1587.825</v>
      </c>
      <c r="D131" s="102">
        <v>1051.0999999999999</v>
      </c>
      <c r="E131" s="102">
        <v>136.07</v>
      </c>
      <c r="F131" s="102">
        <v>322.983</v>
      </c>
      <c r="G131" s="102">
        <v>995.29</v>
      </c>
      <c r="H131" s="102">
        <v>1029.49</v>
      </c>
    </row>
    <row r="132" spans="2:8" s="71" customFormat="1">
      <c r="B132" s="143">
        <v>39260</v>
      </c>
      <c r="C132" s="102">
        <v>1588.193</v>
      </c>
      <c r="D132" s="102">
        <v>1045</v>
      </c>
      <c r="E132" s="102">
        <v>134.87</v>
      </c>
      <c r="F132" s="102">
        <v>321.68900000000002</v>
      </c>
      <c r="G132" s="102">
        <v>993.2</v>
      </c>
      <c r="H132" s="102">
        <v>1024.42</v>
      </c>
    </row>
    <row r="133" spans="2:8" s="71" customFormat="1">
      <c r="B133" s="143">
        <v>39261</v>
      </c>
      <c r="C133" s="102">
        <v>1596.36</v>
      </c>
      <c r="D133" s="102">
        <v>1056.3900000000001</v>
      </c>
      <c r="E133" s="102">
        <v>135.41999999999999</v>
      </c>
      <c r="F133" s="102">
        <v>325.137</v>
      </c>
      <c r="G133" s="102">
        <v>999.37</v>
      </c>
      <c r="H133" s="102">
        <v>1026.46</v>
      </c>
    </row>
    <row r="134" spans="2:8" s="71" customFormat="1">
      <c r="B134" s="143">
        <v>39262</v>
      </c>
      <c r="C134" s="102">
        <v>1602.36</v>
      </c>
      <c r="D134" s="102">
        <v>1059.69</v>
      </c>
      <c r="E134" s="102">
        <v>136.25</v>
      </c>
      <c r="F134" s="102">
        <v>327.05799999999999</v>
      </c>
      <c r="G134" s="102">
        <v>1005.95</v>
      </c>
      <c r="H134" s="102">
        <v>1031.76</v>
      </c>
    </row>
    <row r="135" spans="2:8" s="71" customFormat="1">
      <c r="B135" s="143">
        <v>39265</v>
      </c>
      <c r="C135" s="102">
        <v>1616.866</v>
      </c>
      <c r="D135" s="102">
        <v>1072.8900000000001</v>
      </c>
      <c r="E135" s="102">
        <v>137.77000000000001</v>
      </c>
      <c r="F135" s="102">
        <v>330.209</v>
      </c>
      <c r="G135" s="102">
        <v>1010.07</v>
      </c>
      <c r="H135" s="102">
        <v>1031.05</v>
      </c>
    </row>
    <row r="136" spans="2:8" s="71" customFormat="1">
      <c r="B136" s="143">
        <v>39266</v>
      </c>
      <c r="C136" s="102">
        <v>1624.3869999999999</v>
      </c>
      <c r="D136" s="102">
        <v>1088.94</v>
      </c>
      <c r="E136" s="102">
        <v>138.80000000000001</v>
      </c>
      <c r="F136" s="102">
        <v>335.93200000000002</v>
      </c>
      <c r="G136" s="102">
        <v>1016.62</v>
      </c>
      <c r="H136" s="102">
        <v>1040.78</v>
      </c>
    </row>
    <row r="137" spans="2:8" s="71" customFormat="1">
      <c r="B137" s="143">
        <v>39267</v>
      </c>
      <c r="C137" s="102">
        <v>1627.405</v>
      </c>
      <c r="D137" s="102">
        <v>1095.53</v>
      </c>
      <c r="E137" s="102">
        <v>139.05000000000001</v>
      </c>
      <c r="F137" s="102">
        <v>336.85</v>
      </c>
      <c r="G137" s="102">
        <v>1017.63</v>
      </c>
      <c r="H137" s="102">
        <v>1040.9000000000001</v>
      </c>
    </row>
    <row r="138" spans="2:8" s="71" customFormat="1">
      <c r="B138" s="143">
        <v>39268</v>
      </c>
      <c r="C138" s="102">
        <v>1624.26</v>
      </c>
      <c r="D138" s="102">
        <v>1097.32</v>
      </c>
      <c r="E138" s="102">
        <v>139.37</v>
      </c>
      <c r="F138" s="102">
        <v>338.447</v>
      </c>
      <c r="G138" s="102">
        <v>1017.63</v>
      </c>
      <c r="H138" s="102">
        <v>1032.26</v>
      </c>
    </row>
    <row r="139" spans="2:8" s="71" customFormat="1">
      <c r="B139" s="143">
        <v>39269</v>
      </c>
      <c r="C139" s="102">
        <v>1631.374</v>
      </c>
      <c r="D139" s="102">
        <v>1105.99</v>
      </c>
      <c r="E139" s="102">
        <v>139.18</v>
      </c>
      <c r="F139" s="102">
        <v>341.04</v>
      </c>
      <c r="G139" s="102">
        <v>1021.62</v>
      </c>
      <c r="H139" s="102">
        <v>1041.52</v>
      </c>
    </row>
    <row r="140" spans="2:8" s="71" customFormat="1">
      <c r="B140" s="143">
        <v>39272</v>
      </c>
      <c r="C140" s="102">
        <v>1635.7629999999999</v>
      </c>
      <c r="D140" s="102">
        <v>1119.3</v>
      </c>
      <c r="E140" s="102">
        <v>140.68</v>
      </c>
      <c r="F140" s="102">
        <v>344.76100000000002</v>
      </c>
      <c r="G140" s="102">
        <v>1020.79</v>
      </c>
      <c r="H140" s="102">
        <v>1046.69</v>
      </c>
    </row>
    <row r="141" spans="2:8" s="71" customFormat="1">
      <c r="B141" s="143">
        <v>39273</v>
      </c>
      <c r="C141" s="102">
        <v>1622.9010000000001</v>
      </c>
      <c r="D141" s="102">
        <v>1116.29</v>
      </c>
      <c r="E141" s="102">
        <v>141.51</v>
      </c>
      <c r="F141" s="102">
        <v>343.49599999999998</v>
      </c>
      <c r="G141" s="102">
        <v>1021.78</v>
      </c>
      <c r="H141" s="102">
        <v>1041.49</v>
      </c>
    </row>
    <row r="142" spans="2:8" s="71" customFormat="1">
      <c r="B142" s="143">
        <v>39274</v>
      </c>
      <c r="C142" s="102">
        <v>1625.1</v>
      </c>
      <c r="D142" s="102">
        <v>1113.77</v>
      </c>
      <c r="E142" s="102">
        <v>140.09</v>
      </c>
      <c r="F142" s="102">
        <v>344.03</v>
      </c>
      <c r="G142" s="102">
        <v>1023.58</v>
      </c>
      <c r="H142" s="102">
        <v>1054.53</v>
      </c>
    </row>
    <row r="143" spans="2:8" s="71" customFormat="1">
      <c r="B143" s="143">
        <v>39275</v>
      </c>
      <c r="C143" s="102">
        <v>1646.2080000000001</v>
      </c>
      <c r="D143" s="102">
        <v>1130.1600000000001</v>
      </c>
      <c r="E143" s="102">
        <v>139.88</v>
      </c>
      <c r="F143" s="102">
        <v>351.42099999999999</v>
      </c>
      <c r="G143" s="102">
        <v>1043.72</v>
      </c>
      <c r="H143" s="102">
        <v>1087.58</v>
      </c>
    </row>
    <row r="144" spans="2:8" s="71" customFormat="1">
      <c r="B144" s="143">
        <v>39276</v>
      </c>
      <c r="C144" s="102">
        <v>1654.8</v>
      </c>
      <c r="D144" s="102">
        <v>1146.1199999999999</v>
      </c>
      <c r="E144" s="102">
        <v>142.16</v>
      </c>
      <c r="F144" s="102">
        <v>355.017</v>
      </c>
      <c r="G144" s="102">
        <v>1055.55</v>
      </c>
      <c r="H144" s="102">
        <v>1106.81</v>
      </c>
    </row>
    <row r="145" spans="2:8" s="71" customFormat="1">
      <c r="B145" s="143">
        <v>39279</v>
      </c>
      <c r="C145" s="102">
        <v>1654.0450000000001</v>
      </c>
      <c r="D145" s="102">
        <v>1140.3</v>
      </c>
      <c r="E145" s="102">
        <v>141.80000000000001</v>
      </c>
      <c r="F145" s="102">
        <v>354.27600000000001</v>
      </c>
      <c r="G145" s="102">
        <v>1061.8399999999999</v>
      </c>
      <c r="H145" s="102">
        <v>1117.18</v>
      </c>
    </row>
    <row r="146" spans="2:8" s="71" customFormat="1">
      <c r="B146" s="143">
        <v>39280</v>
      </c>
      <c r="C146" s="102">
        <v>1651.855</v>
      </c>
      <c r="D146" s="102">
        <v>1140.1099999999999</v>
      </c>
      <c r="E146" s="102">
        <v>141.57</v>
      </c>
      <c r="F146" s="102">
        <v>354.697</v>
      </c>
      <c r="G146" s="102">
        <v>1048.3900000000001</v>
      </c>
      <c r="H146" s="102">
        <v>1092.31</v>
      </c>
    </row>
    <row r="147" spans="2:8" s="71" customFormat="1">
      <c r="B147" s="143">
        <v>39281</v>
      </c>
      <c r="C147" s="102">
        <v>1643.9169999999999</v>
      </c>
      <c r="D147" s="102">
        <v>1132.2</v>
      </c>
      <c r="E147" s="102">
        <v>140.28</v>
      </c>
      <c r="F147" s="102">
        <v>351.98599999999999</v>
      </c>
      <c r="G147" s="102">
        <v>1044.3</v>
      </c>
      <c r="H147" s="102">
        <v>1070.33</v>
      </c>
    </row>
    <row r="148" spans="2:8" s="71" customFormat="1">
      <c r="B148" s="143">
        <v>39282</v>
      </c>
      <c r="C148" s="102">
        <v>1654.9090000000001</v>
      </c>
      <c r="D148" s="102">
        <v>1144.1099999999999</v>
      </c>
      <c r="E148" s="102">
        <v>140.94999999999999</v>
      </c>
      <c r="F148" s="102">
        <v>356.78100000000001</v>
      </c>
      <c r="G148" s="102">
        <v>1060.57</v>
      </c>
      <c r="H148" s="102">
        <v>1086.08</v>
      </c>
    </row>
    <row r="149" spans="2:8" s="71" customFormat="1">
      <c r="B149" s="143">
        <v>39283</v>
      </c>
      <c r="C149" s="102">
        <v>1642.1990000000001</v>
      </c>
      <c r="D149" s="102">
        <v>1151.04</v>
      </c>
      <c r="E149" s="102">
        <v>142.93</v>
      </c>
      <c r="F149" s="102">
        <v>357.55399999999997</v>
      </c>
      <c r="G149" s="102">
        <v>1060.8699999999999</v>
      </c>
      <c r="H149" s="102">
        <v>1084.9100000000001</v>
      </c>
    </row>
    <row r="150" spans="2:8" s="71" customFormat="1">
      <c r="B150" s="143">
        <v>39286</v>
      </c>
      <c r="C150" s="102">
        <v>1645.8240000000001</v>
      </c>
      <c r="D150" s="102">
        <v>1163.1300000000001</v>
      </c>
      <c r="E150" s="102">
        <v>142.26</v>
      </c>
      <c r="F150" s="102">
        <v>362.709</v>
      </c>
      <c r="G150" s="102">
        <v>1057.8</v>
      </c>
      <c r="H150" s="102">
        <v>1073.8</v>
      </c>
    </row>
    <row r="151" spans="2:8" s="71" customFormat="1">
      <c r="B151" s="143">
        <v>39287</v>
      </c>
      <c r="C151" s="102">
        <v>1622.6880000000001</v>
      </c>
      <c r="D151" s="102">
        <v>1156.68</v>
      </c>
      <c r="E151" s="102">
        <v>143.58000000000001</v>
      </c>
      <c r="F151" s="102">
        <v>357.81200000000001</v>
      </c>
      <c r="G151" s="102">
        <v>1051.22</v>
      </c>
      <c r="H151" s="102">
        <v>1056.94</v>
      </c>
    </row>
    <row r="152" spans="2:8" s="71" customFormat="1">
      <c r="B152" s="143">
        <v>39288</v>
      </c>
      <c r="C152" s="102">
        <v>1614.7919999999999</v>
      </c>
      <c r="D152" s="102">
        <v>1147.5899999999999</v>
      </c>
      <c r="E152" s="102">
        <v>143.09</v>
      </c>
      <c r="F152" s="102">
        <v>354.86900000000003</v>
      </c>
      <c r="G152" s="102">
        <v>1038.33</v>
      </c>
      <c r="H152" s="102">
        <v>1038.68</v>
      </c>
    </row>
    <row r="153" spans="2:8" s="71" customFormat="1">
      <c r="B153" s="143">
        <v>39289</v>
      </c>
      <c r="C153" s="102">
        <v>1579.1479999999999</v>
      </c>
      <c r="D153" s="102">
        <v>1121.3699999999999</v>
      </c>
      <c r="E153" s="102">
        <v>142.19</v>
      </c>
      <c r="F153" s="102">
        <v>348.08600000000001</v>
      </c>
      <c r="G153" s="102">
        <v>1029.3800000000001</v>
      </c>
      <c r="H153" s="102">
        <v>1019.5</v>
      </c>
    </row>
    <row r="154" spans="2:8" s="71" customFormat="1">
      <c r="B154" s="143">
        <v>39290</v>
      </c>
      <c r="C154" s="102">
        <v>1555.57</v>
      </c>
      <c r="D154" s="102">
        <v>1085.32</v>
      </c>
      <c r="E154" s="102">
        <v>138.5</v>
      </c>
      <c r="F154" s="102">
        <v>337.32299999999998</v>
      </c>
      <c r="G154" s="102">
        <v>1014.81</v>
      </c>
      <c r="H154" s="102">
        <v>1003.75</v>
      </c>
    </row>
    <row r="155" spans="2:8" s="71" customFormat="1">
      <c r="B155" s="143">
        <v>39293</v>
      </c>
      <c r="C155" s="102">
        <v>1564.223</v>
      </c>
      <c r="D155" s="102">
        <v>1094.58</v>
      </c>
      <c r="E155" s="102">
        <v>139.22999999999999</v>
      </c>
      <c r="F155" s="102">
        <v>342.488</v>
      </c>
      <c r="G155" s="102">
        <v>1011.28</v>
      </c>
      <c r="H155" s="102">
        <v>1002.89</v>
      </c>
    </row>
    <row r="156" spans="2:8" s="71" customFormat="1">
      <c r="B156" s="143">
        <v>39294</v>
      </c>
      <c r="C156" s="102">
        <v>1565.8109999999999</v>
      </c>
      <c r="D156" s="102">
        <v>1112.77</v>
      </c>
      <c r="E156" s="102">
        <v>139.81</v>
      </c>
      <c r="F156" s="102">
        <v>348.44</v>
      </c>
      <c r="G156" s="102">
        <v>1030.75</v>
      </c>
      <c r="H156" s="102">
        <v>1028.02</v>
      </c>
    </row>
    <row r="157" spans="2:8" s="71" customFormat="1">
      <c r="B157" s="143">
        <v>39295</v>
      </c>
      <c r="C157" s="102">
        <v>1556.3340000000001</v>
      </c>
      <c r="D157" s="102">
        <v>1074.6500000000001</v>
      </c>
      <c r="E157" s="102">
        <v>136</v>
      </c>
      <c r="F157" s="102">
        <v>338.47199999999998</v>
      </c>
      <c r="G157" s="102">
        <v>1014.09</v>
      </c>
      <c r="H157" s="102">
        <v>995.63</v>
      </c>
    </row>
    <row r="158" spans="2:8" s="71" customFormat="1">
      <c r="B158" s="143">
        <v>39296</v>
      </c>
      <c r="C158" s="102">
        <v>1564.856</v>
      </c>
      <c r="D158" s="102">
        <v>1080.9000000000001</v>
      </c>
      <c r="E158" s="102">
        <v>135.79</v>
      </c>
      <c r="F158" s="102">
        <v>339.74</v>
      </c>
      <c r="G158" s="102">
        <v>1020.79</v>
      </c>
      <c r="H158" s="102">
        <v>1003.14</v>
      </c>
    </row>
    <row r="159" spans="2:8" s="71" customFormat="1">
      <c r="B159" s="143">
        <v>39297</v>
      </c>
      <c r="C159" s="102">
        <v>1542.1780000000001</v>
      </c>
      <c r="D159" s="102">
        <v>1080.33</v>
      </c>
      <c r="E159" s="102">
        <v>136.94999999999999</v>
      </c>
      <c r="F159" s="102">
        <v>338.41699999999997</v>
      </c>
      <c r="G159" s="102">
        <v>1025.6099999999999</v>
      </c>
      <c r="H159" s="102">
        <v>1000.65</v>
      </c>
    </row>
    <row r="160" spans="2:8" s="71" customFormat="1">
      <c r="B160" s="143">
        <v>39300</v>
      </c>
      <c r="C160" s="102">
        <v>1554.4570000000001</v>
      </c>
      <c r="D160" s="102">
        <v>1058.72</v>
      </c>
      <c r="E160" s="102">
        <v>135.72</v>
      </c>
      <c r="F160" s="102">
        <v>330.44</v>
      </c>
      <c r="G160" s="102">
        <v>1015.67</v>
      </c>
      <c r="H160" s="102">
        <v>979.29</v>
      </c>
    </row>
    <row r="161" spans="2:8" s="71" customFormat="1">
      <c r="B161" s="143">
        <v>39301</v>
      </c>
      <c r="C161" s="102">
        <v>1563.854</v>
      </c>
      <c r="D161" s="102">
        <v>1063.42</v>
      </c>
      <c r="E161" s="102">
        <v>134.86000000000001</v>
      </c>
      <c r="F161" s="102">
        <v>331.68700000000001</v>
      </c>
      <c r="G161" s="102">
        <v>1010.3</v>
      </c>
      <c r="H161" s="102">
        <v>960.76</v>
      </c>
    </row>
    <row r="162" spans="2:8" s="71" customFormat="1">
      <c r="B162" s="143">
        <v>39302</v>
      </c>
      <c r="C162" s="102">
        <v>1589.5260000000001</v>
      </c>
      <c r="D162" s="102">
        <v>1093.45</v>
      </c>
      <c r="E162" s="102">
        <v>136.03</v>
      </c>
      <c r="F162" s="102">
        <v>342.34300000000002</v>
      </c>
      <c r="G162" s="102">
        <v>1027.75</v>
      </c>
      <c r="H162" s="102">
        <v>980.55</v>
      </c>
    </row>
    <row r="163" spans="2:8" s="71" customFormat="1">
      <c r="B163" s="143">
        <v>39303</v>
      </c>
      <c r="C163" s="102">
        <v>1554.9110000000001</v>
      </c>
      <c r="D163" s="102">
        <v>1079.3599999999999</v>
      </c>
      <c r="E163" s="102">
        <v>137.44</v>
      </c>
      <c r="F163" s="102">
        <v>335.27</v>
      </c>
      <c r="G163" s="102">
        <v>1009.54</v>
      </c>
      <c r="H163" s="102">
        <v>948.1</v>
      </c>
    </row>
    <row r="164" spans="2:8" s="71" customFormat="1">
      <c r="B164" s="143">
        <v>39304</v>
      </c>
      <c r="C164" s="102">
        <v>1531.424</v>
      </c>
      <c r="D164" s="102">
        <v>1043.57</v>
      </c>
      <c r="E164" s="102">
        <v>133.71</v>
      </c>
      <c r="F164" s="102">
        <v>324.91800000000001</v>
      </c>
      <c r="G164" s="102">
        <v>998.93</v>
      </c>
      <c r="H164" s="102">
        <v>932.54</v>
      </c>
    </row>
    <row r="165" spans="2:8" s="71" customFormat="1">
      <c r="B165" s="143">
        <v>39307</v>
      </c>
      <c r="C165" s="102">
        <v>1539.5</v>
      </c>
      <c r="D165" s="102">
        <v>1054.1400000000001</v>
      </c>
      <c r="E165" s="102">
        <v>133.63</v>
      </c>
      <c r="F165" s="102">
        <v>327.66000000000003</v>
      </c>
      <c r="G165" s="102">
        <v>990.09</v>
      </c>
      <c r="H165" s="102">
        <v>935.7</v>
      </c>
    </row>
    <row r="166" spans="2:8" s="71" customFormat="1">
      <c r="B166" s="143">
        <v>39308</v>
      </c>
      <c r="C166" s="102">
        <v>1517.375</v>
      </c>
      <c r="D166" s="102">
        <v>1038.97</v>
      </c>
      <c r="E166" s="102">
        <v>133.91999999999999</v>
      </c>
      <c r="F166" s="102">
        <v>323.77499999999998</v>
      </c>
      <c r="G166" s="102">
        <v>991</v>
      </c>
      <c r="H166" s="102">
        <v>940.54</v>
      </c>
    </row>
    <row r="167" spans="2:8" s="71" customFormat="1">
      <c r="B167" s="143">
        <v>39309</v>
      </c>
      <c r="C167" s="102">
        <v>1494.53</v>
      </c>
      <c r="D167" s="102">
        <v>1014.01</v>
      </c>
      <c r="E167" s="102">
        <v>131.01</v>
      </c>
      <c r="F167" s="102">
        <v>314.92200000000003</v>
      </c>
      <c r="G167" s="102">
        <v>974.58</v>
      </c>
      <c r="H167" s="102">
        <v>918.21</v>
      </c>
    </row>
    <row r="168" spans="2:8" s="71" customFormat="1">
      <c r="B168" s="143">
        <v>39310</v>
      </c>
      <c r="C168" s="102">
        <v>1473.3679999999999</v>
      </c>
      <c r="D168" s="102">
        <v>956.86</v>
      </c>
      <c r="E168" s="102">
        <v>128.78</v>
      </c>
      <c r="F168" s="102">
        <v>297.13200000000001</v>
      </c>
      <c r="G168" s="102">
        <v>931.32</v>
      </c>
      <c r="H168" s="102">
        <v>845.76</v>
      </c>
    </row>
    <row r="169" spans="2:8" s="71" customFormat="1">
      <c r="B169" s="143">
        <v>39311</v>
      </c>
      <c r="C169" s="102">
        <v>1498.24</v>
      </c>
      <c r="D169" s="102">
        <v>957.96</v>
      </c>
      <c r="E169" s="102">
        <v>123.53</v>
      </c>
      <c r="F169" s="102">
        <v>298.77100000000002</v>
      </c>
      <c r="G169" s="102">
        <v>928.15</v>
      </c>
      <c r="H169" s="102">
        <v>852.06</v>
      </c>
    </row>
    <row r="170" spans="2:8" s="71" customFormat="1">
      <c r="B170" s="143">
        <v>39314</v>
      </c>
      <c r="C170" s="102">
        <v>1507.4590000000001</v>
      </c>
      <c r="D170" s="102">
        <v>993.69</v>
      </c>
      <c r="E170" s="102">
        <v>128.1</v>
      </c>
      <c r="F170" s="102">
        <v>309.649</v>
      </c>
      <c r="G170" s="102">
        <v>934.25</v>
      </c>
      <c r="H170" s="102">
        <v>855.76</v>
      </c>
    </row>
    <row r="171" spans="2:8" s="71" customFormat="1">
      <c r="B171" s="143">
        <v>39315</v>
      </c>
      <c r="C171" s="102">
        <v>1513.306</v>
      </c>
      <c r="D171" s="102">
        <v>991.87</v>
      </c>
      <c r="E171" s="102">
        <v>129.68</v>
      </c>
      <c r="F171" s="102">
        <v>309.77600000000001</v>
      </c>
      <c r="G171" s="102">
        <v>928.61</v>
      </c>
      <c r="H171" s="102">
        <v>840.68</v>
      </c>
    </row>
    <row r="172" spans="2:8" s="71" customFormat="1">
      <c r="B172" s="143">
        <v>39316</v>
      </c>
      <c r="C172" s="102">
        <v>1531.7539999999999</v>
      </c>
      <c r="D172" s="102">
        <v>1017.42</v>
      </c>
      <c r="E172" s="102">
        <v>130.06</v>
      </c>
      <c r="F172" s="102">
        <v>319.83199999999999</v>
      </c>
      <c r="G172" s="102">
        <v>949.61</v>
      </c>
      <c r="H172" s="102">
        <v>884.44</v>
      </c>
    </row>
    <row r="173" spans="2:8" s="71" customFormat="1">
      <c r="B173" s="143">
        <v>39317</v>
      </c>
      <c r="C173" s="102">
        <v>1540.0840000000001</v>
      </c>
      <c r="D173" s="102">
        <v>1035.28</v>
      </c>
      <c r="E173" s="102">
        <v>132.91</v>
      </c>
      <c r="F173" s="102">
        <v>324.70499999999998</v>
      </c>
      <c r="G173" s="102">
        <v>953.58</v>
      </c>
      <c r="H173" s="102">
        <v>881.52</v>
      </c>
    </row>
    <row r="174" spans="2:8" s="71" customFormat="1">
      <c r="B174" s="143">
        <v>39318</v>
      </c>
      <c r="C174" s="102">
        <v>1552.627</v>
      </c>
      <c r="D174" s="102">
        <v>1039.79</v>
      </c>
      <c r="E174" s="102">
        <v>132.69999999999999</v>
      </c>
      <c r="F174" s="102">
        <v>328.55099999999999</v>
      </c>
      <c r="G174" s="102">
        <v>961.22</v>
      </c>
      <c r="H174" s="102">
        <v>893.11</v>
      </c>
    </row>
    <row r="175" spans="2:8" s="71" customFormat="1">
      <c r="B175" s="143">
        <v>39321</v>
      </c>
      <c r="C175" s="102">
        <v>1548.4780000000001</v>
      </c>
      <c r="D175" s="102">
        <v>1059.3499999999999</v>
      </c>
      <c r="E175" s="102">
        <v>133.91999999999999</v>
      </c>
      <c r="F175" s="102">
        <v>339.81700000000001</v>
      </c>
      <c r="G175" s="102">
        <v>964.28</v>
      </c>
      <c r="H175" s="102">
        <v>893.01</v>
      </c>
    </row>
    <row r="176" spans="2:8" s="71" customFormat="1">
      <c r="B176" s="143">
        <v>39322</v>
      </c>
      <c r="C176" s="102">
        <v>1520.883</v>
      </c>
      <c r="D176" s="102">
        <v>1050.4000000000001</v>
      </c>
      <c r="E176" s="102">
        <v>134.47999999999999</v>
      </c>
      <c r="F176" s="102">
        <v>334.733</v>
      </c>
      <c r="G176" s="102">
        <v>964.18</v>
      </c>
      <c r="H176" s="102">
        <v>889.08</v>
      </c>
    </row>
    <row r="177" spans="2:8" s="71" customFormat="1">
      <c r="B177" s="143">
        <v>39323</v>
      </c>
      <c r="C177" s="102">
        <v>1536.98</v>
      </c>
      <c r="D177" s="102">
        <v>1047.94</v>
      </c>
      <c r="E177" s="102">
        <v>132.41999999999999</v>
      </c>
      <c r="F177" s="102">
        <v>333.7</v>
      </c>
      <c r="G177" s="102">
        <v>967.94</v>
      </c>
      <c r="H177" s="102">
        <v>899.5</v>
      </c>
    </row>
    <row r="178" spans="2:8" s="71" customFormat="1">
      <c r="B178" s="143">
        <v>39324</v>
      </c>
      <c r="C178" s="102">
        <v>1540.421</v>
      </c>
      <c r="D178" s="102">
        <v>1061.67</v>
      </c>
      <c r="E178" s="102">
        <v>133.22999999999999</v>
      </c>
      <c r="F178" s="102">
        <v>338.81299999999999</v>
      </c>
      <c r="G178" s="102">
        <v>975.5</v>
      </c>
      <c r="H178" s="102">
        <v>911.64</v>
      </c>
    </row>
    <row r="179" spans="2:8" s="71" customFormat="1">
      <c r="B179" s="143">
        <v>39325</v>
      </c>
      <c r="C179" s="102">
        <v>1561.585</v>
      </c>
      <c r="D179" s="102">
        <v>1086.98</v>
      </c>
      <c r="E179" s="102">
        <v>136.44999999999999</v>
      </c>
      <c r="F179" s="102">
        <v>348.029</v>
      </c>
      <c r="G179" s="102">
        <v>982.7</v>
      </c>
      <c r="H179" s="102">
        <v>923.26</v>
      </c>
    </row>
    <row r="180" spans="2:8" s="71" customFormat="1">
      <c r="B180" s="143">
        <v>39328</v>
      </c>
      <c r="C180" s="102">
        <v>1562.643</v>
      </c>
      <c r="D180" s="102">
        <v>1091.95</v>
      </c>
      <c r="E180" s="102">
        <v>136.44999999999999</v>
      </c>
      <c r="F180" s="102">
        <v>349.35500000000002</v>
      </c>
      <c r="G180" s="102">
        <v>981.99</v>
      </c>
      <c r="H180" s="102">
        <v>923.83</v>
      </c>
    </row>
    <row r="181" spans="2:8" s="71" customFormat="1">
      <c r="B181" s="143">
        <v>39329</v>
      </c>
      <c r="C181" s="102">
        <v>1572.913</v>
      </c>
      <c r="D181" s="102">
        <v>1090.9100000000001</v>
      </c>
      <c r="E181" s="102">
        <v>135.62</v>
      </c>
      <c r="F181" s="102">
        <v>349.61599999999999</v>
      </c>
      <c r="G181" s="102">
        <v>974.96</v>
      </c>
      <c r="H181" s="102">
        <v>931.25</v>
      </c>
    </row>
    <row r="182" spans="2:8" s="71" customFormat="1">
      <c r="B182" s="143">
        <v>39330</v>
      </c>
      <c r="C182" s="102">
        <v>1555.992</v>
      </c>
      <c r="D182" s="102">
        <v>1085.1500000000001</v>
      </c>
      <c r="E182" s="102">
        <v>135.11000000000001</v>
      </c>
      <c r="F182" s="102">
        <v>347.31599999999997</v>
      </c>
      <c r="G182" s="102">
        <v>970.74</v>
      </c>
      <c r="H182" s="102">
        <v>921.24</v>
      </c>
    </row>
    <row r="183" spans="2:8" s="71" customFormat="1">
      <c r="B183" s="143">
        <v>39331</v>
      </c>
      <c r="C183" s="102">
        <v>1563.2529999999999</v>
      </c>
      <c r="D183" s="102">
        <v>1093.9000000000001</v>
      </c>
      <c r="E183" s="102">
        <v>135.63999999999999</v>
      </c>
      <c r="F183" s="102">
        <v>350.70299999999997</v>
      </c>
      <c r="G183" s="102">
        <v>974.35</v>
      </c>
      <c r="H183" s="102">
        <v>917.64</v>
      </c>
    </row>
    <row r="184" spans="2:8" s="71" customFormat="1">
      <c r="B184" s="143">
        <v>39332</v>
      </c>
      <c r="C184" s="102">
        <v>1542.6379999999999</v>
      </c>
      <c r="D184" s="102">
        <v>1088.49</v>
      </c>
      <c r="E184" s="102">
        <v>136.25</v>
      </c>
      <c r="F184" s="102">
        <v>349.94200000000001</v>
      </c>
      <c r="G184" s="102">
        <v>965.65</v>
      </c>
      <c r="H184" s="102">
        <v>888.74</v>
      </c>
    </row>
    <row r="185" spans="2:8" s="71" customFormat="1">
      <c r="B185" s="143">
        <v>39335</v>
      </c>
      <c r="C185" s="102">
        <v>1533.72</v>
      </c>
      <c r="D185" s="102">
        <v>1075.4000000000001</v>
      </c>
      <c r="E185" s="102">
        <v>134.19999999999999</v>
      </c>
      <c r="F185" s="102">
        <v>346.43400000000003</v>
      </c>
      <c r="G185" s="102">
        <v>967.81</v>
      </c>
      <c r="H185" s="102">
        <v>895.46</v>
      </c>
    </row>
    <row r="186" spans="2:8" s="71" customFormat="1">
      <c r="B186" s="143">
        <v>39336</v>
      </c>
      <c r="C186" s="102">
        <v>1555.3910000000001</v>
      </c>
      <c r="D186" s="102">
        <v>1087.93</v>
      </c>
      <c r="E186" s="102">
        <v>134.22</v>
      </c>
      <c r="F186" s="102">
        <v>350.161</v>
      </c>
      <c r="G186" s="102">
        <v>962.59</v>
      </c>
      <c r="H186" s="102">
        <v>888.33</v>
      </c>
    </row>
    <row r="187" spans="2:8" s="71" customFormat="1">
      <c r="B187" s="143">
        <v>39337</v>
      </c>
      <c r="C187" s="102">
        <v>1559.4649999999999</v>
      </c>
      <c r="D187" s="102">
        <v>1089.75</v>
      </c>
      <c r="E187" s="102">
        <v>134.21</v>
      </c>
      <c r="F187" s="102">
        <v>352.15300000000002</v>
      </c>
      <c r="G187" s="102">
        <v>963.46</v>
      </c>
      <c r="H187" s="102">
        <v>889.6</v>
      </c>
    </row>
    <row r="188" spans="2:8" s="71" customFormat="1">
      <c r="B188" s="143">
        <v>39338</v>
      </c>
      <c r="C188" s="102">
        <v>1568.87</v>
      </c>
      <c r="D188" s="102">
        <v>1101.3599999999999</v>
      </c>
      <c r="E188" s="102">
        <v>133.56</v>
      </c>
      <c r="F188" s="102">
        <v>357.31599999999997</v>
      </c>
      <c r="G188" s="102">
        <v>969.69</v>
      </c>
      <c r="H188" s="102">
        <v>910.44</v>
      </c>
    </row>
    <row r="189" spans="2:8" s="71" customFormat="1">
      <c r="B189" s="143">
        <v>39339</v>
      </c>
      <c r="C189" s="102">
        <v>1566.5160000000001</v>
      </c>
      <c r="D189" s="102">
        <v>1107.74</v>
      </c>
      <c r="E189" s="102">
        <v>135.69</v>
      </c>
      <c r="F189" s="102">
        <v>359.68099999999998</v>
      </c>
      <c r="G189" s="102">
        <v>965.15</v>
      </c>
      <c r="H189" s="102">
        <v>901.56</v>
      </c>
    </row>
    <row r="190" spans="2:8" s="71" customFormat="1">
      <c r="B190" s="143">
        <v>39342</v>
      </c>
      <c r="C190" s="102">
        <v>1554.123</v>
      </c>
      <c r="D190" s="102">
        <v>1098.6300000000001</v>
      </c>
      <c r="E190" s="102">
        <v>135.18</v>
      </c>
      <c r="F190" s="102">
        <v>356.73200000000003</v>
      </c>
      <c r="G190" s="102">
        <v>957.81</v>
      </c>
      <c r="H190" s="102">
        <v>886.37</v>
      </c>
    </row>
    <row r="191" spans="2:8" s="71" customFormat="1">
      <c r="B191" s="143">
        <v>39343</v>
      </c>
      <c r="C191" s="102">
        <v>1579.56</v>
      </c>
      <c r="D191" s="102">
        <v>1108.01</v>
      </c>
      <c r="E191" s="102">
        <v>132.81</v>
      </c>
      <c r="F191" s="102">
        <v>363.77800000000002</v>
      </c>
      <c r="G191" s="102">
        <v>960.85</v>
      </c>
      <c r="H191" s="102">
        <v>894.51</v>
      </c>
    </row>
    <row r="192" spans="2:8" s="71" customFormat="1">
      <c r="B192" s="143">
        <v>39344</v>
      </c>
      <c r="C192" s="102">
        <v>1609.8520000000001</v>
      </c>
      <c r="D192" s="102">
        <v>1145.6500000000001</v>
      </c>
      <c r="E192" s="102">
        <v>137.5</v>
      </c>
      <c r="F192" s="102">
        <v>377.88099999999997</v>
      </c>
      <c r="G192" s="102">
        <v>991.07</v>
      </c>
      <c r="H192" s="102">
        <v>942.99</v>
      </c>
    </row>
    <row r="193" spans="2:8" s="71" customFormat="1">
      <c r="B193" s="143">
        <v>39345</v>
      </c>
      <c r="C193" s="102">
        <v>1609.961</v>
      </c>
      <c r="D193" s="102">
        <v>1153.67</v>
      </c>
      <c r="E193" s="102">
        <v>139.22999999999999</v>
      </c>
      <c r="F193" s="102">
        <v>380.57600000000002</v>
      </c>
      <c r="G193" s="102">
        <v>992.79</v>
      </c>
      <c r="H193" s="102">
        <v>941.17</v>
      </c>
    </row>
    <row r="194" spans="2:8" s="71" customFormat="1">
      <c r="B194" s="143">
        <v>39346</v>
      </c>
      <c r="C194" s="102">
        <v>1614.107</v>
      </c>
      <c r="D194" s="102">
        <v>1161.1400000000001</v>
      </c>
      <c r="E194" s="102">
        <v>138.38</v>
      </c>
      <c r="F194" s="102">
        <v>384.03199999999998</v>
      </c>
      <c r="G194" s="102">
        <v>994.33</v>
      </c>
      <c r="H194" s="102">
        <v>938.96</v>
      </c>
    </row>
    <row r="195" spans="2:8" s="71" customFormat="1">
      <c r="B195" s="143">
        <v>39349</v>
      </c>
      <c r="C195" s="102">
        <v>1611.84</v>
      </c>
      <c r="D195" s="102">
        <v>1174.71</v>
      </c>
      <c r="E195" s="102">
        <v>139.71</v>
      </c>
      <c r="F195" s="102">
        <v>393.57100000000003</v>
      </c>
      <c r="G195" s="102">
        <v>998.37</v>
      </c>
      <c r="H195" s="102">
        <v>952.42</v>
      </c>
    </row>
    <row r="196" spans="2:8" s="71" customFormat="1">
      <c r="B196" s="143">
        <v>39350</v>
      </c>
      <c r="C196" s="102">
        <v>1609.751</v>
      </c>
      <c r="D196" s="102">
        <v>1170.0899999999999</v>
      </c>
      <c r="E196" s="102">
        <v>140.79</v>
      </c>
      <c r="F196" s="102">
        <v>391.73899999999998</v>
      </c>
      <c r="G196" s="102">
        <v>993.67</v>
      </c>
      <c r="H196" s="102">
        <v>945.01</v>
      </c>
    </row>
    <row r="197" spans="2:8" s="71" customFormat="1">
      <c r="B197" s="143">
        <v>39351</v>
      </c>
      <c r="C197" s="102">
        <v>1616.568</v>
      </c>
      <c r="D197" s="102">
        <v>1181.42</v>
      </c>
      <c r="E197" s="102">
        <v>140.53</v>
      </c>
      <c r="F197" s="102">
        <v>396.36399999999998</v>
      </c>
      <c r="G197" s="102">
        <v>1000.45</v>
      </c>
      <c r="H197" s="102">
        <v>950.87</v>
      </c>
    </row>
    <row r="198" spans="2:8" s="71" customFormat="1">
      <c r="B198" s="143">
        <v>39352</v>
      </c>
      <c r="C198" s="102">
        <v>1631.3019999999999</v>
      </c>
      <c r="D198" s="102">
        <v>1202.8900000000001</v>
      </c>
      <c r="E198" s="102">
        <v>143.81</v>
      </c>
      <c r="F198" s="102">
        <v>405.16699999999997</v>
      </c>
      <c r="G198" s="102">
        <v>1015.87</v>
      </c>
      <c r="H198" s="102">
        <v>973.13</v>
      </c>
    </row>
    <row r="199" spans="2:8" s="71" customFormat="1">
      <c r="B199" s="143">
        <v>39353</v>
      </c>
      <c r="C199" s="102">
        <v>1633.576</v>
      </c>
      <c r="D199" s="102">
        <v>1204.9000000000001</v>
      </c>
      <c r="E199" s="102">
        <v>144.75</v>
      </c>
      <c r="F199" s="102">
        <v>405.92500000000001</v>
      </c>
      <c r="G199" s="102">
        <v>1031.49</v>
      </c>
      <c r="H199" s="102">
        <v>1002.48</v>
      </c>
    </row>
    <row r="200" spans="2:8" s="71" customFormat="1">
      <c r="B200" s="143">
        <v>39356</v>
      </c>
      <c r="C200" s="102">
        <v>1649.097</v>
      </c>
      <c r="D200" s="102">
        <v>1218.05</v>
      </c>
      <c r="E200" s="102">
        <v>144.69</v>
      </c>
      <c r="F200" s="102">
        <v>410.55399999999997</v>
      </c>
      <c r="G200" s="102">
        <v>1034.05</v>
      </c>
      <c r="H200" s="102">
        <v>1005.09</v>
      </c>
    </row>
    <row r="201" spans="2:8" s="71" customFormat="1">
      <c r="B201" s="143">
        <v>39357</v>
      </c>
      <c r="C201" s="102">
        <v>1650.3130000000001</v>
      </c>
      <c r="D201" s="102">
        <v>1244.23</v>
      </c>
      <c r="E201" s="102">
        <v>147.49</v>
      </c>
      <c r="F201" s="102">
        <v>420.31099999999998</v>
      </c>
      <c r="G201" s="102">
        <v>1025.32</v>
      </c>
      <c r="H201" s="102">
        <v>985.78</v>
      </c>
    </row>
    <row r="202" spans="2:8" s="71" customFormat="1">
      <c r="B202" s="143">
        <v>39358</v>
      </c>
      <c r="C202" s="102">
        <v>1647.8209999999999</v>
      </c>
      <c r="D202" s="102">
        <v>1233.3699999999999</v>
      </c>
      <c r="E202" s="102">
        <v>147.53</v>
      </c>
      <c r="F202" s="102">
        <v>412.815</v>
      </c>
      <c r="G202" s="102">
        <v>994.23</v>
      </c>
      <c r="H202" s="102">
        <v>909.35</v>
      </c>
    </row>
    <row r="203" spans="2:8" s="71" customFormat="1">
      <c r="B203" s="143">
        <v>39359</v>
      </c>
      <c r="C203" s="102">
        <v>1648.63</v>
      </c>
      <c r="D203" s="102">
        <v>1226.06</v>
      </c>
      <c r="E203" s="102">
        <v>146.38</v>
      </c>
      <c r="F203" s="102">
        <v>407.32499999999999</v>
      </c>
      <c r="G203" s="102">
        <v>996.71</v>
      </c>
      <c r="H203" s="102">
        <v>914.67</v>
      </c>
    </row>
    <row r="204" spans="2:8" s="71" customFormat="1">
      <c r="B204" s="143">
        <v>39360</v>
      </c>
      <c r="C204" s="102">
        <v>1663.7429999999999</v>
      </c>
      <c r="D204" s="102">
        <v>1246.04</v>
      </c>
      <c r="E204" s="102">
        <v>147.1</v>
      </c>
      <c r="F204" s="102">
        <v>419.66699999999997</v>
      </c>
      <c r="G204" s="102">
        <v>994.56</v>
      </c>
      <c r="H204" s="102">
        <v>905.06</v>
      </c>
    </row>
    <row r="205" spans="2:8" s="71" customFormat="1">
      <c r="B205" s="143">
        <v>39363</v>
      </c>
      <c r="C205" s="102">
        <v>1655.175</v>
      </c>
      <c r="D205" s="102">
        <v>1250.18</v>
      </c>
      <c r="E205" s="102">
        <v>146.69</v>
      </c>
      <c r="F205" s="102">
        <v>419.20400000000001</v>
      </c>
      <c r="G205" s="102">
        <v>1001.52</v>
      </c>
      <c r="H205" s="102">
        <v>929.3</v>
      </c>
    </row>
    <row r="206" spans="2:8" s="71" customFormat="1">
      <c r="B206" s="143">
        <v>39364</v>
      </c>
      <c r="C206" s="102">
        <v>1667.338</v>
      </c>
      <c r="D206" s="102">
        <v>1260.51</v>
      </c>
      <c r="E206" s="102">
        <v>147.77000000000001</v>
      </c>
      <c r="F206" s="102">
        <v>426.31099999999998</v>
      </c>
      <c r="G206" s="102">
        <v>1006.46</v>
      </c>
      <c r="H206" s="102">
        <v>943.7</v>
      </c>
    </row>
    <row r="207" spans="2:8" s="71" customFormat="1">
      <c r="B207" s="143">
        <v>39365</v>
      </c>
      <c r="C207" s="102">
        <v>1670.2739999999999</v>
      </c>
      <c r="D207" s="102">
        <v>1271.44</v>
      </c>
      <c r="E207" s="102">
        <v>148.47</v>
      </c>
      <c r="F207" s="102">
        <v>431.30700000000002</v>
      </c>
      <c r="G207" s="102">
        <v>1011.69</v>
      </c>
      <c r="H207" s="102">
        <v>946.84</v>
      </c>
    </row>
    <row r="208" spans="2:8" s="71" customFormat="1">
      <c r="B208" s="143">
        <v>39366</v>
      </c>
      <c r="C208" s="102">
        <v>1675.173</v>
      </c>
      <c r="D208" s="102">
        <v>1289.46</v>
      </c>
      <c r="E208" s="102">
        <v>150.21</v>
      </c>
      <c r="F208" s="102">
        <v>438.94099999999997</v>
      </c>
      <c r="G208" s="102">
        <v>1013.55</v>
      </c>
      <c r="H208" s="102">
        <v>963.33</v>
      </c>
    </row>
    <row r="209" spans="2:8" s="71" customFormat="1">
      <c r="B209" s="143">
        <v>39367</v>
      </c>
      <c r="C209" s="102">
        <v>1675.287</v>
      </c>
      <c r="D209" s="102">
        <v>1276.5</v>
      </c>
      <c r="E209" s="102">
        <v>148.56</v>
      </c>
      <c r="F209" s="102">
        <v>434.94299999999998</v>
      </c>
      <c r="G209" s="102">
        <v>1023.75</v>
      </c>
      <c r="H209" s="102">
        <v>991.86</v>
      </c>
    </row>
    <row r="210" spans="2:8" s="71" customFormat="1">
      <c r="B210" s="143">
        <v>39370</v>
      </c>
      <c r="C210" s="102">
        <v>1664.8009999999999</v>
      </c>
      <c r="D210" s="102">
        <v>1290.46</v>
      </c>
      <c r="E210" s="102">
        <v>149.38999999999999</v>
      </c>
      <c r="F210" s="102">
        <v>445.39</v>
      </c>
      <c r="G210" s="102">
        <v>1032.01</v>
      </c>
      <c r="H210" s="102">
        <v>1003.09</v>
      </c>
    </row>
    <row r="211" spans="2:8" s="71" customFormat="1">
      <c r="B211" s="143">
        <v>39371</v>
      </c>
      <c r="C211" s="102">
        <v>1647.8520000000001</v>
      </c>
      <c r="D211" s="102">
        <v>1274.6300000000001</v>
      </c>
      <c r="E211" s="102">
        <v>147.84</v>
      </c>
      <c r="F211" s="102">
        <v>438.81599999999997</v>
      </c>
      <c r="G211" s="102">
        <v>1022.1</v>
      </c>
      <c r="H211" s="102">
        <v>990.38</v>
      </c>
    </row>
    <row r="212" spans="2:8" s="71" customFormat="1">
      <c r="B212" s="143">
        <v>39372</v>
      </c>
      <c r="C212" s="102">
        <v>1653.1020000000001</v>
      </c>
      <c r="D212" s="102">
        <v>1279.8699999999999</v>
      </c>
      <c r="E212" s="102">
        <v>146.36000000000001</v>
      </c>
      <c r="F212" s="102">
        <v>442.363</v>
      </c>
      <c r="G212" s="102">
        <v>1019.67</v>
      </c>
      <c r="H212" s="102">
        <v>984.88</v>
      </c>
    </row>
    <row r="213" spans="2:8" s="71" customFormat="1">
      <c r="B213" s="143">
        <v>39373</v>
      </c>
      <c r="C213" s="102">
        <v>1655.65</v>
      </c>
      <c r="D213" s="102">
        <v>1279.07</v>
      </c>
      <c r="E213" s="102">
        <v>147.99</v>
      </c>
      <c r="F213" s="102">
        <v>440.04</v>
      </c>
      <c r="G213" s="102">
        <v>1017.61</v>
      </c>
      <c r="H213" s="102">
        <v>979.16</v>
      </c>
    </row>
    <row r="214" spans="2:8" s="71" customFormat="1">
      <c r="B214" s="143">
        <v>39374</v>
      </c>
      <c r="C214" s="102">
        <v>1627.421</v>
      </c>
      <c r="D214" s="102">
        <v>1263.26</v>
      </c>
      <c r="E214" s="102">
        <v>146.66999999999999</v>
      </c>
      <c r="F214" s="102">
        <v>433.31400000000002</v>
      </c>
      <c r="G214" s="102">
        <v>1019.37</v>
      </c>
      <c r="H214" s="102">
        <v>995.26</v>
      </c>
    </row>
    <row r="215" spans="2:8" s="71" customFormat="1">
      <c r="B215" s="143">
        <v>39377</v>
      </c>
      <c r="C215" s="102">
        <v>1614.69</v>
      </c>
      <c r="D215" s="102">
        <v>1234.29</v>
      </c>
      <c r="E215" s="102">
        <v>143.80000000000001</v>
      </c>
      <c r="F215" s="102">
        <v>423.55500000000001</v>
      </c>
      <c r="G215" s="102">
        <v>995.06</v>
      </c>
      <c r="H215" s="102">
        <v>961.48</v>
      </c>
    </row>
    <row r="216" spans="2:8" s="71" customFormat="1">
      <c r="B216" s="143">
        <v>39378</v>
      </c>
      <c r="C216" s="102">
        <v>1633.44</v>
      </c>
      <c r="D216" s="102">
        <v>1268.7</v>
      </c>
      <c r="E216" s="102">
        <v>145.44</v>
      </c>
      <c r="F216" s="102">
        <v>439.77</v>
      </c>
      <c r="G216" s="102">
        <v>1007.85</v>
      </c>
      <c r="H216" s="102">
        <v>953.16</v>
      </c>
    </row>
    <row r="217" spans="2:8" s="71" customFormat="1">
      <c r="B217" s="143">
        <v>39379</v>
      </c>
      <c r="C217" s="102">
        <v>1627.8520000000001</v>
      </c>
      <c r="D217" s="102">
        <v>1265.33</v>
      </c>
      <c r="E217" s="102">
        <v>145.35</v>
      </c>
      <c r="F217" s="102">
        <v>439.22699999999998</v>
      </c>
      <c r="G217" s="102">
        <v>1010.95</v>
      </c>
      <c r="H217" s="102">
        <v>957.32</v>
      </c>
    </row>
    <row r="218" spans="2:8" s="71" customFormat="1">
      <c r="B218" s="143">
        <v>39380</v>
      </c>
      <c r="C218" s="102">
        <v>1635.4770000000001</v>
      </c>
      <c r="D218" s="102">
        <v>1284</v>
      </c>
      <c r="E218" s="102">
        <v>145.52000000000001</v>
      </c>
      <c r="F218" s="102">
        <v>443.25200000000001</v>
      </c>
      <c r="G218" s="102">
        <v>1013.41</v>
      </c>
      <c r="H218" s="102">
        <v>957.55</v>
      </c>
    </row>
    <row r="219" spans="2:8" s="71" customFormat="1">
      <c r="B219" s="143">
        <v>39381</v>
      </c>
      <c r="C219" s="102">
        <v>1658.9469999999999</v>
      </c>
      <c r="D219" s="102">
        <v>1311.52</v>
      </c>
      <c r="E219" s="102">
        <v>148.36000000000001</v>
      </c>
      <c r="F219" s="102">
        <v>453.44799999999998</v>
      </c>
      <c r="G219" s="102">
        <v>1023.19</v>
      </c>
      <c r="H219" s="102">
        <v>980.43</v>
      </c>
    </row>
    <row r="220" spans="2:8" s="71" customFormat="1">
      <c r="B220" s="143">
        <v>39384</v>
      </c>
      <c r="C220" s="102">
        <v>1672.606</v>
      </c>
      <c r="D220" s="102">
        <v>1338.49</v>
      </c>
      <c r="E220" s="102">
        <v>151.6</v>
      </c>
      <c r="F220" s="102">
        <v>466.28500000000003</v>
      </c>
      <c r="G220" s="102">
        <v>1033.17</v>
      </c>
      <c r="H220" s="102">
        <v>1006.69</v>
      </c>
    </row>
    <row r="221" spans="2:8" s="71" customFormat="1">
      <c r="B221" s="143">
        <v>39385</v>
      </c>
      <c r="C221" s="102">
        <v>1663.8869999999999</v>
      </c>
      <c r="D221" s="102">
        <v>1331.97</v>
      </c>
      <c r="E221" s="102">
        <v>151.22</v>
      </c>
      <c r="F221" s="102">
        <v>464.572</v>
      </c>
      <c r="G221" s="102">
        <v>1023.13</v>
      </c>
      <c r="H221" s="102">
        <v>986.51</v>
      </c>
    </row>
    <row r="222" spans="2:8" s="71" customFormat="1">
      <c r="B222" s="143">
        <v>39386</v>
      </c>
      <c r="C222" s="102">
        <v>1682.3510000000001</v>
      </c>
      <c r="D222" s="102">
        <v>1337.63</v>
      </c>
      <c r="E222" s="102">
        <v>151.25</v>
      </c>
      <c r="F222" s="102">
        <v>466.90100000000001</v>
      </c>
      <c r="G222" s="102">
        <v>1028.67</v>
      </c>
      <c r="H222" s="102">
        <v>1005.71</v>
      </c>
    </row>
    <row r="223" spans="2:8" s="71" customFormat="1">
      <c r="B223" s="143">
        <v>39387</v>
      </c>
      <c r="C223" s="102">
        <v>1653.2449999999999</v>
      </c>
      <c r="D223" s="102">
        <v>1327.89</v>
      </c>
      <c r="E223" s="102">
        <v>152.30000000000001</v>
      </c>
      <c r="F223" s="102">
        <v>464.50799999999998</v>
      </c>
      <c r="G223" s="102">
        <v>1024.79</v>
      </c>
      <c r="H223" s="102">
        <v>993.74</v>
      </c>
    </row>
    <row r="224" spans="2:8" s="71" customFormat="1">
      <c r="B224" s="143">
        <v>39388</v>
      </c>
      <c r="C224" s="102">
        <v>1647.0730000000001</v>
      </c>
      <c r="D224" s="102">
        <v>1310.1500000000001</v>
      </c>
      <c r="E224" s="102">
        <v>148.93</v>
      </c>
      <c r="F224" s="102">
        <v>460.44600000000003</v>
      </c>
      <c r="G224" s="102">
        <v>1037.31</v>
      </c>
      <c r="H224" s="102">
        <v>997.99</v>
      </c>
    </row>
    <row r="225" spans="2:8" s="71" customFormat="1">
      <c r="B225" s="143">
        <v>39391</v>
      </c>
      <c r="C225" s="102">
        <v>1634.741</v>
      </c>
      <c r="D225" s="102">
        <v>1286.1400000000001</v>
      </c>
      <c r="E225" s="102">
        <v>146.18</v>
      </c>
      <c r="F225" s="102">
        <v>445.65</v>
      </c>
      <c r="G225" s="102">
        <v>1024.69</v>
      </c>
      <c r="H225" s="102">
        <v>987.24</v>
      </c>
    </row>
    <row r="226" spans="2:8" s="71" customFormat="1">
      <c r="B226" s="143">
        <v>39392</v>
      </c>
      <c r="C226" s="102">
        <v>1651.5930000000001</v>
      </c>
      <c r="D226" s="102">
        <v>1304.68</v>
      </c>
      <c r="E226" s="102">
        <v>146.84</v>
      </c>
      <c r="F226" s="102">
        <v>453.31900000000002</v>
      </c>
      <c r="G226" s="102">
        <v>1042.8599999999999</v>
      </c>
      <c r="H226" s="102">
        <v>1033.31</v>
      </c>
    </row>
    <row r="227" spans="2:8" s="71" customFormat="1">
      <c r="B227" s="143">
        <v>39393</v>
      </c>
      <c r="C227" s="102">
        <v>1630.3150000000001</v>
      </c>
      <c r="D227" s="102">
        <v>1303.26</v>
      </c>
      <c r="E227" s="102">
        <v>147.11000000000001</v>
      </c>
      <c r="F227" s="102">
        <v>452.28199999999998</v>
      </c>
      <c r="G227" s="102">
        <v>1057.49</v>
      </c>
      <c r="H227" s="102">
        <v>1064.54</v>
      </c>
    </row>
    <row r="228" spans="2:8" s="71" customFormat="1">
      <c r="B228" s="143">
        <v>39394</v>
      </c>
      <c r="C228" s="102">
        <v>1621.03</v>
      </c>
      <c r="D228" s="102">
        <v>1282.06</v>
      </c>
      <c r="E228" s="102">
        <v>143.47</v>
      </c>
      <c r="F228" s="102">
        <v>448.31099999999998</v>
      </c>
      <c r="G228" s="102">
        <v>1050.97</v>
      </c>
      <c r="H228" s="102">
        <v>1054.17</v>
      </c>
    </row>
    <row r="229" spans="2:8" s="71" customFormat="1">
      <c r="B229" s="143">
        <v>39395</v>
      </c>
      <c r="C229" s="102">
        <v>1598.0830000000001</v>
      </c>
      <c r="D229" s="102">
        <v>1278.03</v>
      </c>
      <c r="E229" s="102">
        <v>143.72</v>
      </c>
      <c r="F229" s="102">
        <v>445.78699999999998</v>
      </c>
      <c r="G229" s="102">
        <v>1039.51</v>
      </c>
      <c r="H229" s="102">
        <v>1034.6400000000001</v>
      </c>
    </row>
    <row r="230" spans="2:8" s="71" customFormat="1">
      <c r="B230" s="143">
        <v>39398</v>
      </c>
      <c r="C230" s="102">
        <v>1576.25</v>
      </c>
      <c r="D230" s="102">
        <v>1232</v>
      </c>
      <c r="E230" s="102">
        <v>140.33000000000001</v>
      </c>
      <c r="F230" s="102">
        <v>426.68700000000001</v>
      </c>
      <c r="G230" s="102">
        <v>1012.68</v>
      </c>
      <c r="H230" s="102">
        <v>996.32</v>
      </c>
    </row>
    <row r="231" spans="2:8" s="71" customFormat="1">
      <c r="B231" s="143">
        <v>39399</v>
      </c>
      <c r="C231" s="102">
        <v>1601.806</v>
      </c>
      <c r="D231" s="102">
        <v>1240.25</v>
      </c>
      <c r="E231" s="102">
        <v>139.63</v>
      </c>
      <c r="F231" s="102">
        <v>429.56400000000002</v>
      </c>
      <c r="G231" s="102">
        <v>1007.1</v>
      </c>
      <c r="H231" s="102">
        <v>987.58</v>
      </c>
    </row>
    <row r="232" spans="2:8" s="71" customFormat="1">
      <c r="B232" s="143">
        <v>39400</v>
      </c>
      <c r="C232" s="102">
        <v>1607.883</v>
      </c>
      <c r="D232" s="102">
        <v>1279.9100000000001</v>
      </c>
      <c r="E232" s="102">
        <v>143.36000000000001</v>
      </c>
      <c r="F232" s="102">
        <v>449.36799999999999</v>
      </c>
      <c r="G232" s="102">
        <v>1012.43</v>
      </c>
      <c r="H232" s="102">
        <v>1000.64</v>
      </c>
    </row>
    <row r="233" spans="2:8" s="71" customFormat="1">
      <c r="B233" s="143">
        <v>39401</v>
      </c>
      <c r="C233" s="102">
        <v>1585.16</v>
      </c>
      <c r="D233" s="102">
        <v>1264.67</v>
      </c>
      <c r="E233" s="102">
        <v>142.87</v>
      </c>
      <c r="F233" s="102">
        <v>444.46199999999999</v>
      </c>
      <c r="G233" s="102">
        <v>1003.86</v>
      </c>
      <c r="H233" s="102">
        <v>991.5</v>
      </c>
    </row>
    <row r="234" spans="2:8" s="71" customFormat="1">
      <c r="B234" s="143">
        <v>39402</v>
      </c>
      <c r="C234" s="102">
        <v>1581.1020000000001</v>
      </c>
      <c r="D234" s="102">
        <v>1245.79</v>
      </c>
      <c r="E234" s="102">
        <v>140.13</v>
      </c>
      <c r="F234" s="102">
        <v>436.387</v>
      </c>
      <c r="G234" s="102">
        <v>1003.61</v>
      </c>
      <c r="H234" s="102">
        <v>993.64</v>
      </c>
    </row>
    <row r="235" spans="2:8" s="71" customFormat="1">
      <c r="B235" s="143">
        <v>39405</v>
      </c>
      <c r="C235" s="102">
        <v>1555.751</v>
      </c>
      <c r="D235" s="102">
        <v>1227.05</v>
      </c>
      <c r="E235" s="102">
        <v>139.13999999999999</v>
      </c>
      <c r="F235" s="102">
        <v>428.84699999999998</v>
      </c>
      <c r="G235" s="102">
        <v>991.33</v>
      </c>
      <c r="H235" s="102">
        <v>978.54</v>
      </c>
    </row>
    <row r="236" spans="2:8" s="71" customFormat="1">
      <c r="B236" s="143">
        <v>39406</v>
      </c>
      <c r="C236" s="102">
        <v>1570.7360000000001</v>
      </c>
      <c r="D236" s="102">
        <v>1228.45</v>
      </c>
      <c r="E236" s="102">
        <v>139.83000000000001</v>
      </c>
      <c r="F236" s="102">
        <v>431.04399999999998</v>
      </c>
      <c r="G236" s="102">
        <v>990.96</v>
      </c>
      <c r="H236" s="102">
        <v>972.44</v>
      </c>
    </row>
    <row r="237" spans="2:8" s="71" customFormat="1">
      <c r="B237" s="143">
        <v>39407</v>
      </c>
      <c r="C237" s="102">
        <v>1542.57</v>
      </c>
      <c r="D237" s="102">
        <v>1188.45</v>
      </c>
      <c r="E237" s="102">
        <v>137.1</v>
      </c>
      <c r="F237" s="102">
        <v>414.56</v>
      </c>
      <c r="G237" s="102">
        <v>980.93</v>
      </c>
      <c r="H237" s="102">
        <v>959.62</v>
      </c>
    </row>
    <row r="238" spans="2:8" s="71" customFormat="1">
      <c r="B238" s="143">
        <v>39408</v>
      </c>
      <c r="C238" s="102">
        <v>1547.201</v>
      </c>
      <c r="D238" s="102">
        <v>1185.3800000000001</v>
      </c>
      <c r="E238" s="102">
        <v>136.30000000000001</v>
      </c>
      <c r="F238" s="102">
        <v>411.78899999999999</v>
      </c>
      <c r="G238" s="102">
        <v>980.01</v>
      </c>
      <c r="H238" s="102">
        <v>958.92</v>
      </c>
    </row>
    <row r="239" spans="2:8" s="71" customFormat="1">
      <c r="B239" s="143">
        <v>39409</v>
      </c>
      <c r="C239" s="102">
        <v>1566.9</v>
      </c>
      <c r="D239" s="102">
        <v>1186.06</v>
      </c>
      <c r="E239" s="102">
        <v>136.94</v>
      </c>
      <c r="F239" s="102">
        <v>413.69400000000002</v>
      </c>
      <c r="G239" s="102">
        <v>992.39</v>
      </c>
      <c r="H239" s="102">
        <v>973.14</v>
      </c>
    </row>
    <row r="240" spans="2:8" s="71" customFormat="1">
      <c r="B240" s="143">
        <v>39412</v>
      </c>
      <c r="C240" s="102">
        <v>1553.547</v>
      </c>
      <c r="D240" s="102">
        <v>1200.94</v>
      </c>
      <c r="E240" s="102">
        <v>140.49</v>
      </c>
      <c r="F240" s="102">
        <v>418.53899999999999</v>
      </c>
      <c r="G240" s="102">
        <v>1013.37</v>
      </c>
      <c r="H240" s="102">
        <v>1016.08</v>
      </c>
    </row>
    <row r="241" spans="2:8" s="71" customFormat="1">
      <c r="B241" s="143">
        <v>39413</v>
      </c>
      <c r="C241" s="102">
        <v>1561.9259999999999</v>
      </c>
      <c r="D241" s="102">
        <v>1187.93</v>
      </c>
      <c r="E241" s="102">
        <v>140.13999999999999</v>
      </c>
      <c r="F241" s="102">
        <v>414.50799999999998</v>
      </c>
      <c r="G241" s="102">
        <v>1002.04</v>
      </c>
      <c r="H241" s="102">
        <v>994.2</v>
      </c>
    </row>
    <row r="242" spans="2:8" s="71" customFormat="1">
      <c r="B242" s="143">
        <v>39414</v>
      </c>
      <c r="C242" s="102">
        <v>1592.203</v>
      </c>
      <c r="D242" s="102">
        <v>1203.67</v>
      </c>
      <c r="E242" s="102">
        <v>138.77000000000001</v>
      </c>
      <c r="F242" s="102">
        <v>422.76600000000002</v>
      </c>
      <c r="G242" s="102">
        <v>995.53</v>
      </c>
      <c r="H242" s="102">
        <v>989.12</v>
      </c>
    </row>
    <row r="243" spans="2:8" s="71" customFormat="1">
      <c r="B243" s="143">
        <v>39415</v>
      </c>
      <c r="C243" s="102">
        <v>1601.5740000000001</v>
      </c>
      <c r="D243" s="102">
        <v>1226.75</v>
      </c>
      <c r="E243" s="102">
        <v>142.83000000000001</v>
      </c>
      <c r="F243" s="102">
        <v>430.67899999999997</v>
      </c>
      <c r="G243" s="102">
        <v>1007.14</v>
      </c>
      <c r="H243" s="102">
        <v>1017.44</v>
      </c>
    </row>
    <row r="244" spans="2:8" s="71" customFormat="1">
      <c r="B244" s="143">
        <v>39416</v>
      </c>
      <c r="C244" s="102">
        <v>1610.942</v>
      </c>
      <c r="D244" s="102">
        <v>1242.06</v>
      </c>
      <c r="E244" s="102">
        <v>143.62</v>
      </c>
      <c r="F244" s="102">
        <v>437.07400000000001</v>
      </c>
      <c r="G244" s="102">
        <v>1000</v>
      </c>
      <c r="H244" s="102">
        <v>1000</v>
      </c>
    </row>
    <row r="245" spans="2:8" s="71" customFormat="1">
      <c r="B245" s="143">
        <v>39419</v>
      </c>
      <c r="C245" s="102">
        <v>1604.0640000000001</v>
      </c>
      <c r="D245" s="102">
        <v>1243.17</v>
      </c>
      <c r="E245" s="102">
        <v>144.02000000000001</v>
      </c>
      <c r="F245" s="102">
        <v>438.18299999999999</v>
      </c>
      <c r="G245" s="102">
        <v>992.46</v>
      </c>
      <c r="H245" s="102">
        <v>988.46</v>
      </c>
    </row>
    <row r="246" spans="2:8" s="71" customFormat="1">
      <c r="B246" s="143">
        <v>39420</v>
      </c>
      <c r="C246" s="102">
        <v>1593.0820000000001</v>
      </c>
      <c r="D246" s="102">
        <v>1246.81</v>
      </c>
      <c r="E246" s="102">
        <v>144.19</v>
      </c>
      <c r="F246" s="102">
        <v>437.92700000000002</v>
      </c>
      <c r="G246" s="102">
        <v>997.62</v>
      </c>
      <c r="H246" s="102">
        <v>976.06</v>
      </c>
    </row>
    <row r="247" spans="2:8" s="71" customFormat="1">
      <c r="B247" s="143">
        <v>39421</v>
      </c>
      <c r="C247" s="102">
        <v>1609.846</v>
      </c>
      <c r="D247" s="102">
        <v>1269.44</v>
      </c>
      <c r="E247" s="102">
        <v>144.6</v>
      </c>
      <c r="F247" s="102">
        <v>449.59800000000001</v>
      </c>
      <c r="G247" s="102">
        <v>999.1</v>
      </c>
      <c r="H247" s="102">
        <v>956.5</v>
      </c>
    </row>
    <row r="248" spans="2:8" s="71" customFormat="1">
      <c r="B248" s="143">
        <v>39422</v>
      </c>
      <c r="C248" s="102">
        <v>1623.8910000000001</v>
      </c>
      <c r="D248" s="102">
        <v>1280.52</v>
      </c>
      <c r="E248" s="102">
        <v>146.15</v>
      </c>
      <c r="F248" s="102">
        <v>453.01499999999999</v>
      </c>
      <c r="G248" s="102">
        <v>1014.67</v>
      </c>
      <c r="H248" s="102">
        <v>970.61</v>
      </c>
    </row>
    <row r="249" spans="2:8" s="71" customFormat="1">
      <c r="B249" s="143">
        <v>39423</v>
      </c>
      <c r="C249" s="102">
        <v>1630.0519999999999</v>
      </c>
      <c r="D249" s="102">
        <v>1282.74</v>
      </c>
      <c r="E249" s="102">
        <v>145.97</v>
      </c>
      <c r="F249" s="102">
        <v>453.39400000000001</v>
      </c>
      <c r="G249" s="102">
        <v>1027.96</v>
      </c>
      <c r="H249" s="102">
        <v>978.42</v>
      </c>
    </row>
    <row r="250" spans="2:8" s="71" customFormat="1">
      <c r="B250" s="143">
        <v>39426</v>
      </c>
      <c r="C250" s="102">
        <v>1641.14</v>
      </c>
      <c r="D250" s="102">
        <v>1276.9000000000001</v>
      </c>
      <c r="E250" s="102">
        <v>144.99</v>
      </c>
      <c r="F250" s="102">
        <v>452.51799999999997</v>
      </c>
      <c r="G250" s="102">
        <v>1033.31</v>
      </c>
      <c r="H250" s="102">
        <v>996.09</v>
      </c>
    </row>
    <row r="251" spans="2:8" s="71" customFormat="1">
      <c r="B251" s="143">
        <v>39427</v>
      </c>
      <c r="C251" s="102">
        <v>1619.7670000000001</v>
      </c>
      <c r="D251" s="102">
        <v>1279.18</v>
      </c>
      <c r="E251" s="102">
        <v>146.54</v>
      </c>
      <c r="F251" s="102">
        <v>454.37799999999999</v>
      </c>
      <c r="G251" s="102">
        <v>1032.8800000000001</v>
      </c>
      <c r="H251" s="102">
        <v>1003.95</v>
      </c>
    </row>
    <row r="252" spans="2:8" s="71" customFormat="1">
      <c r="B252" s="143">
        <v>39428</v>
      </c>
      <c r="C252" s="102">
        <v>1622.8810000000001</v>
      </c>
      <c r="D252" s="102">
        <v>1272.1199999999999</v>
      </c>
      <c r="E252" s="102">
        <v>144.57</v>
      </c>
      <c r="F252" s="102">
        <v>452.3</v>
      </c>
      <c r="G252" s="102">
        <v>1025.81</v>
      </c>
      <c r="H252" s="102">
        <v>981.34</v>
      </c>
    </row>
    <row r="253" spans="2:8" s="71" customFormat="1">
      <c r="B253" s="143">
        <v>39429</v>
      </c>
      <c r="C253" s="102">
        <v>1601.3489999999999</v>
      </c>
      <c r="D253" s="102">
        <v>1242.3</v>
      </c>
      <c r="E253" s="102">
        <v>141.26</v>
      </c>
      <c r="F253" s="102">
        <v>438.97899999999998</v>
      </c>
      <c r="G253" s="102">
        <v>1027.97</v>
      </c>
      <c r="H253" s="102">
        <v>1015.69</v>
      </c>
    </row>
    <row r="254" spans="2:8" s="71" customFormat="1">
      <c r="B254" s="143">
        <v>39430</v>
      </c>
      <c r="C254" s="102">
        <v>1582.116</v>
      </c>
      <c r="D254" s="102">
        <v>1224.6500000000001</v>
      </c>
      <c r="E254" s="102">
        <v>138.99</v>
      </c>
      <c r="F254" s="102">
        <v>433.16500000000002</v>
      </c>
      <c r="G254" s="102">
        <v>1022.54</v>
      </c>
      <c r="H254" s="102">
        <v>1021.9</v>
      </c>
    </row>
    <row r="255" spans="2:8" s="71" customFormat="1">
      <c r="B255" s="143">
        <v>39433</v>
      </c>
      <c r="C255" s="102">
        <v>1552.77</v>
      </c>
      <c r="D255" s="102">
        <v>1183.93</v>
      </c>
      <c r="E255" s="102">
        <v>135.31</v>
      </c>
      <c r="F255" s="102">
        <v>416.52699999999999</v>
      </c>
      <c r="G255" s="102">
        <v>1018.22</v>
      </c>
      <c r="H255" s="102">
        <v>1021.9</v>
      </c>
    </row>
    <row r="256" spans="2:8" s="71" customFormat="1">
      <c r="B256" s="143">
        <v>39434</v>
      </c>
      <c r="C256" s="102">
        <v>1556.84</v>
      </c>
      <c r="D256" s="102">
        <v>1189.49</v>
      </c>
      <c r="E256" s="102">
        <v>135.15</v>
      </c>
      <c r="F256" s="102">
        <v>420.55799999999999</v>
      </c>
      <c r="G256" s="102">
        <v>1024.1500000000001</v>
      </c>
      <c r="H256" s="102">
        <v>1021.9</v>
      </c>
    </row>
    <row r="257" spans="2:8" s="71" customFormat="1">
      <c r="B257" s="143">
        <v>39435</v>
      </c>
      <c r="C257" s="102">
        <v>1552.4159999999999</v>
      </c>
      <c r="D257" s="102">
        <v>1197.03</v>
      </c>
      <c r="E257" s="102">
        <v>135.05000000000001</v>
      </c>
      <c r="F257" s="102">
        <v>425.142</v>
      </c>
      <c r="G257" s="102">
        <v>1035.07</v>
      </c>
      <c r="H257" s="102">
        <v>1039.5999999999999</v>
      </c>
    </row>
    <row r="258" spans="2:8" s="71" customFormat="1">
      <c r="B258" s="143">
        <v>39436</v>
      </c>
      <c r="C258" s="102">
        <v>1556.93</v>
      </c>
      <c r="D258" s="102">
        <v>1196</v>
      </c>
      <c r="E258" s="102">
        <v>135.16</v>
      </c>
      <c r="F258" s="102">
        <v>427.29300000000001</v>
      </c>
      <c r="G258" s="102">
        <v>1035.6099999999999</v>
      </c>
      <c r="H258" s="102">
        <v>1039.69</v>
      </c>
    </row>
    <row r="259" spans="2:8" s="71" customFormat="1">
      <c r="B259" s="143">
        <v>39437</v>
      </c>
      <c r="C259" s="102">
        <v>1580.546</v>
      </c>
      <c r="D259" s="102">
        <v>1215.99</v>
      </c>
      <c r="E259" s="102">
        <v>136.31</v>
      </c>
      <c r="F259" s="102">
        <v>433.64600000000002</v>
      </c>
      <c r="G259" s="102">
        <v>1049.2</v>
      </c>
      <c r="H259" s="102">
        <v>1060.99</v>
      </c>
    </row>
    <row r="260" spans="2:8" s="71" customFormat="1">
      <c r="B260" s="143">
        <v>39440</v>
      </c>
      <c r="C260" s="102">
        <v>1589.4480000000001</v>
      </c>
      <c r="D260" s="102">
        <v>1237.68</v>
      </c>
      <c r="E260" s="102">
        <v>137.49</v>
      </c>
      <c r="F260" s="102">
        <v>441.44799999999998</v>
      </c>
      <c r="G260" s="102">
        <v>1046.19</v>
      </c>
      <c r="H260" s="102">
        <v>1049.93</v>
      </c>
    </row>
    <row r="261" spans="2:8" s="71" customFormat="1">
      <c r="B261" s="143">
        <v>39441</v>
      </c>
      <c r="C261" s="102">
        <v>1592.403</v>
      </c>
      <c r="D261" s="102">
        <v>1237.9000000000001</v>
      </c>
      <c r="E261" s="102">
        <v>138.97999999999999</v>
      </c>
      <c r="F261" s="102">
        <v>440.916</v>
      </c>
      <c r="G261" s="102">
        <v>1046.03</v>
      </c>
      <c r="H261" s="102">
        <v>1049.93</v>
      </c>
    </row>
    <row r="262" spans="2:8" s="71" customFormat="1">
      <c r="B262" s="143">
        <v>39442</v>
      </c>
      <c r="C262" s="102">
        <v>1598.194</v>
      </c>
      <c r="D262" s="102">
        <v>1243.6600000000001</v>
      </c>
      <c r="E262" s="102">
        <v>139.84</v>
      </c>
      <c r="F262" s="102">
        <v>445.12900000000002</v>
      </c>
      <c r="G262" s="102">
        <v>1049.2</v>
      </c>
      <c r="H262" s="102">
        <v>1047.72</v>
      </c>
    </row>
    <row r="263" spans="2:8" s="71" customFormat="1">
      <c r="B263" s="143">
        <v>39443</v>
      </c>
      <c r="C263" s="102">
        <v>1590.1479999999999</v>
      </c>
      <c r="D263" s="102">
        <v>1248.52</v>
      </c>
      <c r="E263" s="102">
        <v>139.49</v>
      </c>
      <c r="F263" s="102">
        <v>443.99099999999999</v>
      </c>
      <c r="G263" s="102">
        <v>1045.1600000000001</v>
      </c>
      <c r="H263" s="102">
        <v>1028.6600000000001</v>
      </c>
    </row>
    <row r="264" spans="2:8" s="71" customFormat="1">
      <c r="B264" s="143">
        <v>39444</v>
      </c>
      <c r="C264" s="102">
        <v>1594.789</v>
      </c>
      <c r="D264" s="102">
        <v>1247.07</v>
      </c>
      <c r="E264" s="102">
        <v>138.68</v>
      </c>
      <c r="F264" s="102">
        <v>442.56299999999999</v>
      </c>
      <c r="G264" s="102">
        <v>1057.98</v>
      </c>
      <c r="H264" s="102">
        <v>1049.82</v>
      </c>
    </row>
    <row r="265" spans="2:8" s="71" customFormat="1">
      <c r="B265" s="143">
        <v>39447</v>
      </c>
      <c r="C265" s="102">
        <v>1588.8030000000001</v>
      </c>
      <c r="D265" s="102">
        <v>1245.5899999999999</v>
      </c>
      <c r="E265" s="102">
        <v>140.24</v>
      </c>
      <c r="F265" s="102">
        <v>442.97300000000001</v>
      </c>
      <c r="G265" s="102">
        <v>1054.94</v>
      </c>
      <c r="H265" s="102">
        <v>1048.43</v>
      </c>
    </row>
    <row r="266" spans="2:8" s="71" customFormat="1">
      <c r="B266" s="143">
        <v>39448</v>
      </c>
      <c r="C266" s="102">
        <v>1588.8030000000001</v>
      </c>
      <c r="D266" s="102">
        <v>1245.95</v>
      </c>
      <c r="E266" s="102">
        <v>140.24</v>
      </c>
      <c r="F266" s="102">
        <v>443.096</v>
      </c>
      <c r="G266" s="102">
        <v>1054.94</v>
      </c>
      <c r="H266" s="102">
        <v>1048.43</v>
      </c>
    </row>
    <row r="267" spans="2:8" s="71" customFormat="1">
      <c r="B267" s="143">
        <v>39449</v>
      </c>
      <c r="C267" s="102">
        <v>1578.133</v>
      </c>
      <c r="D267" s="102">
        <v>1235.23</v>
      </c>
      <c r="E267" s="102">
        <v>140.83000000000001</v>
      </c>
      <c r="F267" s="102">
        <v>441.214</v>
      </c>
      <c r="G267" s="102">
        <v>1059.74</v>
      </c>
      <c r="H267" s="102">
        <v>1048.3399999999999</v>
      </c>
    </row>
    <row r="268" spans="2:8" s="71" customFormat="1">
      <c r="B268" s="143">
        <v>39450</v>
      </c>
      <c r="C268" s="102">
        <v>1576.463</v>
      </c>
      <c r="D268" s="102">
        <v>1227.51</v>
      </c>
      <c r="E268" s="102">
        <v>140.12</v>
      </c>
      <c r="F268" s="102">
        <v>437.62</v>
      </c>
      <c r="G268" s="102">
        <v>1062.24</v>
      </c>
      <c r="H268" s="102">
        <v>1075.6600000000001</v>
      </c>
    </row>
    <row r="269" spans="2:8" s="71" customFormat="1">
      <c r="B269" s="143">
        <v>39451</v>
      </c>
      <c r="C269" s="102">
        <v>1543.309</v>
      </c>
      <c r="D269" s="102">
        <v>1225.03</v>
      </c>
      <c r="E269" s="102">
        <v>138.69999999999999</v>
      </c>
      <c r="F269" s="102">
        <v>437.23700000000002</v>
      </c>
      <c r="G269" s="102">
        <v>1069.27</v>
      </c>
      <c r="H269" s="102">
        <v>1084.58</v>
      </c>
    </row>
    <row r="270" spans="2:8" s="71" customFormat="1">
      <c r="B270" s="143">
        <v>39454</v>
      </c>
      <c r="C270" s="102">
        <v>1537.1379999999999</v>
      </c>
      <c r="D270" s="102">
        <v>1207.47</v>
      </c>
      <c r="E270" s="102">
        <v>136.19</v>
      </c>
      <c r="F270" s="102">
        <v>433.15800000000002</v>
      </c>
      <c r="G270" s="102">
        <v>1050.9000000000001</v>
      </c>
      <c r="H270" s="102">
        <v>1084.58</v>
      </c>
    </row>
    <row r="271" spans="2:8" s="71" customFormat="1">
      <c r="B271" s="143">
        <v>39455</v>
      </c>
      <c r="C271" s="102">
        <v>1526.9079999999999</v>
      </c>
      <c r="D271" s="102">
        <v>1220.31</v>
      </c>
      <c r="E271" s="102">
        <v>136.16</v>
      </c>
      <c r="F271" s="102">
        <v>438.06700000000001</v>
      </c>
      <c r="G271" s="102">
        <v>1039.75</v>
      </c>
      <c r="H271" s="102">
        <v>1084.0899999999999</v>
      </c>
    </row>
    <row r="272" spans="2:8" s="71" customFormat="1">
      <c r="B272" s="143">
        <v>39456</v>
      </c>
      <c r="C272" s="102">
        <v>1529.6880000000001</v>
      </c>
      <c r="D272" s="102">
        <v>1227</v>
      </c>
      <c r="E272" s="102">
        <v>138.16999999999999</v>
      </c>
      <c r="F272" s="102">
        <v>441.33800000000002</v>
      </c>
      <c r="G272" s="102">
        <v>1043.2</v>
      </c>
      <c r="H272" s="102">
        <v>1105.8900000000001</v>
      </c>
    </row>
    <row r="273" spans="2:8" s="71" customFormat="1">
      <c r="B273" s="143">
        <v>39457</v>
      </c>
      <c r="C273" s="102">
        <v>1529.876</v>
      </c>
      <c r="D273" s="102">
        <v>1221.29</v>
      </c>
      <c r="E273" s="102">
        <v>136.24</v>
      </c>
      <c r="F273" s="102">
        <v>441</v>
      </c>
      <c r="G273" s="102">
        <v>1048.72</v>
      </c>
      <c r="H273" s="102">
        <v>1106.95</v>
      </c>
    </row>
    <row r="274" spans="2:8" s="71" customFormat="1">
      <c r="B274" s="143">
        <v>39458</v>
      </c>
      <c r="C274" s="102">
        <v>1515.93</v>
      </c>
      <c r="D274" s="102">
        <v>1213.7</v>
      </c>
      <c r="E274" s="102">
        <v>134.88</v>
      </c>
      <c r="F274" s="102">
        <v>438.28399999999999</v>
      </c>
      <c r="G274" s="102">
        <v>1057.54</v>
      </c>
      <c r="H274" s="102">
        <v>1124.52</v>
      </c>
    </row>
    <row r="275" spans="2:8" s="71" customFormat="1">
      <c r="B275" s="143">
        <v>39461</v>
      </c>
      <c r="C275" s="102">
        <v>1530.287</v>
      </c>
      <c r="D275" s="102">
        <v>1218</v>
      </c>
      <c r="E275" s="102">
        <v>135.16</v>
      </c>
      <c r="F275" s="102">
        <v>438.86700000000002</v>
      </c>
      <c r="G275" s="102">
        <v>1058.95</v>
      </c>
      <c r="H275" s="102">
        <v>1133.73</v>
      </c>
    </row>
    <row r="276" spans="2:8" s="71" customFormat="1">
      <c r="B276" s="143">
        <v>39462</v>
      </c>
      <c r="C276" s="102">
        <v>1494.1089999999999</v>
      </c>
      <c r="D276" s="102">
        <v>1196.1600000000001</v>
      </c>
      <c r="E276" s="102">
        <v>133.97</v>
      </c>
      <c r="F276" s="102">
        <v>426.05599999999998</v>
      </c>
      <c r="G276" s="102">
        <v>1054.31</v>
      </c>
      <c r="H276" s="102">
        <v>1145.57</v>
      </c>
    </row>
    <row r="277" spans="2:8" s="71" customFormat="1">
      <c r="B277" s="143">
        <v>39463</v>
      </c>
      <c r="C277" s="102">
        <v>1469.558</v>
      </c>
      <c r="D277" s="102">
        <v>1147.47</v>
      </c>
      <c r="E277" s="102">
        <v>128.96</v>
      </c>
      <c r="F277" s="102">
        <v>405.654</v>
      </c>
      <c r="G277" s="102">
        <v>1017.18</v>
      </c>
      <c r="H277" s="102">
        <v>1102.69</v>
      </c>
    </row>
    <row r="278" spans="2:8" s="71" customFormat="1">
      <c r="B278" s="143">
        <v>39464</v>
      </c>
      <c r="C278" s="102">
        <v>1448.788</v>
      </c>
      <c r="D278" s="102">
        <v>1140.76</v>
      </c>
      <c r="E278" s="102">
        <v>130.72</v>
      </c>
      <c r="F278" s="102">
        <v>401.70100000000002</v>
      </c>
      <c r="G278" s="102">
        <v>1019.42</v>
      </c>
      <c r="H278" s="102">
        <v>1108.06</v>
      </c>
    </row>
    <row r="279" spans="2:8" s="71" customFormat="1">
      <c r="B279" s="143">
        <v>39465</v>
      </c>
      <c r="C279" s="102">
        <v>1437.8</v>
      </c>
      <c r="D279" s="102">
        <v>1136.25</v>
      </c>
      <c r="E279" s="102">
        <v>131.05000000000001</v>
      </c>
      <c r="F279" s="102">
        <v>398.86599999999999</v>
      </c>
      <c r="G279" s="102">
        <v>996.11</v>
      </c>
      <c r="H279" s="102">
        <v>1068.5999999999999</v>
      </c>
    </row>
    <row r="280" spans="2:8" s="71" customFormat="1">
      <c r="B280" s="143">
        <v>39468</v>
      </c>
      <c r="C280" s="102">
        <v>1395.2940000000001</v>
      </c>
      <c r="D280" s="102">
        <v>1069.83</v>
      </c>
      <c r="E280" s="102">
        <v>126.34</v>
      </c>
      <c r="F280" s="102">
        <v>367.35500000000002</v>
      </c>
      <c r="G280" s="102">
        <v>954.62</v>
      </c>
      <c r="H280" s="102">
        <v>1052.94</v>
      </c>
    </row>
    <row r="281" spans="2:8" s="71" customFormat="1">
      <c r="B281" s="143">
        <v>39469</v>
      </c>
      <c r="C281" s="102">
        <v>1391.492</v>
      </c>
      <c r="D281" s="102">
        <v>1041.06</v>
      </c>
      <c r="E281" s="102">
        <v>118.04</v>
      </c>
      <c r="F281" s="102">
        <v>355.48399999999998</v>
      </c>
      <c r="G281" s="102">
        <v>930.01</v>
      </c>
      <c r="H281" s="102">
        <v>1053.6300000000001</v>
      </c>
    </row>
    <row r="282" spans="2:8" s="71" customFormat="1">
      <c r="B282" s="143">
        <v>39470</v>
      </c>
      <c r="C282" s="102">
        <v>1397.175</v>
      </c>
      <c r="D282" s="102">
        <v>1055.18</v>
      </c>
      <c r="E282" s="102">
        <v>122.78</v>
      </c>
      <c r="F282" s="102">
        <v>365.11900000000003</v>
      </c>
      <c r="G282" s="102">
        <v>933.45</v>
      </c>
      <c r="H282" s="102">
        <v>1034.05</v>
      </c>
    </row>
    <row r="283" spans="2:8" s="71" customFormat="1">
      <c r="B283" s="143">
        <v>39471</v>
      </c>
      <c r="C283" s="102">
        <v>1440.0170000000001</v>
      </c>
      <c r="D283" s="102">
        <v>1083.3399999999999</v>
      </c>
      <c r="E283" s="102">
        <v>123.98</v>
      </c>
      <c r="F283" s="102">
        <v>373.267</v>
      </c>
      <c r="G283" s="102">
        <v>953.56</v>
      </c>
      <c r="H283" s="102">
        <v>1031.5</v>
      </c>
    </row>
    <row r="284" spans="2:8" s="71" customFormat="1">
      <c r="B284" s="143">
        <v>39472</v>
      </c>
      <c r="C284" s="102">
        <v>1438.96</v>
      </c>
      <c r="D284" s="102">
        <v>1111.1400000000001</v>
      </c>
      <c r="E284" s="102">
        <v>129.56</v>
      </c>
      <c r="F284" s="102">
        <v>389.08</v>
      </c>
      <c r="G284" s="102">
        <v>964.92</v>
      </c>
      <c r="H284" s="102">
        <v>1037.24</v>
      </c>
    </row>
    <row r="285" spans="2:8" s="71" customFormat="1">
      <c r="B285" s="143">
        <v>39475</v>
      </c>
      <c r="C285" s="102">
        <v>1443.3910000000001</v>
      </c>
      <c r="D285" s="102">
        <v>1087.71</v>
      </c>
      <c r="E285" s="102">
        <v>124.93</v>
      </c>
      <c r="F285" s="102">
        <v>382.51499999999999</v>
      </c>
      <c r="G285" s="102">
        <v>952.21</v>
      </c>
      <c r="H285" s="102">
        <v>1038.02</v>
      </c>
    </row>
    <row r="286" spans="2:8" s="71" customFormat="1">
      <c r="B286" s="143">
        <v>39476</v>
      </c>
      <c r="C286" s="102">
        <v>1458.25</v>
      </c>
      <c r="D286" s="102">
        <v>1102.82</v>
      </c>
      <c r="E286" s="102">
        <v>127.3</v>
      </c>
      <c r="F286" s="102">
        <v>385.66</v>
      </c>
      <c r="G286" s="102">
        <v>955</v>
      </c>
      <c r="H286" s="102">
        <v>1024.5999999999999</v>
      </c>
    </row>
    <row r="287" spans="2:8" s="71" customFormat="1">
      <c r="B287" s="143">
        <v>39477</v>
      </c>
      <c r="C287" s="102">
        <v>1449.37</v>
      </c>
      <c r="D287" s="102">
        <v>1091.3499999999999</v>
      </c>
      <c r="E287" s="102">
        <v>125.37</v>
      </c>
      <c r="F287" s="102">
        <v>379.35199999999998</v>
      </c>
      <c r="G287" s="102">
        <v>951.21</v>
      </c>
      <c r="H287" s="102">
        <v>1001.79</v>
      </c>
    </row>
    <row r="288" spans="2:8" s="71" customFormat="1">
      <c r="B288" s="143">
        <v>39478</v>
      </c>
      <c r="C288" s="102">
        <v>1466.346</v>
      </c>
      <c r="D288" s="102">
        <v>1088.72</v>
      </c>
      <c r="E288" s="102">
        <v>127.59</v>
      </c>
      <c r="F288" s="102">
        <v>374.358</v>
      </c>
      <c r="G288" s="102">
        <v>945.15</v>
      </c>
      <c r="H288" s="102">
        <v>1005.7</v>
      </c>
    </row>
    <row r="289" spans="2:8" s="71" customFormat="1">
      <c r="B289" s="143">
        <v>39479</v>
      </c>
      <c r="C289" s="102">
        <v>1487.558</v>
      </c>
      <c r="D289" s="102">
        <v>1120</v>
      </c>
      <c r="E289" s="102">
        <v>128.30000000000001</v>
      </c>
      <c r="F289" s="102">
        <v>389.346</v>
      </c>
      <c r="G289" s="102">
        <v>946.38</v>
      </c>
      <c r="H289" s="102">
        <v>1021.07</v>
      </c>
    </row>
    <row r="290" spans="2:8" s="71" customFormat="1">
      <c r="B290" s="143">
        <v>39482</v>
      </c>
      <c r="C290" s="102">
        <v>1484.3240000000001</v>
      </c>
      <c r="D290" s="102">
        <v>1142.47</v>
      </c>
      <c r="E290" s="102">
        <v>131.22999999999999</v>
      </c>
      <c r="F290" s="102">
        <v>399.70499999999998</v>
      </c>
      <c r="G290" s="102">
        <v>951.18</v>
      </c>
      <c r="H290" s="102">
        <v>1019.12</v>
      </c>
    </row>
    <row r="291" spans="2:8" s="71" customFormat="1">
      <c r="B291" s="143">
        <v>39483</v>
      </c>
      <c r="C291" s="102">
        <v>1436.1790000000001</v>
      </c>
      <c r="D291" s="102">
        <v>1127.76</v>
      </c>
      <c r="E291" s="102">
        <v>130.6</v>
      </c>
      <c r="F291" s="102">
        <v>395.858</v>
      </c>
      <c r="G291" s="102">
        <v>933.89</v>
      </c>
      <c r="H291" s="102">
        <v>1021.95</v>
      </c>
    </row>
    <row r="292" spans="2:8" s="71" customFormat="1">
      <c r="B292" s="143">
        <v>39484</v>
      </c>
      <c r="C292" s="102">
        <v>1425.067</v>
      </c>
      <c r="D292" s="102">
        <v>1104.8499999999999</v>
      </c>
      <c r="E292" s="102">
        <v>126.13</v>
      </c>
      <c r="F292" s="102">
        <v>381.61399999999998</v>
      </c>
      <c r="G292" s="102">
        <v>918.19</v>
      </c>
      <c r="H292" s="102">
        <v>991.33</v>
      </c>
    </row>
    <row r="293" spans="2:8" s="71" customFormat="1">
      <c r="B293" s="143">
        <v>39485</v>
      </c>
      <c r="C293" s="102">
        <v>1416.492</v>
      </c>
      <c r="D293" s="102">
        <v>1095.5</v>
      </c>
      <c r="E293" s="102">
        <v>126.33</v>
      </c>
      <c r="F293" s="102">
        <v>377.17700000000002</v>
      </c>
      <c r="G293" s="102">
        <v>901.4</v>
      </c>
      <c r="H293" s="102">
        <v>991.16</v>
      </c>
    </row>
    <row r="294" spans="2:8" s="71" customFormat="1">
      <c r="B294" s="143">
        <v>39486</v>
      </c>
      <c r="C294" s="102">
        <v>1414.5809999999999</v>
      </c>
      <c r="D294" s="102">
        <v>1095.3599999999999</v>
      </c>
      <c r="E294" s="102">
        <v>124.73</v>
      </c>
      <c r="F294" s="102">
        <v>376.30500000000001</v>
      </c>
      <c r="G294" s="102">
        <v>895.77</v>
      </c>
      <c r="H294" s="102">
        <v>981.63</v>
      </c>
    </row>
    <row r="295" spans="2:8" s="71" customFormat="1">
      <c r="B295" s="143">
        <v>39489</v>
      </c>
      <c r="C295" s="102">
        <v>1414.4459999999999</v>
      </c>
      <c r="D295" s="102">
        <v>1084.1600000000001</v>
      </c>
      <c r="E295" s="102">
        <v>123.43</v>
      </c>
      <c r="F295" s="102">
        <v>373.25299999999999</v>
      </c>
      <c r="G295" s="102">
        <v>887.32</v>
      </c>
      <c r="H295" s="102">
        <v>982.68</v>
      </c>
    </row>
    <row r="296" spans="2:8" s="71" customFormat="1">
      <c r="B296" s="143">
        <v>39490</v>
      </c>
      <c r="C296" s="102">
        <v>1438.12</v>
      </c>
      <c r="D296" s="102">
        <v>1101.26</v>
      </c>
      <c r="E296" s="102">
        <v>123.37</v>
      </c>
      <c r="F296" s="102">
        <v>381.637</v>
      </c>
      <c r="G296" s="102">
        <v>891.39</v>
      </c>
      <c r="H296" s="102">
        <v>982.43</v>
      </c>
    </row>
    <row r="297" spans="2:8" s="71" customFormat="1">
      <c r="B297" s="143">
        <v>39491</v>
      </c>
      <c r="C297" s="102">
        <v>1445.472</v>
      </c>
      <c r="D297" s="102">
        <v>1111.51</v>
      </c>
      <c r="E297" s="102">
        <v>123.23</v>
      </c>
      <c r="F297" s="102">
        <v>386.87700000000001</v>
      </c>
      <c r="G297" s="102">
        <v>900.18</v>
      </c>
      <c r="H297" s="102">
        <v>1013.09</v>
      </c>
    </row>
    <row r="298" spans="2:8" s="71" customFormat="1">
      <c r="B298" s="143">
        <v>39492</v>
      </c>
      <c r="C298" s="102">
        <v>1445.9590000000001</v>
      </c>
      <c r="D298" s="102">
        <v>1135.79</v>
      </c>
      <c r="E298" s="102">
        <v>127.93</v>
      </c>
      <c r="F298" s="102">
        <v>393.98399999999998</v>
      </c>
      <c r="G298" s="102">
        <v>911.51</v>
      </c>
      <c r="H298" s="102">
        <v>1014.57</v>
      </c>
    </row>
    <row r="299" spans="2:8" s="71" customFormat="1">
      <c r="B299" s="143">
        <v>39493</v>
      </c>
      <c r="C299" s="102">
        <v>1439.5</v>
      </c>
      <c r="D299" s="102">
        <v>1133.82</v>
      </c>
      <c r="E299" s="102">
        <v>128.84</v>
      </c>
      <c r="F299" s="102">
        <v>394.95699999999999</v>
      </c>
      <c r="G299" s="102">
        <v>909.48</v>
      </c>
      <c r="H299" s="102">
        <v>1021.01</v>
      </c>
    </row>
    <row r="300" spans="2:8" s="71" customFormat="1">
      <c r="B300" s="143">
        <v>39496</v>
      </c>
      <c r="C300" s="102">
        <v>1445.874</v>
      </c>
      <c r="D300" s="102">
        <v>1141.69</v>
      </c>
      <c r="E300" s="102">
        <v>128.04</v>
      </c>
      <c r="F300" s="102">
        <v>398.49400000000003</v>
      </c>
      <c r="G300" s="102">
        <v>910.15</v>
      </c>
      <c r="H300" s="102">
        <v>1047.3</v>
      </c>
    </row>
    <row r="301" spans="2:8" s="71" customFormat="1">
      <c r="B301" s="143">
        <v>39497</v>
      </c>
      <c r="C301" s="102">
        <v>1453.422</v>
      </c>
      <c r="D301" s="102">
        <v>1153.72</v>
      </c>
      <c r="E301" s="102">
        <v>129.86000000000001</v>
      </c>
      <c r="F301" s="102">
        <v>402.07</v>
      </c>
      <c r="G301" s="102">
        <v>921.05</v>
      </c>
      <c r="H301" s="102">
        <v>1060.74</v>
      </c>
    </row>
    <row r="302" spans="2:8" s="71" customFormat="1">
      <c r="B302" s="143">
        <v>39498</v>
      </c>
      <c r="C302" s="102">
        <v>1443.2360000000001</v>
      </c>
      <c r="D302" s="102">
        <v>1139.53</v>
      </c>
      <c r="E302" s="102">
        <v>126.08</v>
      </c>
      <c r="F302" s="102">
        <v>398.12400000000002</v>
      </c>
      <c r="G302" s="102">
        <v>934.97</v>
      </c>
      <c r="H302" s="102">
        <v>1095.29</v>
      </c>
    </row>
    <row r="303" spans="2:8" s="71" customFormat="1">
      <c r="B303" s="143">
        <v>39499</v>
      </c>
      <c r="C303" s="102">
        <v>1447.354</v>
      </c>
      <c r="D303" s="102">
        <v>1154.56</v>
      </c>
      <c r="E303" s="102">
        <v>128.53</v>
      </c>
      <c r="F303" s="102">
        <v>402.47199999999998</v>
      </c>
      <c r="G303" s="102">
        <v>960.52</v>
      </c>
      <c r="H303" s="102">
        <v>1123.8699999999999</v>
      </c>
    </row>
    <row r="304" spans="2:8" s="71" customFormat="1">
      <c r="B304" s="143">
        <v>39500</v>
      </c>
      <c r="C304" s="102">
        <v>1448.925</v>
      </c>
      <c r="D304" s="102">
        <v>1150.3</v>
      </c>
      <c r="E304" s="102">
        <v>127.62</v>
      </c>
      <c r="F304" s="102">
        <v>400.64699999999999</v>
      </c>
      <c r="G304" s="102">
        <v>943.1</v>
      </c>
      <c r="H304" s="102">
        <v>1070.24</v>
      </c>
    </row>
    <row r="305" spans="2:8" s="71" customFormat="1">
      <c r="B305" s="143">
        <v>39503</v>
      </c>
      <c r="C305" s="102">
        <v>1471.8320000000001</v>
      </c>
      <c r="D305" s="102">
        <v>1161.46</v>
      </c>
      <c r="E305" s="102">
        <v>129.16</v>
      </c>
      <c r="F305" s="102">
        <v>401.94499999999999</v>
      </c>
      <c r="G305" s="102">
        <v>954.27</v>
      </c>
      <c r="H305" s="102">
        <v>1067.0899999999999</v>
      </c>
    </row>
    <row r="306" spans="2:8" s="71" customFormat="1">
      <c r="B306" s="143">
        <v>39504</v>
      </c>
      <c r="C306" s="102">
        <v>1487.421</v>
      </c>
      <c r="D306" s="102">
        <v>1172.3</v>
      </c>
      <c r="E306" s="102">
        <v>129.65</v>
      </c>
      <c r="F306" s="102">
        <v>406.38200000000001</v>
      </c>
      <c r="G306" s="102">
        <v>965.4</v>
      </c>
      <c r="H306" s="102">
        <v>1072.53</v>
      </c>
    </row>
    <row r="307" spans="2:8" s="71" customFormat="1">
      <c r="B307" s="143">
        <v>39505</v>
      </c>
      <c r="C307" s="102">
        <v>1498.201</v>
      </c>
      <c r="D307" s="102">
        <v>1190.8900000000001</v>
      </c>
      <c r="E307" s="102">
        <v>132.41</v>
      </c>
      <c r="F307" s="102">
        <v>413.59</v>
      </c>
      <c r="G307" s="102">
        <v>969.97</v>
      </c>
      <c r="H307" s="102">
        <v>1069</v>
      </c>
    </row>
    <row r="308" spans="2:8" s="71" customFormat="1">
      <c r="B308" s="143">
        <v>39506</v>
      </c>
      <c r="C308" s="102">
        <v>1485.422</v>
      </c>
      <c r="D308" s="102">
        <v>1192.04</v>
      </c>
      <c r="E308" s="102">
        <v>132.47999999999999</v>
      </c>
      <c r="F308" s="102">
        <v>413.93099999999998</v>
      </c>
      <c r="G308" s="102">
        <v>969.55</v>
      </c>
      <c r="H308" s="102">
        <v>1049.6500000000001</v>
      </c>
    </row>
    <row r="309" spans="2:8" s="71" customFormat="1">
      <c r="B309" s="143">
        <v>39507</v>
      </c>
      <c r="C309" s="102">
        <v>1455.56</v>
      </c>
      <c r="D309" s="102">
        <v>1167.6600000000001</v>
      </c>
      <c r="E309" s="102">
        <v>131.30000000000001</v>
      </c>
      <c r="F309" s="102">
        <v>404.62799999999999</v>
      </c>
      <c r="G309" s="102">
        <v>956.3</v>
      </c>
      <c r="H309" s="102">
        <v>1024.75</v>
      </c>
    </row>
    <row r="310" spans="2:8" s="71" customFormat="1">
      <c r="B310" s="143">
        <v>39510</v>
      </c>
      <c r="C310" s="102">
        <v>1441.7460000000001</v>
      </c>
      <c r="D310" s="102">
        <v>1144.8699999999999</v>
      </c>
      <c r="E310" s="102">
        <v>126.81</v>
      </c>
      <c r="F310" s="102">
        <v>396.47199999999998</v>
      </c>
      <c r="G310" s="102">
        <v>946.72</v>
      </c>
      <c r="H310" s="102">
        <v>1024.71</v>
      </c>
    </row>
    <row r="311" spans="2:8" s="71" customFormat="1">
      <c r="B311" s="143">
        <v>39511</v>
      </c>
      <c r="C311" s="102">
        <v>1432.951</v>
      </c>
      <c r="D311" s="102">
        <v>1136.2</v>
      </c>
      <c r="E311" s="102">
        <v>126.54</v>
      </c>
      <c r="F311" s="102">
        <v>389.23200000000003</v>
      </c>
      <c r="G311" s="102">
        <v>948.41</v>
      </c>
      <c r="H311" s="102">
        <v>1030.75</v>
      </c>
    </row>
    <row r="312" spans="2:8" s="71" customFormat="1">
      <c r="B312" s="143">
        <v>39512</v>
      </c>
      <c r="C312" s="102">
        <v>1444.9939999999999</v>
      </c>
      <c r="D312" s="102">
        <v>1142.17</v>
      </c>
      <c r="E312" s="102">
        <v>125.57</v>
      </c>
      <c r="F312" s="102">
        <v>392.62400000000002</v>
      </c>
      <c r="G312" s="102">
        <v>961.05</v>
      </c>
      <c r="H312" s="102">
        <v>1043.6300000000001</v>
      </c>
    </row>
    <row r="313" spans="2:8" s="71" customFormat="1">
      <c r="B313" s="143">
        <v>39513</v>
      </c>
      <c r="C313" s="102">
        <v>1429.807</v>
      </c>
      <c r="D313" s="102">
        <v>1144.28</v>
      </c>
      <c r="E313" s="102">
        <v>128.1</v>
      </c>
      <c r="F313" s="102">
        <v>391.505</v>
      </c>
      <c r="G313" s="102">
        <v>966.55</v>
      </c>
      <c r="H313" s="102">
        <v>1045.1500000000001</v>
      </c>
    </row>
    <row r="314" spans="2:8" s="71" customFormat="1">
      <c r="B314" s="143">
        <v>39514</v>
      </c>
      <c r="C314" s="102">
        <v>1411.2650000000001</v>
      </c>
      <c r="D314" s="102">
        <v>1117.5</v>
      </c>
      <c r="E314" s="102">
        <v>124.32</v>
      </c>
      <c r="F314" s="102">
        <v>379.07400000000001</v>
      </c>
      <c r="G314" s="102">
        <v>955.35</v>
      </c>
      <c r="H314" s="102">
        <v>1037.4000000000001</v>
      </c>
    </row>
    <row r="315" spans="2:8" s="71" customFormat="1">
      <c r="B315" s="143">
        <v>39517</v>
      </c>
      <c r="C315" s="102">
        <v>1390.808</v>
      </c>
      <c r="D315" s="102">
        <v>1093.94</v>
      </c>
      <c r="E315" s="102">
        <v>122.64</v>
      </c>
      <c r="F315" s="102">
        <v>373.34300000000002</v>
      </c>
      <c r="G315" s="102">
        <v>950.8</v>
      </c>
      <c r="H315" s="102">
        <v>1037.4000000000001</v>
      </c>
    </row>
    <row r="316" spans="2:8" s="71" customFormat="1">
      <c r="B316" s="143">
        <v>39518</v>
      </c>
      <c r="C316" s="102">
        <v>1420.855</v>
      </c>
      <c r="D316" s="102">
        <v>1118.4000000000001</v>
      </c>
      <c r="E316" s="102">
        <v>123.11</v>
      </c>
      <c r="F316" s="102">
        <v>382.66800000000001</v>
      </c>
      <c r="G316" s="102">
        <v>955.45</v>
      </c>
      <c r="H316" s="102">
        <v>1061.98</v>
      </c>
    </row>
    <row r="317" spans="2:8" s="71" customFormat="1">
      <c r="B317" s="143">
        <v>39519</v>
      </c>
      <c r="C317" s="102">
        <v>1430.931</v>
      </c>
      <c r="D317" s="102">
        <v>1131.1600000000001</v>
      </c>
      <c r="E317" s="102">
        <v>125.21</v>
      </c>
      <c r="F317" s="102">
        <v>386.64800000000002</v>
      </c>
      <c r="G317" s="102">
        <v>964.58</v>
      </c>
      <c r="H317" s="102">
        <v>1062.3699999999999</v>
      </c>
    </row>
    <row r="318" spans="2:8" s="71" customFormat="1">
      <c r="B318" s="143">
        <v>39520</v>
      </c>
      <c r="C318" s="102">
        <v>1428.6189999999999</v>
      </c>
      <c r="D318" s="102">
        <v>1099.82</v>
      </c>
      <c r="E318" s="102">
        <v>121.89</v>
      </c>
      <c r="F318" s="102">
        <v>373.822</v>
      </c>
      <c r="G318" s="102">
        <v>961.94</v>
      </c>
      <c r="H318" s="102">
        <v>1060.6099999999999</v>
      </c>
    </row>
    <row r="319" spans="2:8" s="71" customFormat="1">
      <c r="B319" s="143">
        <v>39521</v>
      </c>
      <c r="C319" s="102">
        <v>1407.992</v>
      </c>
      <c r="D319" s="102">
        <v>1092.54</v>
      </c>
      <c r="E319" s="102">
        <v>120.49</v>
      </c>
      <c r="F319" s="102">
        <v>373.19099999999997</v>
      </c>
      <c r="G319" s="102">
        <v>967.37</v>
      </c>
      <c r="H319" s="102">
        <v>1067.78</v>
      </c>
    </row>
    <row r="320" spans="2:8" s="71" customFormat="1">
      <c r="B320" s="143">
        <v>39524</v>
      </c>
      <c r="C320" s="102">
        <v>1378.557</v>
      </c>
      <c r="D320" s="102">
        <v>1044.6300000000001</v>
      </c>
      <c r="E320" s="102">
        <v>117.63</v>
      </c>
      <c r="F320" s="102">
        <v>352.39</v>
      </c>
      <c r="G320" s="102">
        <v>946.13</v>
      </c>
      <c r="H320" s="102">
        <v>1034.6500000000001</v>
      </c>
    </row>
    <row r="321" spans="2:8" s="71" customFormat="1">
      <c r="B321" s="143">
        <v>39525</v>
      </c>
      <c r="C321" s="102">
        <v>1424.576</v>
      </c>
      <c r="D321" s="102">
        <v>1065.17</v>
      </c>
      <c r="E321" s="102">
        <v>118.03</v>
      </c>
      <c r="F321" s="102">
        <v>358.36500000000001</v>
      </c>
      <c r="G321" s="102">
        <v>941.69</v>
      </c>
      <c r="H321" s="102">
        <v>1033.5</v>
      </c>
    </row>
    <row r="322" spans="2:8" s="71" customFormat="1">
      <c r="B322" s="143">
        <v>39526</v>
      </c>
      <c r="C322" s="102">
        <v>1400.3520000000001</v>
      </c>
      <c r="D322" s="102">
        <v>1065.94</v>
      </c>
      <c r="E322" s="102">
        <v>120.23</v>
      </c>
      <c r="F322" s="102">
        <v>355.57499999999999</v>
      </c>
      <c r="G322" s="102">
        <v>943.62</v>
      </c>
      <c r="H322" s="102">
        <v>1040.3599999999999</v>
      </c>
    </row>
    <row r="323" spans="2:8" s="71" customFormat="1">
      <c r="B323" s="143">
        <v>39527</v>
      </c>
      <c r="C323" s="102">
        <v>1404.4079999999999</v>
      </c>
      <c r="D323" s="102">
        <v>1045.94</v>
      </c>
      <c r="E323" s="102">
        <v>120</v>
      </c>
      <c r="F323" s="102">
        <v>344.98599999999999</v>
      </c>
      <c r="G323" s="102">
        <v>911.01</v>
      </c>
      <c r="H323" s="102">
        <v>1041.44</v>
      </c>
    </row>
    <row r="324" spans="2:8" s="71" customFormat="1">
      <c r="B324" s="143">
        <v>39528</v>
      </c>
      <c r="C324" s="102">
        <v>1406.98</v>
      </c>
      <c r="D324" s="102">
        <v>1052.01</v>
      </c>
      <c r="E324" s="102">
        <v>121.65</v>
      </c>
      <c r="F324" s="102">
        <v>345.34</v>
      </c>
      <c r="G324" s="102">
        <v>904.39</v>
      </c>
      <c r="H324" s="102">
        <v>1013.22</v>
      </c>
    </row>
    <row r="325" spans="2:8" s="71" customFormat="1">
      <c r="B325" s="143">
        <v>39531</v>
      </c>
      <c r="C325" s="102">
        <v>1417.088</v>
      </c>
      <c r="D325" s="102">
        <v>1072.74</v>
      </c>
      <c r="E325" s="102">
        <v>121.56</v>
      </c>
      <c r="F325" s="102">
        <v>350.59300000000002</v>
      </c>
      <c r="G325" s="102">
        <v>905.7</v>
      </c>
      <c r="H325" s="102">
        <v>1012.84</v>
      </c>
    </row>
    <row r="326" spans="2:8" s="71" customFormat="1">
      <c r="B326" s="143">
        <v>39532</v>
      </c>
      <c r="C326" s="102">
        <v>1448.566</v>
      </c>
      <c r="D326" s="102">
        <v>1103</v>
      </c>
      <c r="E326" s="102">
        <v>125.4</v>
      </c>
      <c r="F326" s="102">
        <v>365.57600000000002</v>
      </c>
      <c r="G326" s="102">
        <v>915.77</v>
      </c>
      <c r="H326" s="102">
        <v>1015.18</v>
      </c>
    </row>
    <row r="327" spans="2:8" s="71" customFormat="1">
      <c r="B327" s="143">
        <v>39533</v>
      </c>
      <c r="C327" s="102">
        <v>1446.7439999999999</v>
      </c>
      <c r="D327" s="102">
        <v>1107.5999999999999</v>
      </c>
      <c r="E327" s="102">
        <v>125.88</v>
      </c>
      <c r="F327" s="102">
        <v>367.541</v>
      </c>
      <c r="G327" s="102">
        <v>909.11</v>
      </c>
      <c r="H327" s="102">
        <v>999.85</v>
      </c>
    </row>
    <row r="328" spans="2:8" s="71" customFormat="1">
      <c r="B328" s="143">
        <v>39534</v>
      </c>
      <c r="C328" s="102">
        <v>1443.66</v>
      </c>
      <c r="D328" s="102">
        <v>1106.6600000000001</v>
      </c>
      <c r="E328" s="102">
        <v>124.47</v>
      </c>
      <c r="F328" s="102">
        <v>368.18</v>
      </c>
      <c r="G328" s="102">
        <v>905.87</v>
      </c>
      <c r="H328" s="102">
        <v>998.63</v>
      </c>
    </row>
    <row r="329" spans="2:8" s="71" customFormat="1">
      <c r="B329" s="143">
        <v>39535</v>
      </c>
      <c r="C329" s="102">
        <v>1435.62</v>
      </c>
      <c r="D329" s="102">
        <v>1112.76</v>
      </c>
      <c r="E329" s="102">
        <v>126.48</v>
      </c>
      <c r="F329" s="102">
        <v>374.00599999999997</v>
      </c>
      <c r="G329" s="102">
        <v>913.02</v>
      </c>
      <c r="H329" s="102">
        <v>999.26</v>
      </c>
    </row>
    <row r="330" spans="2:8" s="71" customFormat="1">
      <c r="B330" s="143">
        <v>39538</v>
      </c>
      <c r="C330" s="102">
        <v>1437.403</v>
      </c>
      <c r="D330" s="102">
        <v>1104.58</v>
      </c>
      <c r="E330" s="102">
        <v>124.08</v>
      </c>
      <c r="F330" s="102">
        <v>369.13400000000001</v>
      </c>
      <c r="G330" s="102">
        <v>913.41</v>
      </c>
      <c r="H330" s="102">
        <v>994.33</v>
      </c>
    </row>
    <row r="331" spans="2:8" s="71" customFormat="1">
      <c r="B331" s="143">
        <v>39539</v>
      </c>
      <c r="C331" s="102">
        <v>1467.7639999999999</v>
      </c>
      <c r="D331" s="102">
        <v>1113.77</v>
      </c>
      <c r="E331" s="102">
        <v>123.55</v>
      </c>
      <c r="F331" s="102">
        <v>373.14699999999999</v>
      </c>
      <c r="G331" s="102">
        <v>902.52</v>
      </c>
      <c r="H331" s="102">
        <v>1006.03</v>
      </c>
    </row>
    <row r="332" spans="2:8" s="71" customFormat="1">
      <c r="B332" s="143">
        <v>39540</v>
      </c>
      <c r="C332" s="102">
        <v>1481.232</v>
      </c>
      <c r="D332" s="102">
        <v>1137.69</v>
      </c>
      <c r="E332" s="102">
        <v>127.42</v>
      </c>
      <c r="F332" s="102">
        <v>381.30099999999999</v>
      </c>
      <c r="G332" s="102">
        <v>906.68</v>
      </c>
      <c r="H332" s="102">
        <v>1008.73</v>
      </c>
    </row>
    <row r="333" spans="2:8" s="71" customFormat="1">
      <c r="B333" s="143">
        <v>39541</v>
      </c>
      <c r="C333" s="102">
        <v>1485.4839999999999</v>
      </c>
      <c r="D333" s="102">
        <v>1142.9000000000001</v>
      </c>
      <c r="E333" s="102">
        <v>129.13999999999999</v>
      </c>
      <c r="F333" s="102">
        <v>385.154</v>
      </c>
      <c r="G333" s="102">
        <v>908.3</v>
      </c>
      <c r="H333" s="102">
        <v>1004.86</v>
      </c>
    </row>
    <row r="334" spans="2:8" s="71" customFormat="1">
      <c r="B334" s="143">
        <v>39542</v>
      </c>
      <c r="C334" s="102">
        <v>1492.568</v>
      </c>
      <c r="D334" s="102">
        <v>1145.21</v>
      </c>
      <c r="E334" s="102">
        <v>128.9</v>
      </c>
      <c r="F334" s="102">
        <v>385.601</v>
      </c>
      <c r="G334" s="102">
        <v>908.81</v>
      </c>
      <c r="H334" s="102">
        <v>993.42</v>
      </c>
    </row>
    <row r="335" spans="2:8" s="71" customFormat="1">
      <c r="B335" s="143">
        <v>39545</v>
      </c>
      <c r="C335" s="102">
        <v>1498.54</v>
      </c>
      <c r="D335" s="102">
        <v>1160.6300000000001</v>
      </c>
      <c r="E335" s="102">
        <v>129.91</v>
      </c>
      <c r="F335" s="102">
        <v>392.73899999999998</v>
      </c>
      <c r="G335" s="102">
        <v>908.45</v>
      </c>
      <c r="H335" s="102">
        <v>1001.5</v>
      </c>
    </row>
    <row r="336" spans="2:8" s="71" customFormat="1">
      <c r="B336" s="143">
        <v>39546</v>
      </c>
      <c r="C336" s="102">
        <v>1486.768</v>
      </c>
      <c r="D336" s="102">
        <v>1153.56</v>
      </c>
      <c r="E336" s="102">
        <v>128</v>
      </c>
      <c r="F336" s="102">
        <v>390.48200000000003</v>
      </c>
      <c r="G336" s="102">
        <v>907.26</v>
      </c>
      <c r="H336" s="102">
        <v>1018.76</v>
      </c>
    </row>
    <row r="337" spans="2:8" s="71" customFormat="1">
      <c r="B337" s="143">
        <v>39547</v>
      </c>
      <c r="C337" s="102">
        <v>1476.893</v>
      </c>
      <c r="D337" s="102">
        <v>1150.3599999999999</v>
      </c>
      <c r="E337" s="102">
        <v>126.65</v>
      </c>
      <c r="F337" s="102">
        <v>388.57</v>
      </c>
      <c r="G337" s="102">
        <v>915.15</v>
      </c>
      <c r="H337" s="102">
        <v>1041.21</v>
      </c>
    </row>
    <row r="338" spans="2:8" s="71" customFormat="1">
      <c r="B338" s="143">
        <v>39548</v>
      </c>
      <c r="C338" s="102">
        <v>1479.6179999999999</v>
      </c>
      <c r="D338" s="102">
        <v>1158.78</v>
      </c>
      <c r="E338" s="102">
        <v>127.4</v>
      </c>
      <c r="F338" s="102">
        <v>390.90300000000002</v>
      </c>
      <c r="G338" s="102">
        <v>909.14</v>
      </c>
      <c r="H338" s="102">
        <v>1050.79</v>
      </c>
    </row>
    <row r="339" spans="2:8" s="71" customFormat="1">
      <c r="B339" s="143">
        <v>39549</v>
      </c>
      <c r="C339" s="102">
        <v>1461.4159999999999</v>
      </c>
      <c r="D339" s="102">
        <v>1160.3599999999999</v>
      </c>
      <c r="E339" s="102">
        <v>129.82</v>
      </c>
      <c r="F339" s="102">
        <v>390.48099999999999</v>
      </c>
      <c r="G339" s="102">
        <v>907.31</v>
      </c>
      <c r="H339" s="102">
        <v>1075.74</v>
      </c>
    </row>
    <row r="340" spans="2:8" s="71" customFormat="1">
      <c r="B340" s="143">
        <v>39552</v>
      </c>
      <c r="C340" s="102">
        <v>1451.212</v>
      </c>
      <c r="D340" s="102">
        <v>1145.27</v>
      </c>
      <c r="E340" s="102">
        <v>126.89</v>
      </c>
      <c r="F340" s="102">
        <v>384.63900000000001</v>
      </c>
      <c r="G340" s="102">
        <v>881.41</v>
      </c>
      <c r="H340" s="102">
        <v>1061.7</v>
      </c>
    </row>
    <row r="341" spans="2:8" s="71" customFormat="1">
      <c r="B341" s="143">
        <v>39553</v>
      </c>
      <c r="C341" s="102">
        <v>1456.9</v>
      </c>
      <c r="D341" s="102">
        <v>1150.83</v>
      </c>
      <c r="E341" s="102">
        <v>127.16</v>
      </c>
      <c r="F341" s="102">
        <v>388.20600000000002</v>
      </c>
      <c r="G341" s="102">
        <v>868.75</v>
      </c>
      <c r="H341" s="102">
        <v>1056.03</v>
      </c>
    </row>
    <row r="342" spans="2:8" s="71" customFormat="1">
      <c r="B342" s="143">
        <v>39554</v>
      </c>
      <c r="C342" s="102">
        <v>1491.3910000000001</v>
      </c>
      <c r="D342" s="102">
        <v>1164.99</v>
      </c>
      <c r="E342" s="102">
        <v>128.44999999999999</v>
      </c>
      <c r="F342" s="102">
        <v>393.39299999999997</v>
      </c>
      <c r="G342" s="102">
        <v>887.12</v>
      </c>
      <c r="H342" s="102">
        <v>1063.81</v>
      </c>
    </row>
    <row r="343" spans="2:8" s="71" customFormat="1">
      <c r="B343" s="143">
        <v>39555</v>
      </c>
      <c r="C343" s="102">
        <v>1488.124</v>
      </c>
      <c r="D343" s="102">
        <v>1174.26</v>
      </c>
      <c r="E343" s="102">
        <v>129.63</v>
      </c>
      <c r="F343" s="102">
        <v>398.12400000000002</v>
      </c>
      <c r="G343" s="102">
        <v>899.89</v>
      </c>
      <c r="H343" s="102">
        <v>1067.3399999999999</v>
      </c>
    </row>
    <row r="344" spans="2:8" s="71" customFormat="1">
      <c r="B344" s="143">
        <v>39556</v>
      </c>
      <c r="C344" s="102">
        <v>1504.557</v>
      </c>
      <c r="D344" s="102">
        <v>1175.8499999999999</v>
      </c>
      <c r="E344" s="102">
        <v>128.61000000000001</v>
      </c>
      <c r="F344" s="102">
        <v>399.142</v>
      </c>
      <c r="G344" s="102">
        <v>902.84</v>
      </c>
      <c r="H344" s="102">
        <v>1062.97</v>
      </c>
    </row>
    <row r="345" spans="2:8" s="71" customFormat="1">
      <c r="B345" s="143">
        <v>39559</v>
      </c>
      <c r="C345" s="102">
        <v>1512.643</v>
      </c>
      <c r="D345" s="102">
        <v>1187</v>
      </c>
      <c r="E345" s="102">
        <v>132.13</v>
      </c>
      <c r="F345" s="102">
        <v>402.51</v>
      </c>
      <c r="G345" s="102">
        <v>924.79</v>
      </c>
      <c r="H345" s="102">
        <v>1072.33</v>
      </c>
    </row>
    <row r="346" spans="2:8" s="71" customFormat="1">
      <c r="B346" s="143">
        <v>39560</v>
      </c>
      <c r="C346" s="102">
        <v>1503.2919999999999</v>
      </c>
      <c r="D346" s="102">
        <v>1189.74</v>
      </c>
      <c r="E346" s="102">
        <v>131.05000000000001</v>
      </c>
      <c r="F346" s="102">
        <v>406.85700000000003</v>
      </c>
      <c r="G346" s="102">
        <v>920.84</v>
      </c>
      <c r="H346" s="102">
        <v>1067.1099999999999</v>
      </c>
    </row>
    <row r="347" spans="2:8" s="71" customFormat="1">
      <c r="B347" s="143">
        <v>39561</v>
      </c>
      <c r="C347" s="102">
        <v>1504.508</v>
      </c>
      <c r="D347" s="102">
        <v>1192.0999999999999</v>
      </c>
      <c r="E347" s="102">
        <v>131.35</v>
      </c>
      <c r="F347" s="102">
        <v>408.512</v>
      </c>
      <c r="G347" s="102">
        <v>913.23</v>
      </c>
      <c r="H347" s="102">
        <v>1090.56</v>
      </c>
    </row>
    <row r="348" spans="2:8" s="71" customFormat="1">
      <c r="B348" s="143">
        <v>39562</v>
      </c>
      <c r="C348" s="102">
        <v>1500.7370000000001</v>
      </c>
      <c r="D348" s="102">
        <v>1187.1500000000001</v>
      </c>
      <c r="E348" s="102">
        <v>131.09</v>
      </c>
      <c r="F348" s="102">
        <v>407.75</v>
      </c>
      <c r="G348" s="102">
        <v>913.73</v>
      </c>
      <c r="H348" s="102">
        <v>1092.3</v>
      </c>
    </row>
    <row r="349" spans="2:8" s="71" customFormat="1">
      <c r="B349" s="143">
        <v>39563</v>
      </c>
      <c r="C349" s="102">
        <v>1514.52</v>
      </c>
      <c r="D349" s="102">
        <v>1189.01</v>
      </c>
      <c r="E349" s="102">
        <v>132.80000000000001</v>
      </c>
      <c r="F349" s="102">
        <v>409.66199999999998</v>
      </c>
      <c r="G349" s="102">
        <v>914.03</v>
      </c>
      <c r="H349" s="102">
        <v>1081.0899999999999</v>
      </c>
    </row>
    <row r="350" spans="2:8" s="71" customFormat="1">
      <c r="B350" s="143">
        <v>39566</v>
      </c>
      <c r="C350" s="102">
        <v>1518.0630000000001</v>
      </c>
      <c r="D350" s="102">
        <v>1194.3800000000001</v>
      </c>
      <c r="E350" s="102">
        <v>133.97</v>
      </c>
      <c r="F350" s="102">
        <v>410.90499999999997</v>
      </c>
      <c r="G350" s="102">
        <v>920.57</v>
      </c>
      <c r="H350" s="102">
        <v>1087.1099999999999</v>
      </c>
    </row>
    <row r="351" spans="2:8" s="71" customFormat="1">
      <c r="B351" s="143">
        <v>39567</v>
      </c>
      <c r="C351" s="102">
        <v>1510.0170000000001</v>
      </c>
      <c r="D351" s="102">
        <v>1180.17</v>
      </c>
      <c r="E351" s="102">
        <v>134.65</v>
      </c>
      <c r="F351" s="102">
        <v>406.01100000000002</v>
      </c>
      <c r="G351" s="102">
        <v>915.54</v>
      </c>
      <c r="H351" s="102">
        <v>1069.92</v>
      </c>
    </row>
    <row r="352" spans="2:8" s="71" customFormat="1">
      <c r="B352" s="143">
        <v>39568</v>
      </c>
      <c r="C352" s="102">
        <v>1508.9880000000001</v>
      </c>
      <c r="D352" s="102">
        <v>1191.53</v>
      </c>
      <c r="E352" s="102">
        <v>133.44999999999999</v>
      </c>
      <c r="F352" s="102">
        <v>412.28300000000002</v>
      </c>
      <c r="G352" s="102">
        <v>904.88</v>
      </c>
      <c r="H352" s="102">
        <v>1050.5</v>
      </c>
    </row>
    <row r="353" spans="2:8" s="71" customFormat="1">
      <c r="B353" s="143">
        <v>39569</v>
      </c>
      <c r="C353" s="102">
        <v>1515.9290000000001</v>
      </c>
      <c r="D353" s="102">
        <v>1192.83</v>
      </c>
      <c r="E353" s="102">
        <v>133.13999999999999</v>
      </c>
      <c r="F353" s="102">
        <v>414.64499999999998</v>
      </c>
      <c r="G353" s="102">
        <v>900.19</v>
      </c>
      <c r="H353" s="102">
        <v>1050.5</v>
      </c>
    </row>
    <row r="354" spans="2:8" s="71" customFormat="1">
      <c r="B354" s="143">
        <v>39570</v>
      </c>
      <c r="C354" s="102">
        <v>1530.194</v>
      </c>
      <c r="D354" s="102">
        <v>1207.46</v>
      </c>
      <c r="E354" s="102">
        <v>134.82</v>
      </c>
      <c r="F354" s="102">
        <v>422.20499999999998</v>
      </c>
      <c r="G354" s="102">
        <v>899.95</v>
      </c>
      <c r="H354" s="102">
        <v>1050.5</v>
      </c>
    </row>
    <row r="355" spans="2:8" s="71" customFormat="1">
      <c r="B355" s="143">
        <v>39573</v>
      </c>
      <c r="C355" s="102">
        <v>1529.74</v>
      </c>
      <c r="D355" s="102">
        <v>1209.8</v>
      </c>
      <c r="E355" s="102">
        <v>134.76</v>
      </c>
      <c r="F355" s="102">
        <v>422.90199999999999</v>
      </c>
      <c r="G355" s="102">
        <v>919.21</v>
      </c>
      <c r="H355" s="102">
        <v>1072.53</v>
      </c>
    </row>
    <row r="356" spans="2:8" s="71" customFormat="1">
      <c r="B356" s="143">
        <v>39574</v>
      </c>
      <c r="C356" s="102">
        <v>1537.269</v>
      </c>
      <c r="D356" s="102">
        <v>1215.43</v>
      </c>
      <c r="E356" s="102">
        <v>135.30000000000001</v>
      </c>
      <c r="F356" s="102">
        <v>424.63799999999998</v>
      </c>
      <c r="G356" s="102">
        <v>932.97</v>
      </c>
      <c r="H356" s="102">
        <v>1084.49</v>
      </c>
    </row>
    <row r="357" spans="2:8" s="71" customFormat="1">
      <c r="B357" s="143">
        <v>39575</v>
      </c>
      <c r="C357" s="102">
        <v>1523.2739999999999</v>
      </c>
      <c r="D357" s="102">
        <v>1206.03</v>
      </c>
      <c r="E357" s="102">
        <v>134.65</v>
      </c>
      <c r="F357" s="102">
        <v>419.30200000000002</v>
      </c>
      <c r="G357" s="102">
        <v>935.03</v>
      </c>
      <c r="H357" s="102">
        <v>1086.98</v>
      </c>
    </row>
    <row r="358" spans="2:8" s="71" customFormat="1">
      <c r="B358" s="143">
        <v>39576</v>
      </c>
      <c r="C358" s="102">
        <v>1527.521</v>
      </c>
      <c r="D358" s="102">
        <v>1196.44</v>
      </c>
      <c r="E358" s="102">
        <v>133.57</v>
      </c>
      <c r="F358" s="102">
        <v>419.50200000000001</v>
      </c>
      <c r="G358" s="102">
        <v>936.23</v>
      </c>
      <c r="H358" s="102">
        <v>1105.57</v>
      </c>
    </row>
    <row r="359" spans="2:8" s="71" customFormat="1">
      <c r="B359" s="143">
        <v>39577</v>
      </c>
      <c r="C359" s="102">
        <v>1513.69</v>
      </c>
      <c r="D359" s="102">
        <v>1188.6099999999999</v>
      </c>
      <c r="E359" s="102">
        <v>131.58000000000001</v>
      </c>
      <c r="F359" s="102">
        <v>416.07299999999998</v>
      </c>
      <c r="G359" s="102">
        <v>937.35</v>
      </c>
      <c r="H359" s="102">
        <v>1105.57</v>
      </c>
    </row>
    <row r="360" spans="2:8" s="71" customFormat="1">
      <c r="B360" s="143">
        <v>39580</v>
      </c>
      <c r="C360" s="102">
        <v>1526.614</v>
      </c>
      <c r="D360" s="102">
        <v>1194.1099999999999</v>
      </c>
      <c r="E360" s="102">
        <v>131.28</v>
      </c>
      <c r="F360" s="102">
        <v>419.48899999999998</v>
      </c>
      <c r="G360" s="102">
        <v>950.81</v>
      </c>
      <c r="H360" s="102">
        <v>1130.07</v>
      </c>
    </row>
    <row r="361" spans="2:8" s="71" customFormat="1">
      <c r="B361" s="143">
        <v>39581</v>
      </c>
      <c r="C361" s="102">
        <v>1526.1179999999999</v>
      </c>
      <c r="D361" s="102">
        <v>1205.5899999999999</v>
      </c>
      <c r="E361" s="102">
        <v>132.46</v>
      </c>
      <c r="F361" s="102">
        <v>423.34100000000001</v>
      </c>
      <c r="G361" s="102">
        <v>954.47</v>
      </c>
      <c r="H361" s="102">
        <v>1134.05</v>
      </c>
    </row>
    <row r="362" spans="2:8" s="71" customFormat="1">
      <c r="B362" s="143">
        <v>39582</v>
      </c>
      <c r="C362" s="102">
        <v>1530.807</v>
      </c>
      <c r="D362" s="102">
        <v>1207.58</v>
      </c>
      <c r="E362" s="102">
        <v>132.35</v>
      </c>
      <c r="F362" s="102">
        <v>424.83100000000002</v>
      </c>
      <c r="G362" s="102">
        <v>957.38</v>
      </c>
      <c r="H362" s="102">
        <v>1137.47</v>
      </c>
    </row>
    <row r="363" spans="2:8" s="71" customFormat="1">
      <c r="B363" s="143">
        <v>39583</v>
      </c>
      <c r="C363" s="102">
        <v>1545.5709999999999</v>
      </c>
      <c r="D363" s="102">
        <v>1221.4000000000001</v>
      </c>
      <c r="E363" s="102">
        <v>134.44999999999999</v>
      </c>
      <c r="F363" s="102">
        <v>428.90800000000002</v>
      </c>
      <c r="G363" s="102">
        <v>960.26</v>
      </c>
      <c r="H363" s="102">
        <v>1126.01</v>
      </c>
    </row>
    <row r="364" spans="2:8" s="71" customFormat="1">
      <c r="B364" s="143">
        <v>39584</v>
      </c>
      <c r="C364" s="102">
        <v>1555.614</v>
      </c>
      <c r="D364" s="102">
        <v>1240.31</v>
      </c>
      <c r="E364" s="102">
        <v>135.74</v>
      </c>
      <c r="F364" s="102">
        <v>438.01799999999997</v>
      </c>
      <c r="G364" s="102">
        <v>971.72</v>
      </c>
      <c r="H364" s="102">
        <v>1137.55</v>
      </c>
    </row>
    <row r="365" spans="2:8" s="71" customFormat="1">
      <c r="B365" s="143">
        <v>39587</v>
      </c>
      <c r="C365" s="102">
        <v>1560.6769999999999</v>
      </c>
      <c r="D365" s="102">
        <v>1249.73</v>
      </c>
      <c r="E365" s="102">
        <v>136.16999999999999</v>
      </c>
      <c r="F365" s="102">
        <v>442.315</v>
      </c>
      <c r="G365" s="102">
        <v>974.91</v>
      </c>
      <c r="H365" s="102">
        <v>1145.29</v>
      </c>
    </row>
    <row r="366" spans="2:8" s="71" customFormat="1">
      <c r="B366" s="143">
        <v>39588</v>
      </c>
      <c r="C366" s="102">
        <v>1547.877</v>
      </c>
      <c r="D366" s="102">
        <v>1233.67</v>
      </c>
      <c r="E366" s="102">
        <v>135.29</v>
      </c>
      <c r="F366" s="102">
        <v>436.93099999999998</v>
      </c>
      <c r="G366" s="102">
        <v>970.31</v>
      </c>
      <c r="H366" s="102">
        <v>1137.96</v>
      </c>
    </row>
    <row r="367" spans="2:8" s="71" customFormat="1">
      <c r="B367" s="143">
        <v>39589</v>
      </c>
      <c r="C367" s="102">
        <v>1532.58</v>
      </c>
      <c r="D367" s="102">
        <v>1233.1099999999999</v>
      </c>
      <c r="E367" s="102">
        <v>134.11000000000001</v>
      </c>
      <c r="F367" s="102">
        <v>438.517</v>
      </c>
      <c r="G367" s="102">
        <v>974.64</v>
      </c>
      <c r="H367" s="102">
        <v>1158.08</v>
      </c>
    </row>
    <row r="368" spans="2:8" s="71" customFormat="1">
      <c r="B368" s="143">
        <v>39590</v>
      </c>
      <c r="C368" s="102">
        <v>1534.0820000000001</v>
      </c>
      <c r="D368" s="102">
        <v>1221.95</v>
      </c>
      <c r="E368" s="102">
        <v>133.41999999999999</v>
      </c>
      <c r="F368" s="102">
        <v>431.858</v>
      </c>
      <c r="G368" s="102">
        <v>965.91</v>
      </c>
      <c r="H368" s="102">
        <v>1160.93</v>
      </c>
    </row>
    <row r="369" spans="2:8" s="71" customFormat="1">
      <c r="B369" s="143">
        <v>39591</v>
      </c>
      <c r="C369" s="102">
        <v>1517.4090000000001</v>
      </c>
      <c r="D369" s="102">
        <v>1207.96</v>
      </c>
      <c r="E369" s="102">
        <v>132.79</v>
      </c>
      <c r="F369" s="102">
        <v>426.62700000000001</v>
      </c>
      <c r="G369" s="102">
        <v>958.83</v>
      </c>
      <c r="H369" s="102">
        <v>1151.3499999999999</v>
      </c>
    </row>
    <row r="370" spans="2:8" s="71" customFormat="1">
      <c r="B370" s="143">
        <v>39594</v>
      </c>
      <c r="C370" s="102">
        <v>1511.7090000000001</v>
      </c>
      <c r="D370" s="102">
        <v>1193.3800000000001</v>
      </c>
      <c r="E370" s="102">
        <v>129.79</v>
      </c>
      <c r="F370" s="102">
        <v>420.89800000000002</v>
      </c>
      <c r="G370" s="102">
        <v>949.56</v>
      </c>
      <c r="H370" s="102">
        <v>1135.04</v>
      </c>
    </row>
    <row r="371" spans="2:8" s="71" customFormat="1">
      <c r="B371" s="143">
        <v>39595</v>
      </c>
      <c r="C371" s="102">
        <v>1512.95</v>
      </c>
      <c r="D371" s="102">
        <v>1191.99</v>
      </c>
      <c r="E371" s="102">
        <v>131.13</v>
      </c>
      <c r="F371" s="102">
        <v>417.23500000000001</v>
      </c>
      <c r="G371" s="102">
        <v>948.03</v>
      </c>
      <c r="H371" s="102">
        <v>1140.67</v>
      </c>
    </row>
    <row r="372" spans="2:8" s="71" customFormat="1">
      <c r="B372" s="143">
        <v>39596</v>
      </c>
      <c r="C372" s="102">
        <v>1515.145</v>
      </c>
      <c r="D372" s="102">
        <v>1195.46</v>
      </c>
      <c r="E372" s="102">
        <v>129.47999999999999</v>
      </c>
      <c r="F372" s="102">
        <v>422.11700000000002</v>
      </c>
      <c r="G372" s="102">
        <v>943.53</v>
      </c>
      <c r="H372" s="102">
        <v>1110.27</v>
      </c>
    </row>
    <row r="373" spans="2:8" s="71" customFormat="1">
      <c r="B373" s="143">
        <v>39597</v>
      </c>
      <c r="C373" s="102">
        <v>1520.35</v>
      </c>
      <c r="D373" s="102">
        <v>1201.8599999999999</v>
      </c>
      <c r="E373" s="102">
        <v>131.30000000000001</v>
      </c>
      <c r="F373" s="102">
        <v>421.30500000000001</v>
      </c>
      <c r="G373" s="102">
        <v>941.58</v>
      </c>
      <c r="H373" s="102">
        <v>1106.8900000000001</v>
      </c>
    </row>
    <row r="374" spans="2:8" s="71" customFormat="1">
      <c r="B374" s="143">
        <v>39598</v>
      </c>
      <c r="C374" s="102">
        <v>1525.7260000000001</v>
      </c>
      <c r="D374" s="102">
        <v>1210.04</v>
      </c>
      <c r="E374" s="102">
        <v>132.99</v>
      </c>
      <c r="F374" s="102">
        <v>426.95</v>
      </c>
      <c r="G374" s="102">
        <v>949.04</v>
      </c>
      <c r="H374" s="102">
        <v>1109.21</v>
      </c>
    </row>
    <row r="375" spans="2:8" s="71" customFormat="1">
      <c r="B375" s="143">
        <v>39601</v>
      </c>
      <c r="C375" s="102">
        <v>1515.992</v>
      </c>
      <c r="D375" s="102">
        <v>1207.75</v>
      </c>
      <c r="E375" s="102">
        <v>134.87</v>
      </c>
      <c r="F375" s="102">
        <v>425.97300000000001</v>
      </c>
      <c r="G375" s="102">
        <v>957.71</v>
      </c>
      <c r="H375" s="102">
        <v>1101.74</v>
      </c>
    </row>
    <row r="376" spans="2:8" s="71" customFormat="1">
      <c r="B376" s="143">
        <v>39602</v>
      </c>
      <c r="C376" s="102">
        <v>1509.2260000000001</v>
      </c>
      <c r="D376" s="102">
        <v>1190.6400000000001</v>
      </c>
      <c r="E376" s="102">
        <v>132.52000000000001</v>
      </c>
      <c r="F376" s="102">
        <v>417.60599999999999</v>
      </c>
      <c r="G376" s="102">
        <v>954.2</v>
      </c>
      <c r="H376" s="102">
        <v>1119.8599999999999</v>
      </c>
    </row>
    <row r="377" spans="2:8" s="71" customFormat="1">
      <c r="B377" s="143">
        <v>39603</v>
      </c>
      <c r="C377" s="102">
        <v>1504.556</v>
      </c>
      <c r="D377" s="102">
        <v>1173.46</v>
      </c>
      <c r="E377" s="102">
        <v>133.47</v>
      </c>
      <c r="F377" s="102">
        <v>406.57799999999997</v>
      </c>
      <c r="G377" s="102">
        <v>941.07</v>
      </c>
      <c r="H377" s="102">
        <v>1110.33</v>
      </c>
    </row>
    <row r="378" spans="2:8" s="71" customFormat="1">
      <c r="B378" s="143">
        <v>39604</v>
      </c>
      <c r="C378" s="102">
        <v>1518.644</v>
      </c>
      <c r="D378" s="102">
        <v>1184.5</v>
      </c>
      <c r="E378" s="102">
        <v>132.34</v>
      </c>
      <c r="F378" s="102">
        <v>413.18799999999999</v>
      </c>
      <c r="G378" s="102">
        <v>937.16</v>
      </c>
      <c r="H378" s="102">
        <v>1098.02</v>
      </c>
    </row>
    <row r="379" spans="2:8" s="71" customFormat="1">
      <c r="B379" s="143">
        <v>39605</v>
      </c>
      <c r="C379" s="102">
        <v>1496.4780000000001</v>
      </c>
      <c r="D379" s="102">
        <v>1182.8399999999999</v>
      </c>
      <c r="E379" s="102">
        <v>133.38999999999999</v>
      </c>
      <c r="F379" s="102">
        <v>412.46100000000001</v>
      </c>
      <c r="G379" s="102">
        <v>951.49</v>
      </c>
      <c r="H379" s="102">
        <v>1121.32</v>
      </c>
    </row>
    <row r="380" spans="2:8" s="71" customFormat="1">
      <c r="B380" s="143">
        <v>39608</v>
      </c>
      <c r="C380" s="102">
        <v>1489.0139999999999</v>
      </c>
      <c r="D380" s="102">
        <v>1167.55</v>
      </c>
      <c r="E380" s="102">
        <v>130.41999999999999</v>
      </c>
      <c r="F380" s="102">
        <v>408.43200000000002</v>
      </c>
      <c r="G380" s="102">
        <v>943.47</v>
      </c>
      <c r="H380" s="102">
        <v>1120.57</v>
      </c>
    </row>
    <row r="381" spans="2:8" s="71" customFormat="1">
      <c r="B381" s="143">
        <v>39609</v>
      </c>
      <c r="C381" s="102">
        <v>1469.133</v>
      </c>
      <c r="D381" s="102">
        <v>1138.08</v>
      </c>
      <c r="E381" s="102">
        <v>127.22</v>
      </c>
      <c r="F381" s="102">
        <v>395.70499999999998</v>
      </c>
      <c r="G381" s="102">
        <v>919.37</v>
      </c>
      <c r="H381" s="102">
        <v>1098.49</v>
      </c>
    </row>
    <row r="382" spans="2:8" s="71" customFormat="1">
      <c r="B382" s="143">
        <v>39610</v>
      </c>
      <c r="C382" s="102">
        <v>1453.1859999999999</v>
      </c>
      <c r="D382" s="102">
        <v>1131.43</v>
      </c>
      <c r="E382" s="102">
        <v>127.92</v>
      </c>
      <c r="F382" s="102">
        <v>393.49700000000001</v>
      </c>
      <c r="G382" s="102">
        <v>918.52</v>
      </c>
      <c r="H382" s="102">
        <v>1089.45</v>
      </c>
    </row>
    <row r="383" spans="2:8" s="71" customFormat="1">
      <c r="B383" s="143">
        <v>39611</v>
      </c>
      <c r="C383" s="102">
        <v>1447.3579999999999</v>
      </c>
      <c r="D383" s="102">
        <v>1123.1199999999999</v>
      </c>
      <c r="E383" s="102">
        <v>124.61</v>
      </c>
      <c r="F383" s="102">
        <v>393.24400000000003</v>
      </c>
      <c r="G383" s="102">
        <v>912.62</v>
      </c>
      <c r="H383" s="102">
        <v>1103.27</v>
      </c>
    </row>
    <row r="384" spans="2:8" s="71" customFormat="1">
      <c r="B384" s="143">
        <v>39612</v>
      </c>
      <c r="C384" s="102">
        <v>1459.9549999999999</v>
      </c>
      <c r="D384" s="102">
        <v>1120.02</v>
      </c>
      <c r="E384" s="102">
        <v>124.69</v>
      </c>
      <c r="F384" s="102">
        <v>390.733</v>
      </c>
      <c r="G384" s="102">
        <v>902.35</v>
      </c>
      <c r="H384" s="102">
        <v>1081.79</v>
      </c>
    </row>
    <row r="385" spans="2:8" s="71" customFormat="1">
      <c r="B385" s="143">
        <v>39615</v>
      </c>
      <c r="C385" s="102">
        <v>1467.5989999999999</v>
      </c>
      <c r="D385" s="102">
        <v>1132.98</v>
      </c>
      <c r="E385" s="102">
        <v>127.02</v>
      </c>
      <c r="F385" s="102">
        <v>396.553</v>
      </c>
      <c r="G385" s="102">
        <v>907.27</v>
      </c>
      <c r="H385" s="102">
        <v>1081.48</v>
      </c>
    </row>
    <row r="386" spans="2:8" s="71" customFormat="1">
      <c r="B386" s="143">
        <v>39616</v>
      </c>
      <c r="C386" s="102">
        <v>1468.7370000000001</v>
      </c>
      <c r="D386" s="102">
        <v>1143.8699999999999</v>
      </c>
      <c r="E386" s="102">
        <v>127.41</v>
      </c>
      <c r="F386" s="102">
        <v>402.71600000000001</v>
      </c>
      <c r="G386" s="102">
        <v>907.54</v>
      </c>
      <c r="H386" s="102">
        <v>1078.08</v>
      </c>
    </row>
    <row r="387" spans="2:8" s="71" customFormat="1">
      <c r="B387" s="143">
        <v>39617</v>
      </c>
      <c r="C387" s="102">
        <v>1456.846</v>
      </c>
      <c r="D387" s="102">
        <v>1138.79</v>
      </c>
      <c r="E387" s="102">
        <v>128.18</v>
      </c>
      <c r="F387" s="102">
        <v>400.72399999999999</v>
      </c>
      <c r="G387" s="102">
        <v>898.28</v>
      </c>
      <c r="H387" s="102">
        <v>1068.9000000000001</v>
      </c>
    </row>
    <row r="388" spans="2:8" s="71" customFormat="1">
      <c r="B388" s="143">
        <v>39618</v>
      </c>
      <c r="C388" s="102">
        <v>1450.146</v>
      </c>
      <c r="D388" s="102">
        <v>1126.75</v>
      </c>
      <c r="E388" s="102">
        <v>125.1</v>
      </c>
      <c r="F388" s="102">
        <v>395.31900000000002</v>
      </c>
      <c r="G388" s="102">
        <v>889.17</v>
      </c>
      <c r="H388" s="102">
        <v>1073.47</v>
      </c>
    </row>
    <row r="389" spans="2:8" s="71" customFormat="1">
      <c r="B389" s="143">
        <v>39619</v>
      </c>
      <c r="C389" s="102">
        <v>1430.4380000000001</v>
      </c>
      <c r="D389" s="102">
        <v>1110.48</v>
      </c>
      <c r="E389" s="102">
        <v>124.07</v>
      </c>
      <c r="F389" s="102">
        <v>387.61</v>
      </c>
      <c r="G389" s="102">
        <v>909.83</v>
      </c>
      <c r="H389" s="102">
        <v>1106.8800000000001</v>
      </c>
    </row>
    <row r="390" spans="2:8" s="71" customFormat="1">
      <c r="B390" s="143">
        <v>39622</v>
      </c>
      <c r="C390" s="102">
        <v>1424.4829999999999</v>
      </c>
      <c r="D390" s="102">
        <v>1099.69</v>
      </c>
      <c r="E390" s="102">
        <v>122.68</v>
      </c>
      <c r="F390" s="102">
        <v>384.09500000000003</v>
      </c>
      <c r="G390" s="102">
        <v>893.03</v>
      </c>
      <c r="H390" s="102">
        <v>1071.28</v>
      </c>
    </row>
    <row r="391" spans="2:8" s="71" customFormat="1">
      <c r="B391" s="143">
        <v>39623</v>
      </c>
      <c r="C391" s="102">
        <v>1421.0840000000001</v>
      </c>
      <c r="D391" s="102">
        <v>1091.56</v>
      </c>
      <c r="E391" s="102">
        <v>122.39</v>
      </c>
      <c r="F391" s="102">
        <v>380.411</v>
      </c>
      <c r="G391" s="102">
        <v>885.97</v>
      </c>
      <c r="H391" s="102">
        <v>1062.21</v>
      </c>
    </row>
    <row r="392" spans="2:8" s="71" customFormat="1">
      <c r="B392" s="143">
        <v>39624</v>
      </c>
      <c r="C392" s="102">
        <v>1428.385</v>
      </c>
      <c r="D392" s="102">
        <v>1106.21</v>
      </c>
      <c r="E392" s="102">
        <v>122.31</v>
      </c>
      <c r="F392" s="102">
        <v>386.654</v>
      </c>
      <c r="G392" s="102">
        <v>884.59</v>
      </c>
      <c r="H392" s="102">
        <v>1061.8599999999999</v>
      </c>
    </row>
    <row r="393" spans="2:8" s="71" customFormat="1">
      <c r="B393" s="143">
        <v>39625</v>
      </c>
      <c r="C393" s="102">
        <v>1403.3589999999999</v>
      </c>
      <c r="D393" s="102">
        <v>1099.71</v>
      </c>
      <c r="E393" s="102">
        <v>122.77</v>
      </c>
      <c r="F393" s="102">
        <v>383.01600000000002</v>
      </c>
      <c r="G393" s="102">
        <v>902.27</v>
      </c>
      <c r="H393" s="102">
        <v>1124.9000000000001</v>
      </c>
    </row>
    <row r="394" spans="2:8" s="71" customFormat="1">
      <c r="B394" s="143">
        <v>39626</v>
      </c>
      <c r="C394" s="102">
        <v>1397.5930000000001</v>
      </c>
      <c r="D394" s="102">
        <v>1084.79</v>
      </c>
      <c r="E394" s="102">
        <v>120.83</v>
      </c>
      <c r="F394" s="102">
        <v>378.41199999999998</v>
      </c>
      <c r="G394" s="102">
        <v>897.49</v>
      </c>
      <c r="H394" s="102">
        <v>1101.47</v>
      </c>
    </row>
    <row r="395" spans="2:8" s="71" customFormat="1">
      <c r="B395" s="143">
        <v>39629</v>
      </c>
      <c r="C395" s="102">
        <v>1402.1289999999999</v>
      </c>
      <c r="D395" s="102">
        <v>1087.1199999999999</v>
      </c>
      <c r="E395" s="102">
        <v>120.73</v>
      </c>
      <c r="F395" s="102">
        <v>380.99</v>
      </c>
      <c r="G395" s="102">
        <v>886.36</v>
      </c>
      <c r="H395" s="102">
        <v>1056.04</v>
      </c>
    </row>
    <row r="396" spans="2:8" s="71" customFormat="1">
      <c r="B396" s="143">
        <v>39630</v>
      </c>
      <c r="C396" s="102">
        <v>1392.5809999999999</v>
      </c>
      <c r="D396" s="102">
        <v>1068.75</v>
      </c>
      <c r="E396" s="102">
        <v>120.32</v>
      </c>
      <c r="F396" s="102">
        <v>371.84399999999999</v>
      </c>
      <c r="G396" s="102">
        <v>886.36</v>
      </c>
      <c r="H396" s="102">
        <v>1056.04</v>
      </c>
    </row>
    <row r="397" spans="2:8" s="71" customFormat="1">
      <c r="B397" s="143">
        <v>39631</v>
      </c>
      <c r="C397" s="102">
        <v>1375.4079999999999</v>
      </c>
      <c r="D397" s="102">
        <v>1057.1500000000001</v>
      </c>
      <c r="E397" s="102">
        <v>118.91</v>
      </c>
      <c r="F397" s="102">
        <v>367.14699999999999</v>
      </c>
      <c r="G397" s="102">
        <v>886.36</v>
      </c>
      <c r="H397" s="102">
        <v>1057.1099999999999</v>
      </c>
    </row>
    <row r="398" spans="2:8" s="71" customFormat="1">
      <c r="B398" s="143">
        <v>39632</v>
      </c>
      <c r="C398" s="102">
        <v>1372.836</v>
      </c>
      <c r="D398" s="102">
        <v>1033.48</v>
      </c>
      <c r="E398" s="102">
        <v>117.31</v>
      </c>
      <c r="F398" s="102">
        <v>355.45699999999999</v>
      </c>
      <c r="G398" s="102">
        <v>886.36</v>
      </c>
      <c r="H398" s="102">
        <v>1035.49</v>
      </c>
    </row>
    <row r="399" spans="2:8" s="71" customFormat="1">
      <c r="B399" s="143">
        <v>39633</v>
      </c>
      <c r="C399" s="102">
        <v>1367.0409999999999</v>
      </c>
      <c r="D399" s="102">
        <v>1030.32</v>
      </c>
      <c r="E399" s="102">
        <v>117.08</v>
      </c>
      <c r="F399" s="102">
        <v>357.38299999999998</v>
      </c>
      <c r="G399" s="102">
        <v>886.36</v>
      </c>
      <c r="H399" s="102">
        <v>1035.49</v>
      </c>
    </row>
    <row r="400" spans="2:8" s="71" customFormat="1">
      <c r="B400" s="143">
        <v>39636</v>
      </c>
      <c r="C400" s="102">
        <v>1364.9760000000001</v>
      </c>
      <c r="D400" s="102">
        <v>1038.29</v>
      </c>
      <c r="E400" s="102">
        <v>118.12</v>
      </c>
      <c r="F400" s="102">
        <v>361.14400000000001</v>
      </c>
      <c r="G400" s="102">
        <v>886.36</v>
      </c>
      <c r="H400" s="102">
        <v>1035.49</v>
      </c>
    </row>
    <row r="401" spans="2:8" s="71" customFormat="1">
      <c r="B401" s="143">
        <v>39637</v>
      </c>
      <c r="C401" s="102">
        <v>1365.9390000000001</v>
      </c>
      <c r="D401" s="102">
        <v>1022.61</v>
      </c>
      <c r="E401" s="102">
        <v>115.49</v>
      </c>
      <c r="F401" s="102">
        <v>356.36700000000002</v>
      </c>
      <c r="G401" s="102">
        <v>886.36</v>
      </c>
      <c r="H401" s="102">
        <v>997.64</v>
      </c>
    </row>
    <row r="402" spans="2:8" s="71" customFormat="1">
      <c r="B402" s="143">
        <v>39638</v>
      </c>
      <c r="C402" s="102">
        <v>1361.741</v>
      </c>
      <c r="D402" s="102">
        <v>1036.97</v>
      </c>
      <c r="E402" s="102">
        <v>116.71</v>
      </c>
      <c r="F402" s="102">
        <v>361.97500000000002</v>
      </c>
      <c r="G402" s="102">
        <v>848.98</v>
      </c>
      <c r="H402" s="102">
        <v>964.04</v>
      </c>
    </row>
    <row r="403" spans="2:8" s="71" customFormat="1">
      <c r="B403" s="143">
        <v>39639</v>
      </c>
      <c r="C403" s="102">
        <v>1359.913</v>
      </c>
      <c r="D403" s="102">
        <v>1036.53</v>
      </c>
      <c r="E403" s="102">
        <v>117.29</v>
      </c>
      <c r="F403" s="102">
        <v>362.791</v>
      </c>
      <c r="G403" s="102">
        <v>864.77</v>
      </c>
      <c r="H403" s="102">
        <v>997.33</v>
      </c>
    </row>
    <row r="404" spans="2:8" s="71" customFormat="1">
      <c r="B404" s="143">
        <v>39640</v>
      </c>
      <c r="C404" s="102">
        <v>1345.472</v>
      </c>
      <c r="D404" s="102">
        <v>1043</v>
      </c>
      <c r="E404" s="102">
        <v>118.27</v>
      </c>
      <c r="F404" s="102">
        <v>363.55200000000002</v>
      </c>
      <c r="G404" s="102">
        <v>867.07</v>
      </c>
      <c r="H404" s="102">
        <v>1005.68</v>
      </c>
    </row>
    <row r="405" spans="2:8" s="71" customFormat="1">
      <c r="B405" s="143">
        <v>39643</v>
      </c>
      <c r="C405" s="102">
        <v>1341.64</v>
      </c>
      <c r="D405" s="102">
        <v>1043.04</v>
      </c>
      <c r="E405" s="102">
        <v>117.25</v>
      </c>
      <c r="F405" s="102">
        <v>365.41199999999998</v>
      </c>
      <c r="G405" s="102">
        <v>856.55</v>
      </c>
      <c r="H405" s="102">
        <v>1006.37</v>
      </c>
    </row>
    <row r="406" spans="2:8" s="71" customFormat="1">
      <c r="B406" s="143">
        <v>39644</v>
      </c>
      <c r="C406" s="102">
        <v>1323.9659999999999</v>
      </c>
      <c r="D406" s="102">
        <v>1016.17</v>
      </c>
      <c r="E406" s="102">
        <v>115.05</v>
      </c>
      <c r="F406" s="102">
        <v>356.51299999999998</v>
      </c>
      <c r="G406" s="102">
        <v>850.58</v>
      </c>
      <c r="H406" s="102">
        <v>997.02</v>
      </c>
    </row>
    <row r="407" spans="2:8" s="71" customFormat="1">
      <c r="B407" s="143">
        <v>39645</v>
      </c>
      <c r="C407" s="102">
        <v>1337.5319999999999</v>
      </c>
      <c r="D407" s="102">
        <v>1015.9</v>
      </c>
      <c r="E407" s="102">
        <v>114.32</v>
      </c>
      <c r="F407" s="102">
        <v>357.68</v>
      </c>
      <c r="G407" s="102">
        <v>829.45</v>
      </c>
      <c r="H407" s="102">
        <v>980.58</v>
      </c>
    </row>
    <row r="408" spans="2:8" s="71" customFormat="1">
      <c r="B408" s="143">
        <v>39646</v>
      </c>
      <c r="C408" s="102">
        <v>1359.962</v>
      </c>
      <c r="D408" s="102">
        <v>1031.4000000000001</v>
      </c>
      <c r="E408" s="102">
        <v>115.57</v>
      </c>
      <c r="F408" s="102">
        <v>359.83300000000003</v>
      </c>
      <c r="G408" s="102">
        <v>838.75</v>
      </c>
      <c r="H408" s="102">
        <v>980.58</v>
      </c>
    </row>
    <row r="409" spans="2:8" s="71" customFormat="1">
      <c r="B409" s="143">
        <v>39647</v>
      </c>
      <c r="C409" s="102">
        <v>1362.52</v>
      </c>
      <c r="D409" s="102">
        <v>1022.16</v>
      </c>
      <c r="E409" s="102">
        <v>114.17</v>
      </c>
      <c r="F409" s="102">
        <v>357.702</v>
      </c>
      <c r="G409" s="102">
        <v>828.24</v>
      </c>
      <c r="H409" s="102">
        <v>944.13</v>
      </c>
    </row>
    <row r="410" spans="2:8" s="71" customFormat="1">
      <c r="B410" s="143">
        <v>39650</v>
      </c>
      <c r="C410" s="102">
        <v>1369.164</v>
      </c>
      <c r="D410" s="102">
        <v>1041.5</v>
      </c>
      <c r="E410" s="102">
        <v>115.53</v>
      </c>
      <c r="F410" s="102">
        <v>364.43599999999998</v>
      </c>
      <c r="G410" s="102">
        <v>836.63</v>
      </c>
      <c r="H410" s="102">
        <v>945.14</v>
      </c>
    </row>
    <row r="411" spans="2:8" s="71" customFormat="1">
      <c r="B411" s="143">
        <v>39651</v>
      </c>
      <c r="C411" s="102">
        <v>1377.578</v>
      </c>
      <c r="D411" s="102">
        <v>1035.6400000000001</v>
      </c>
      <c r="E411" s="102">
        <v>117.4</v>
      </c>
      <c r="F411" s="102">
        <v>361.78100000000001</v>
      </c>
      <c r="G411" s="102">
        <v>827.9</v>
      </c>
      <c r="H411" s="102">
        <v>936.44</v>
      </c>
    </row>
    <row r="412" spans="2:8" s="71" customFormat="1">
      <c r="B412" s="143">
        <v>39652</v>
      </c>
      <c r="C412" s="102">
        <v>1385.423</v>
      </c>
      <c r="D412" s="102">
        <v>1049.92</v>
      </c>
      <c r="E412" s="102">
        <v>119.16</v>
      </c>
      <c r="F412" s="102">
        <v>366.50900000000001</v>
      </c>
      <c r="G412" s="102">
        <v>831.12</v>
      </c>
      <c r="H412" s="102">
        <v>944.48</v>
      </c>
    </row>
    <row r="413" spans="2:8" s="71" customFormat="1">
      <c r="B413" s="143">
        <v>39653</v>
      </c>
      <c r="C413" s="102">
        <v>1364.277</v>
      </c>
      <c r="D413" s="102">
        <v>1042.77</v>
      </c>
      <c r="E413" s="102">
        <v>121.07</v>
      </c>
      <c r="F413" s="102">
        <v>358.79599999999999</v>
      </c>
      <c r="G413" s="102">
        <v>830.22</v>
      </c>
      <c r="H413" s="102">
        <v>923.39</v>
      </c>
    </row>
    <row r="414" spans="2:8" s="71" customFormat="1">
      <c r="B414" s="143">
        <v>39654</v>
      </c>
      <c r="C414" s="102">
        <v>1360.69</v>
      </c>
      <c r="D414" s="102">
        <v>1024.52</v>
      </c>
      <c r="E414" s="102">
        <v>117.98</v>
      </c>
      <c r="F414" s="102">
        <v>349.90600000000001</v>
      </c>
      <c r="G414" s="102">
        <v>822.59</v>
      </c>
      <c r="H414" s="102">
        <v>906.29</v>
      </c>
    </row>
    <row r="415" spans="2:8" s="71" customFormat="1">
      <c r="B415" s="143">
        <v>39657</v>
      </c>
      <c r="C415" s="102">
        <v>1345.797</v>
      </c>
      <c r="D415" s="102">
        <v>1024.4000000000001</v>
      </c>
      <c r="E415" s="102">
        <v>118.26</v>
      </c>
      <c r="F415" s="102">
        <v>348.44799999999998</v>
      </c>
      <c r="G415" s="102">
        <v>828.42</v>
      </c>
      <c r="H415" s="102">
        <v>918.41</v>
      </c>
    </row>
    <row r="416" spans="2:8" s="71" customFormat="1">
      <c r="B416" s="143">
        <v>39658</v>
      </c>
      <c r="C416" s="102">
        <v>1353.2339999999999</v>
      </c>
      <c r="D416" s="102">
        <v>1015.79</v>
      </c>
      <c r="E416" s="102">
        <v>115.66</v>
      </c>
      <c r="F416" s="102">
        <v>346.262</v>
      </c>
      <c r="G416" s="102">
        <v>819.9</v>
      </c>
      <c r="H416" s="102">
        <v>904.02</v>
      </c>
    </row>
    <row r="417" spans="2:8" s="71" customFormat="1">
      <c r="B417" s="143">
        <v>39659</v>
      </c>
      <c r="C417" s="102">
        <v>1374.933</v>
      </c>
      <c r="D417" s="102">
        <v>1038.96</v>
      </c>
      <c r="E417" s="102">
        <v>117.42</v>
      </c>
      <c r="F417" s="102">
        <v>358.459</v>
      </c>
      <c r="G417" s="102">
        <v>838.01</v>
      </c>
      <c r="H417" s="102">
        <v>930.59</v>
      </c>
    </row>
    <row r="418" spans="2:8" s="71" customFormat="1">
      <c r="B418" s="143">
        <v>39660</v>
      </c>
      <c r="C418" s="102">
        <v>1366.6990000000001</v>
      </c>
      <c r="D418" s="102">
        <v>1041.8599999999999</v>
      </c>
      <c r="E418" s="102">
        <v>117.64</v>
      </c>
      <c r="F418" s="102">
        <v>357.96300000000002</v>
      </c>
      <c r="G418" s="102">
        <v>839.41</v>
      </c>
      <c r="H418" s="102">
        <v>930.59</v>
      </c>
    </row>
    <row r="419" spans="2:8" s="71" customFormat="1">
      <c r="B419" s="143">
        <v>39661</v>
      </c>
      <c r="C419" s="102">
        <v>1351.912</v>
      </c>
      <c r="D419" s="102">
        <v>1029.81</v>
      </c>
      <c r="E419" s="102">
        <v>116.36</v>
      </c>
      <c r="F419" s="102">
        <v>354.99299999999999</v>
      </c>
      <c r="G419" s="102">
        <v>836.51</v>
      </c>
      <c r="H419" s="102">
        <v>926.08</v>
      </c>
    </row>
    <row r="420" spans="2:8" s="71" customFormat="1">
      <c r="B420" s="143">
        <v>39664</v>
      </c>
      <c r="C420" s="102">
        <v>1338.7049999999999</v>
      </c>
      <c r="D420" s="102">
        <v>1008.34</v>
      </c>
      <c r="E420" s="102">
        <v>114.19</v>
      </c>
      <c r="F420" s="102">
        <v>344.73899999999998</v>
      </c>
      <c r="G420" s="102">
        <v>831.13</v>
      </c>
      <c r="H420" s="102">
        <v>904.45</v>
      </c>
    </row>
    <row r="421" spans="2:8" s="71" customFormat="1">
      <c r="B421" s="143">
        <v>39665</v>
      </c>
      <c r="C421" s="102">
        <v>1360.7360000000001</v>
      </c>
      <c r="D421" s="102">
        <v>999.5</v>
      </c>
      <c r="E421" s="102">
        <v>113.4</v>
      </c>
      <c r="F421" s="102">
        <v>340.41</v>
      </c>
      <c r="G421" s="102">
        <v>820.11</v>
      </c>
      <c r="H421" s="102">
        <v>870.47</v>
      </c>
    </row>
    <row r="422" spans="2:8" s="71" customFormat="1">
      <c r="B422" s="143">
        <v>39666</v>
      </c>
      <c r="C422" s="102">
        <v>1369.232</v>
      </c>
      <c r="D422" s="102">
        <v>1012.18</v>
      </c>
      <c r="E422" s="102">
        <v>114.94</v>
      </c>
      <c r="F422" s="102">
        <v>343.02699999999999</v>
      </c>
      <c r="G422" s="102">
        <v>813.94</v>
      </c>
      <c r="H422" s="102">
        <v>856.21</v>
      </c>
    </row>
    <row r="423" spans="2:8" s="71" customFormat="1">
      <c r="B423" s="143">
        <v>39667</v>
      </c>
      <c r="C423" s="102">
        <v>1352.2349999999999</v>
      </c>
      <c r="D423" s="102">
        <v>1008.14</v>
      </c>
      <c r="E423" s="102">
        <v>113.7</v>
      </c>
      <c r="F423" s="102">
        <v>343.33</v>
      </c>
      <c r="G423" s="102">
        <v>827.27</v>
      </c>
      <c r="H423" s="102">
        <v>895.09</v>
      </c>
    </row>
    <row r="424" spans="2:8" s="71" customFormat="1">
      <c r="B424" s="143">
        <v>39668</v>
      </c>
      <c r="C424" s="102">
        <v>1357.828</v>
      </c>
      <c r="D424" s="102">
        <v>990.02</v>
      </c>
      <c r="E424" s="102">
        <v>113.16</v>
      </c>
      <c r="F424" s="102">
        <v>333.56299999999999</v>
      </c>
      <c r="G424" s="102">
        <v>802.99</v>
      </c>
      <c r="H424" s="102">
        <v>860.4</v>
      </c>
    </row>
    <row r="425" spans="2:8" s="71" customFormat="1">
      <c r="B425" s="143">
        <v>39671</v>
      </c>
      <c r="C425" s="102">
        <v>1369.6849999999999</v>
      </c>
      <c r="D425" s="102">
        <v>990.59</v>
      </c>
      <c r="E425" s="102">
        <v>114.62</v>
      </c>
      <c r="F425" s="102">
        <v>332.65100000000001</v>
      </c>
      <c r="G425" s="102">
        <v>796.3</v>
      </c>
      <c r="H425" s="102">
        <v>839.4</v>
      </c>
    </row>
    <row r="426" spans="2:8" s="71" customFormat="1">
      <c r="B426" s="143">
        <v>39672</v>
      </c>
      <c r="C426" s="102">
        <v>1357.046</v>
      </c>
      <c r="D426" s="102">
        <v>982.52</v>
      </c>
      <c r="E426" s="102">
        <v>113.91</v>
      </c>
      <c r="F426" s="102">
        <v>329.92700000000002</v>
      </c>
      <c r="G426" s="102">
        <v>789.24</v>
      </c>
      <c r="H426" s="102">
        <v>833.25</v>
      </c>
    </row>
    <row r="427" spans="2:8" s="71" customFormat="1">
      <c r="B427" s="143">
        <v>39673</v>
      </c>
      <c r="C427" s="102">
        <v>1341.6679999999999</v>
      </c>
      <c r="D427" s="102">
        <v>973.88</v>
      </c>
      <c r="E427" s="102">
        <v>112.79</v>
      </c>
      <c r="F427" s="102">
        <v>326.35199999999998</v>
      </c>
      <c r="G427" s="102">
        <v>785.01</v>
      </c>
      <c r="H427" s="102">
        <v>836.94</v>
      </c>
    </row>
    <row r="428" spans="2:8" s="71" customFormat="1">
      <c r="B428" s="143">
        <v>39674</v>
      </c>
      <c r="C428" s="102">
        <v>1347.2180000000001</v>
      </c>
      <c r="D428" s="102">
        <v>983.94</v>
      </c>
      <c r="E428" s="102">
        <v>111.91</v>
      </c>
      <c r="F428" s="102">
        <v>329.14100000000002</v>
      </c>
      <c r="G428" s="102">
        <v>786.84</v>
      </c>
      <c r="H428" s="102">
        <v>848.19</v>
      </c>
    </row>
    <row r="429" spans="2:8" s="71" customFormat="1">
      <c r="B429" s="143">
        <v>39675</v>
      </c>
      <c r="C429" s="102">
        <v>1342.9649999999999</v>
      </c>
      <c r="D429" s="102">
        <v>971.89</v>
      </c>
      <c r="E429" s="102">
        <v>111.33</v>
      </c>
      <c r="F429" s="102">
        <v>324.36799999999999</v>
      </c>
      <c r="G429" s="102">
        <v>781.31</v>
      </c>
      <c r="H429" s="102">
        <v>857.25</v>
      </c>
    </row>
    <row r="430" spans="2:8" s="71" customFormat="1">
      <c r="B430" s="143">
        <v>39678</v>
      </c>
      <c r="C430" s="102">
        <v>1335.2829999999999</v>
      </c>
      <c r="D430" s="102">
        <v>960.07</v>
      </c>
      <c r="E430" s="102">
        <v>111.49</v>
      </c>
      <c r="F430" s="102">
        <v>318.851</v>
      </c>
      <c r="G430" s="102">
        <v>773.51</v>
      </c>
      <c r="H430" s="102">
        <v>827.79</v>
      </c>
    </row>
    <row r="431" spans="2:8" s="71" customFormat="1">
      <c r="B431" s="143">
        <v>39679</v>
      </c>
      <c r="C431" s="102">
        <v>1314.415</v>
      </c>
      <c r="D431" s="102">
        <v>942.88</v>
      </c>
      <c r="E431" s="102">
        <v>109.54</v>
      </c>
      <c r="F431" s="102">
        <v>313.33699999999999</v>
      </c>
      <c r="G431" s="102">
        <v>773.43</v>
      </c>
      <c r="H431" s="102">
        <v>825.64</v>
      </c>
    </row>
    <row r="432" spans="2:8" s="71" customFormat="1">
      <c r="B432" s="143">
        <v>39680</v>
      </c>
      <c r="C432" s="102">
        <v>1322.53</v>
      </c>
      <c r="D432" s="102">
        <v>961.47</v>
      </c>
      <c r="E432" s="102">
        <v>109.93</v>
      </c>
      <c r="F432" s="102">
        <v>324.26799999999997</v>
      </c>
      <c r="G432" s="102">
        <v>767.88</v>
      </c>
      <c r="H432" s="102">
        <v>826.2</v>
      </c>
    </row>
    <row r="433" spans="2:8" s="71" customFormat="1">
      <c r="B433" s="143">
        <v>39681</v>
      </c>
      <c r="C433" s="102">
        <v>1327.634</v>
      </c>
      <c r="D433" s="102">
        <v>957.14</v>
      </c>
      <c r="E433" s="102">
        <v>109.44</v>
      </c>
      <c r="F433" s="102">
        <v>323.60700000000003</v>
      </c>
      <c r="G433" s="102">
        <v>765.29</v>
      </c>
      <c r="H433" s="102">
        <v>817.73</v>
      </c>
    </row>
    <row r="434" spans="2:8" s="71" customFormat="1">
      <c r="B434" s="143">
        <v>39682</v>
      </c>
      <c r="C434" s="102">
        <v>1337.5319999999999</v>
      </c>
      <c r="D434" s="102">
        <v>956.22</v>
      </c>
      <c r="E434" s="102">
        <v>108.06</v>
      </c>
      <c r="F434" s="102">
        <v>321.95400000000001</v>
      </c>
      <c r="G434" s="102">
        <v>761.49</v>
      </c>
      <c r="H434" s="102">
        <v>818.72</v>
      </c>
    </row>
    <row r="435" spans="2:8" s="71" customFormat="1">
      <c r="B435" s="143">
        <v>39685</v>
      </c>
      <c r="C435" s="102">
        <v>1324.1679999999999</v>
      </c>
      <c r="D435" s="102">
        <v>950.25</v>
      </c>
      <c r="E435" s="102">
        <v>109.96</v>
      </c>
      <c r="F435" s="102">
        <v>319.95699999999999</v>
      </c>
      <c r="G435" s="102">
        <v>761.66</v>
      </c>
      <c r="H435" s="102">
        <v>821.62</v>
      </c>
    </row>
    <row r="436" spans="2:8" s="71" customFormat="1">
      <c r="B436" s="143">
        <v>39686</v>
      </c>
      <c r="C436" s="102">
        <v>1321.829</v>
      </c>
      <c r="D436" s="102">
        <v>938.5</v>
      </c>
      <c r="E436" s="102">
        <v>108.85</v>
      </c>
      <c r="F436" s="102">
        <v>316.80700000000002</v>
      </c>
      <c r="G436" s="102">
        <v>739.82</v>
      </c>
      <c r="H436" s="102">
        <v>779.8</v>
      </c>
    </row>
    <row r="437" spans="2:8" s="71" customFormat="1">
      <c r="B437" s="143">
        <v>39687</v>
      </c>
      <c r="C437" s="102">
        <v>1330.4480000000001</v>
      </c>
      <c r="D437" s="102">
        <v>953.74</v>
      </c>
      <c r="E437" s="102">
        <v>109.25</v>
      </c>
      <c r="F437" s="102">
        <v>323.86799999999999</v>
      </c>
      <c r="G437" s="102">
        <v>732.88</v>
      </c>
      <c r="H437" s="102">
        <v>766.58</v>
      </c>
    </row>
    <row r="438" spans="2:8" s="71" customFormat="1">
      <c r="B438" s="143">
        <v>39688</v>
      </c>
      <c r="C438" s="102">
        <v>1347.308</v>
      </c>
      <c r="D438" s="102">
        <v>956.96</v>
      </c>
      <c r="E438" s="102">
        <v>108.53</v>
      </c>
      <c r="F438" s="102">
        <v>324.83999999999997</v>
      </c>
      <c r="G438" s="102">
        <v>735.55</v>
      </c>
      <c r="H438" s="102">
        <v>764.81</v>
      </c>
    </row>
    <row r="439" spans="2:8" s="71" customFormat="1">
      <c r="B439" s="143">
        <v>39689</v>
      </c>
      <c r="C439" s="102">
        <v>1344.865</v>
      </c>
      <c r="D439" s="102">
        <v>956.25</v>
      </c>
      <c r="E439" s="102">
        <v>111.28</v>
      </c>
      <c r="F439" s="102">
        <v>324.69900000000001</v>
      </c>
      <c r="G439" s="102">
        <v>737.16</v>
      </c>
      <c r="H439" s="102">
        <v>764.81</v>
      </c>
    </row>
    <row r="440" spans="2:8" s="71" customFormat="1">
      <c r="B440" s="143">
        <v>39692</v>
      </c>
      <c r="C440" s="102">
        <v>1335.596</v>
      </c>
      <c r="D440" s="102">
        <v>934.63</v>
      </c>
      <c r="E440" s="102">
        <v>108.95</v>
      </c>
      <c r="F440" s="102">
        <v>320.75700000000001</v>
      </c>
      <c r="G440" s="102">
        <v>735.41</v>
      </c>
      <c r="H440" s="102">
        <v>764.81</v>
      </c>
    </row>
    <row r="441" spans="2:8" s="71" customFormat="1">
      <c r="B441" s="143">
        <v>39693</v>
      </c>
      <c r="C441" s="102">
        <v>1328.5550000000001</v>
      </c>
      <c r="D441" s="102">
        <v>928.6</v>
      </c>
      <c r="E441" s="102">
        <v>107.49</v>
      </c>
      <c r="F441" s="102">
        <v>319.63</v>
      </c>
      <c r="G441" s="102">
        <v>730.08</v>
      </c>
      <c r="H441" s="102">
        <v>756.81</v>
      </c>
    </row>
    <row r="442" spans="2:8" s="71" customFormat="1">
      <c r="B442" s="143">
        <v>39694</v>
      </c>
      <c r="C442" s="102">
        <v>1318.194</v>
      </c>
      <c r="D442" s="102">
        <v>911.96</v>
      </c>
      <c r="E442" s="102">
        <v>107.41</v>
      </c>
      <c r="F442" s="102">
        <v>311.14600000000002</v>
      </c>
      <c r="G442" s="102">
        <v>729.57</v>
      </c>
      <c r="H442" s="102">
        <v>763.77</v>
      </c>
    </row>
    <row r="443" spans="2:8" s="71" customFormat="1">
      <c r="B443" s="143">
        <v>39695</v>
      </c>
      <c r="C443" s="102">
        <v>1282.0340000000001</v>
      </c>
      <c r="D443" s="102">
        <v>893.27</v>
      </c>
      <c r="E443" s="102">
        <v>106.21</v>
      </c>
      <c r="F443" s="102">
        <v>301.06099999999998</v>
      </c>
      <c r="G443" s="102">
        <v>712.98</v>
      </c>
      <c r="H443" s="102">
        <v>725.99</v>
      </c>
    </row>
    <row r="444" spans="2:8" s="71" customFormat="1">
      <c r="B444" s="143">
        <v>39696</v>
      </c>
      <c r="C444" s="102">
        <v>1269.1310000000001</v>
      </c>
      <c r="D444" s="102">
        <v>873.68</v>
      </c>
      <c r="E444" s="102">
        <v>104.6</v>
      </c>
      <c r="F444" s="102">
        <v>293.72699999999998</v>
      </c>
      <c r="G444" s="102">
        <v>692.8</v>
      </c>
      <c r="H444" s="102">
        <v>700.47</v>
      </c>
    </row>
    <row r="445" spans="2:8" s="71" customFormat="1">
      <c r="B445" s="143">
        <v>39699</v>
      </c>
      <c r="C445" s="102">
        <v>1297.56</v>
      </c>
      <c r="D445" s="102">
        <v>902.5</v>
      </c>
      <c r="E445" s="102">
        <v>108.35</v>
      </c>
      <c r="F445" s="102">
        <v>298.19099999999997</v>
      </c>
      <c r="G445" s="102">
        <v>697.67</v>
      </c>
      <c r="H445" s="102">
        <v>708</v>
      </c>
    </row>
    <row r="446" spans="2:8" s="71" customFormat="1">
      <c r="B446" s="143">
        <v>39700</v>
      </c>
      <c r="C446" s="102">
        <v>1264.9090000000001</v>
      </c>
      <c r="D446" s="102">
        <v>868.58</v>
      </c>
      <c r="E446" s="102">
        <v>106.22</v>
      </c>
      <c r="F446" s="102">
        <v>284.22500000000002</v>
      </c>
      <c r="G446" s="102">
        <v>691.53</v>
      </c>
      <c r="H446" s="102">
        <v>708</v>
      </c>
    </row>
    <row r="447" spans="2:8" s="71" customFormat="1">
      <c r="B447" s="143">
        <v>39701</v>
      </c>
      <c r="C447" s="102">
        <v>1264.269</v>
      </c>
      <c r="D447" s="102">
        <v>858.94</v>
      </c>
      <c r="E447" s="102">
        <v>105.53</v>
      </c>
      <c r="F447" s="102">
        <v>279.322</v>
      </c>
      <c r="G447" s="102">
        <v>673.32</v>
      </c>
      <c r="H447" s="102">
        <v>671.71</v>
      </c>
    </row>
    <row r="448" spans="2:8" s="71" customFormat="1">
      <c r="B448" s="143">
        <v>39702</v>
      </c>
      <c r="C448" s="102">
        <v>1263.0820000000001</v>
      </c>
      <c r="D448" s="102">
        <v>839.81</v>
      </c>
      <c r="E448" s="102">
        <v>103.1</v>
      </c>
      <c r="F448" s="102">
        <v>274.37299999999999</v>
      </c>
      <c r="G448" s="102">
        <v>647.15</v>
      </c>
      <c r="H448" s="102">
        <v>633.91</v>
      </c>
    </row>
    <row r="449" spans="2:8" s="71" customFormat="1">
      <c r="B449" s="143">
        <v>39703</v>
      </c>
      <c r="C449" s="102">
        <v>1283.1400000000001</v>
      </c>
      <c r="D449" s="102">
        <v>855.47</v>
      </c>
      <c r="E449" s="102">
        <v>103.61</v>
      </c>
      <c r="F449" s="102">
        <v>279.44200000000001</v>
      </c>
      <c r="G449" s="102">
        <v>659.4</v>
      </c>
      <c r="H449" s="102">
        <v>656.05</v>
      </c>
    </row>
    <row r="450" spans="2:8" s="71" customFormat="1">
      <c r="B450" s="143">
        <v>39706</v>
      </c>
      <c r="C450" s="102">
        <v>1236.903</v>
      </c>
      <c r="D450" s="102">
        <v>825.35</v>
      </c>
      <c r="E450" s="102">
        <v>103.47</v>
      </c>
      <c r="F450" s="102">
        <v>266.61599999999999</v>
      </c>
      <c r="G450" s="102">
        <v>640.89</v>
      </c>
      <c r="H450" s="102">
        <v>653.5</v>
      </c>
    </row>
    <row r="451" spans="2:8" s="71" customFormat="1">
      <c r="B451" s="143">
        <v>39707</v>
      </c>
      <c r="C451" s="102">
        <v>1228.0899999999999</v>
      </c>
      <c r="D451" s="102">
        <v>784.61</v>
      </c>
      <c r="E451" s="102">
        <v>98.71</v>
      </c>
      <c r="F451" s="102">
        <v>253.05600000000001</v>
      </c>
      <c r="G451" s="102">
        <v>611.29999999999995</v>
      </c>
      <c r="H451" s="102">
        <v>605.4</v>
      </c>
    </row>
    <row r="452" spans="2:8" s="71" customFormat="1">
      <c r="B452" s="143">
        <v>39708</v>
      </c>
      <c r="C452" s="102">
        <v>1191.3710000000001</v>
      </c>
      <c r="D452" s="102">
        <v>768.92</v>
      </c>
      <c r="E452" s="102">
        <v>99.06</v>
      </c>
      <c r="F452" s="102">
        <v>239.79599999999999</v>
      </c>
      <c r="G452" s="102">
        <v>601.04999999999995</v>
      </c>
      <c r="H452" s="102">
        <v>585.17999999999995</v>
      </c>
    </row>
    <row r="453" spans="2:8" s="71" customFormat="1">
      <c r="B453" s="143">
        <v>39709</v>
      </c>
      <c r="C453" s="102">
        <v>1216.769</v>
      </c>
      <c r="D453" s="102">
        <v>767.84</v>
      </c>
      <c r="E453" s="102">
        <v>96.7</v>
      </c>
      <c r="F453" s="102">
        <v>244.56</v>
      </c>
      <c r="G453" s="102">
        <v>592.16999999999996</v>
      </c>
      <c r="H453" s="102">
        <v>584.91</v>
      </c>
    </row>
    <row r="454" spans="2:8" s="71" customFormat="1">
      <c r="B454" s="143">
        <v>39710</v>
      </c>
      <c r="C454" s="102">
        <v>1286.4369999999999</v>
      </c>
      <c r="D454" s="102">
        <v>845.56</v>
      </c>
      <c r="E454" s="102">
        <v>101.63</v>
      </c>
      <c r="F454" s="102">
        <v>279.928</v>
      </c>
      <c r="G454" s="102">
        <v>633.20000000000005</v>
      </c>
      <c r="H454" s="102">
        <v>631.15</v>
      </c>
    </row>
    <row r="455" spans="2:8" s="71" customFormat="1">
      <c r="B455" s="143">
        <v>39713</v>
      </c>
      <c r="C455" s="102">
        <v>1264.8910000000001</v>
      </c>
      <c r="D455" s="102">
        <v>854.48</v>
      </c>
      <c r="E455" s="102">
        <v>103.39</v>
      </c>
      <c r="F455" s="102">
        <v>282.04000000000002</v>
      </c>
      <c r="G455" s="102">
        <v>646.83000000000004</v>
      </c>
      <c r="H455" s="102">
        <v>627.19000000000005</v>
      </c>
    </row>
    <row r="456" spans="2:8" s="71" customFormat="1">
      <c r="B456" s="143">
        <v>39714</v>
      </c>
      <c r="C456" s="102">
        <v>1249.6579999999999</v>
      </c>
      <c r="D456" s="102">
        <v>830.32</v>
      </c>
      <c r="E456" s="102">
        <v>103.09</v>
      </c>
      <c r="F456" s="102">
        <v>269.12799999999999</v>
      </c>
      <c r="G456" s="102">
        <v>634.28</v>
      </c>
      <c r="H456" s="102">
        <v>616.76</v>
      </c>
    </row>
    <row r="457" spans="2:8" s="71" customFormat="1">
      <c r="B457" s="143">
        <v>39715</v>
      </c>
      <c r="C457" s="102">
        <v>1244.0260000000001</v>
      </c>
      <c r="D457" s="102">
        <v>831.3</v>
      </c>
      <c r="E457" s="102">
        <v>102.8</v>
      </c>
      <c r="F457" s="102">
        <v>270.75099999999998</v>
      </c>
      <c r="G457" s="102">
        <v>631.49</v>
      </c>
      <c r="H457" s="102">
        <v>609.96</v>
      </c>
    </row>
    <row r="458" spans="2:8" s="71" customFormat="1">
      <c r="B458" s="143">
        <v>39716</v>
      </c>
      <c r="C458" s="102">
        <v>1261.194</v>
      </c>
      <c r="D458" s="102">
        <v>838.29</v>
      </c>
      <c r="E458" s="102">
        <v>101.55</v>
      </c>
      <c r="F458" s="102">
        <v>273.64</v>
      </c>
      <c r="G458" s="102">
        <v>635.75</v>
      </c>
      <c r="H458" s="102">
        <v>623.02</v>
      </c>
    </row>
    <row r="459" spans="2:8" s="71" customFormat="1">
      <c r="B459" s="143">
        <v>39717</v>
      </c>
      <c r="C459" s="102">
        <v>1250.3679999999999</v>
      </c>
      <c r="D459" s="102">
        <v>823.69</v>
      </c>
      <c r="E459" s="102">
        <v>100.69</v>
      </c>
      <c r="F459" s="102">
        <v>266.87400000000002</v>
      </c>
      <c r="G459" s="102">
        <v>622.77</v>
      </c>
      <c r="H459" s="102">
        <v>604.04</v>
      </c>
    </row>
    <row r="460" spans="2:8" s="71" customFormat="1">
      <c r="B460" s="143">
        <v>39720</v>
      </c>
      <c r="C460" s="102">
        <v>1163.53</v>
      </c>
      <c r="D460" s="102">
        <v>775.06</v>
      </c>
      <c r="E460" s="102">
        <v>98.88</v>
      </c>
      <c r="F460" s="102">
        <v>243.988</v>
      </c>
      <c r="G460" s="102">
        <v>605</v>
      </c>
      <c r="H460" s="102">
        <v>577.91</v>
      </c>
    </row>
    <row r="461" spans="2:8" s="71" customFormat="1">
      <c r="B461" s="143">
        <v>39721</v>
      </c>
      <c r="C461" s="102">
        <v>1182.443</v>
      </c>
      <c r="D461" s="102">
        <v>786.92</v>
      </c>
      <c r="E461" s="102">
        <v>95.68</v>
      </c>
      <c r="F461" s="102">
        <v>253.72</v>
      </c>
      <c r="G461" s="102">
        <v>565.42999999999995</v>
      </c>
      <c r="H461" s="102">
        <v>538.98</v>
      </c>
    </row>
  </sheetData>
  <phoneticPr fontId="4" type="noConversion"/>
  <hyperlinks>
    <hyperlink ref="J18" location="Мазмұны!B24" display="мазмұнға"/>
  </hyperlinks>
  <pageMargins left="0.75" right="0.75" top="1" bottom="1" header="0.5" footer="0.5"/>
  <pageSetup paperSize="9" scale="58" orientation="portrait" verticalDpi="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2:P469"/>
  <sheetViews>
    <sheetView zoomScaleNormal="100" workbookViewId="0">
      <selection activeCell="I25" sqref="I25"/>
    </sheetView>
  </sheetViews>
  <sheetFormatPr defaultColWidth="6.7109375" defaultRowHeight="12.75"/>
  <cols>
    <col min="1" max="1" width="9.140625" style="9" customWidth="1"/>
    <col min="2" max="2" width="11.5703125" style="1434" bestFit="1" customWidth="1"/>
    <col min="3" max="16384" width="6.7109375" style="9"/>
  </cols>
  <sheetData>
    <row r="2" spans="1:16" s="82" customFormat="1" ht="46.5" customHeight="1">
      <c r="A2" s="82" t="s">
        <v>1380</v>
      </c>
      <c r="B2" s="1454" t="s">
        <v>1487</v>
      </c>
      <c r="C2" s="1454"/>
      <c r="D2" s="1454"/>
      <c r="E2" s="1454"/>
      <c r="F2" s="1454"/>
      <c r="H2" s="1455" t="s">
        <v>1487</v>
      </c>
      <c r="I2" s="1455"/>
      <c r="J2" s="1455"/>
      <c r="K2" s="1455"/>
      <c r="L2" s="1455"/>
      <c r="M2" s="1455"/>
      <c r="N2" s="1455"/>
      <c r="O2" s="1455"/>
      <c r="P2" s="1455"/>
    </row>
    <row r="3" spans="1:16">
      <c r="B3" s="1432"/>
    </row>
    <row r="4" spans="1:16">
      <c r="B4" s="1433" t="s">
        <v>1382</v>
      </c>
      <c r="C4" s="8" t="s">
        <v>781</v>
      </c>
      <c r="D4" s="8" t="s">
        <v>784</v>
      </c>
      <c r="E4" s="8" t="s">
        <v>1620</v>
      </c>
      <c r="F4" s="8" t="s">
        <v>782</v>
      </c>
    </row>
    <row r="5" spans="1:16">
      <c r="B5" s="1433">
        <v>39084</v>
      </c>
      <c r="C5" s="146">
        <v>24.3</v>
      </c>
      <c r="D5" s="146">
        <v>7.06</v>
      </c>
      <c r="E5" s="146">
        <v>22</v>
      </c>
      <c r="F5" s="146">
        <v>19.411999999999999</v>
      </c>
    </row>
    <row r="6" spans="1:16">
      <c r="B6" s="1433">
        <v>39085</v>
      </c>
      <c r="C6" s="146">
        <v>24.41</v>
      </c>
      <c r="D6" s="146">
        <v>7.13</v>
      </c>
      <c r="E6" s="146">
        <v>22.15</v>
      </c>
      <c r="F6" s="146">
        <v>19.607999999999997</v>
      </c>
    </row>
    <row r="7" spans="1:16">
      <c r="B7" s="1433">
        <v>39086</v>
      </c>
      <c r="C7" s="146">
        <v>23.7</v>
      </c>
      <c r="D7" s="146">
        <v>7.18</v>
      </c>
      <c r="E7" s="146">
        <v>23</v>
      </c>
      <c r="F7" s="146">
        <v>19.386000000000003</v>
      </c>
    </row>
    <row r="8" spans="1:16">
      <c r="B8" s="1433">
        <v>39087</v>
      </c>
      <c r="C8" s="146">
        <v>23</v>
      </c>
      <c r="D8" s="146">
        <v>7.28</v>
      </c>
      <c r="E8" s="146">
        <v>22.35</v>
      </c>
      <c r="F8" s="146">
        <v>19.071999999999996</v>
      </c>
    </row>
    <row r="9" spans="1:16">
      <c r="B9" s="1433">
        <v>39090</v>
      </c>
      <c r="C9" s="146">
        <v>22.65</v>
      </c>
      <c r="D9" s="146">
        <v>7.1</v>
      </c>
      <c r="E9" s="146">
        <v>21.31</v>
      </c>
      <c r="F9" s="146">
        <v>18.712</v>
      </c>
    </row>
    <row r="10" spans="1:16">
      <c r="B10" s="1433">
        <v>39091</v>
      </c>
      <c r="C10" s="146">
        <v>22.45</v>
      </c>
      <c r="D10" s="146">
        <v>7.13</v>
      </c>
      <c r="E10" s="146">
        <v>21.03</v>
      </c>
      <c r="F10" s="146">
        <v>18.491999999999997</v>
      </c>
    </row>
    <row r="11" spans="1:16">
      <c r="B11" s="1433">
        <v>39092</v>
      </c>
      <c r="C11" s="146">
        <v>22</v>
      </c>
      <c r="D11" s="146">
        <v>7.13</v>
      </c>
      <c r="E11" s="146">
        <v>20.5</v>
      </c>
      <c r="F11" s="146">
        <v>18.326000000000001</v>
      </c>
    </row>
    <row r="12" spans="1:16">
      <c r="B12" s="1433">
        <v>39093</v>
      </c>
      <c r="C12" s="146">
        <v>22.1</v>
      </c>
      <c r="D12" s="146">
        <v>7.13</v>
      </c>
      <c r="E12" s="146">
        <v>20.63</v>
      </c>
      <c r="F12" s="146">
        <v>18.407999999999998</v>
      </c>
    </row>
    <row r="13" spans="1:16">
      <c r="B13" s="1433">
        <v>39094</v>
      </c>
      <c r="C13" s="146">
        <v>21.71</v>
      </c>
      <c r="D13" s="146">
        <v>7.13</v>
      </c>
      <c r="E13" s="146">
        <v>20.75</v>
      </c>
      <c r="F13" s="146">
        <v>18.187999999999999</v>
      </c>
    </row>
    <row r="14" spans="1:16">
      <c r="B14" s="1433">
        <v>39097</v>
      </c>
      <c r="C14" s="146">
        <v>21.89</v>
      </c>
      <c r="D14" s="146">
        <v>7.13</v>
      </c>
      <c r="E14" s="146">
        <v>21.27</v>
      </c>
      <c r="F14" s="146">
        <v>18.377999999999997</v>
      </c>
    </row>
    <row r="15" spans="1:16">
      <c r="B15" s="1433">
        <v>39098</v>
      </c>
      <c r="C15" s="146">
        <v>22.25</v>
      </c>
      <c r="D15" s="146">
        <v>7.1</v>
      </c>
      <c r="E15" s="146">
        <v>21.5</v>
      </c>
      <c r="F15" s="146">
        <v>18.462</v>
      </c>
    </row>
    <row r="16" spans="1:16">
      <c r="B16" s="1433">
        <v>39099</v>
      </c>
      <c r="C16" s="146">
        <v>22</v>
      </c>
      <c r="D16" s="146">
        <v>7.08</v>
      </c>
      <c r="E16" s="146">
        <v>21.4</v>
      </c>
      <c r="F16" s="146">
        <v>18.321999999999999</v>
      </c>
    </row>
    <row r="17" spans="2:10">
      <c r="B17" s="1433">
        <v>39100</v>
      </c>
      <c r="C17" s="146">
        <v>22</v>
      </c>
      <c r="D17" s="146">
        <v>7.03</v>
      </c>
      <c r="E17" s="146">
        <v>21.3</v>
      </c>
      <c r="F17" s="146">
        <v>18.246000000000002</v>
      </c>
    </row>
    <row r="18" spans="2:10">
      <c r="B18" s="1433">
        <v>39101</v>
      </c>
      <c r="C18" s="146">
        <v>21.98</v>
      </c>
      <c r="D18" s="146">
        <v>6.96</v>
      </c>
      <c r="E18" s="146">
        <v>21.4</v>
      </c>
      <c r="F18" s="146">
        <v>18.25</v>
      </c>
    </row>
    <row r="19" spans="2:10">
      <c r="B19" s="1433">
        <v>39104</v>
      </c>
      <c r="C19" s="146">
        <v>22.55</v>
      </c>
      <c r="D19" s="146">
        <v>7.03</v>
      </c>
      <c r="E19" s="146">
        <v>21.75</v>
      </c>
      <c r="F19" s="146">
        <v>18.536000000000001</v>
      </c>
    </row>
    <row r="20" spans="2:10">
      <c r="B20" s="1433">
        <v>39105</v>
      </c>
      <c r="C20" s="146">
        <v>22.5</v>
      </c>
      <c r="D20" s="146">
        <v>7.03</v>
      </c>
      <c r="E20" s="146">
        <v>21.65</v>
      </c>
      <c r="F20" s="146">
        <v>18.501999999999999</v>
      </c>
    </row>
    <row r="21" spans="2:10">
      <c r="B21" s="1433">
        <v>39106</v>
      </c>
      <c r="C21" s="146">
        <v>23.43</v>
      </c>
      <c r="D21" s="146">
        <v>7</v>
      </c>
      <c r="E21" s="146">
        <v>21.65</v>
      </c>
      <c r="F21" s="146">
        <v>18.765999999999998</v>
      </c>
      <c r="I21" s="74" t="s">
        <v>783</v>
      </c>
    </row>
    <row r="22" spans="2:10">
      <c r="B22" s="1433">
        <v>39107</v>
      </c>
      <c r="C22" s="146">
        <v>23.75</v>
      </c>
      <c r="D22" s="146">
        <v>6.95</v>
      </c>
      <c r="E22" s="146">
        <v>21.7</v>
      </c>
      <c r="F22" s="146">
        <v>18.86</v>
      </c>
      <c r="J22" s="74" t="s">
        <v>1390</v>
      </c>
    </row>
    <row r="23" spans="2:10">
      <c r="B23" s="1433">
        <v>39108</v>
      </c>
      <c r="C23" s="146">
        <v>23.5</v>
      </c>
      <c r="D23" s="146">
        <v>6.95</v>
      </c>
      <c r="E23" s="146">
        <v>21.75</v>
      </c>
      <c r="F23" s="146">
        <v>18.809999999999999</v>
      </c>
      <c r="I23" s="9" t="s">
        <v>633</v>
      </c>
    </row>
    <row r="24" spans="2:10">
      <c r="B24" s="1433">
        <v>39111</v>
      </c>
      <c r="C24" s="146">
        <v>23.7</v>
      </c>
      <c r="D24" s="146">
        <v>6.95</v>
      </c>
      <c r="E24" s="146">
        <v>21.75</v>
      </c>
      <c r="F24" s="146">
        <v>18.86</v>
      </c>
      <c r="I24" s="157"/>
    </row>
    <row r="25" spans="2:10">
      <c r="B25" s="1433">
        <v>39112</v>
      </c>
      <c r="C25" s="146">
        <v>23.6</v>
      </c>
      <c r="D25" s="146">
        <v>6.93</v>
      </c>
      <c r="E25" s="146">
        <v>21.9</v>
      </c>
      <c r="F25" s="146">
        <v>18.916000000000004</v>
      </c>
      <c r="I25" s="1431" t="s">
        <v>2189</v>
      </c>
    </row>
    <row r="26" spans="2:10">
      <c r="B26" s="1433">
        <v>39113</v>
      </c>
      <c r="C26" s="146">
        <v>23.8</v>
      </c>
      <c r="D26" s="146">
        <v>6.95</v>
      </c>
      <c r="E26" s="146">
        <v>22.3</v>
      </c>
      <c r="F26" s="146">
        <v>19.3</v>
      </c>
    </row>
    <row r="27" spans="2:10">
      <c r="B27" s="1433">
        <v>39114</v>
      </c>
      <c r="C27" s="146">
        <v>24</v>
      </c>
      <c r="D27" s="146">
        <v>6.95</v>
      </c>
      <c r="E27" s="146">
        <v>23.65</v>
      </c>
      <c r="F27" s="146">
        <v>19.986000000000001</v>
      </c>
    </row>
    <row r="28" spans="2:10">
      <c r="B28" s="1433">
        <v>39115</v>
      </c>
      <c r="C28" s="146">
        <v>25.5</v>
      </c>
      <c r="D28" s="146">
        <v>6.6</v>
      </c>
      <c r="E28" s="146">
        <v>23.5</v>
      </c>
      <c r="F28" s="146">
        <v>20.149999999999999</v>
      </c>
    </row>
    <row r="29" spans="2:10">
      <c r="B29" s="1433">
        <v>39118</v>
      </c>
      <c r="C29" s="146">
        <v>25.25</v>
      </c>
      <c r="D29" s="146">
        <v>6.25</v>
      </c>
      <c r="E29" s="146">
        <v>23.39</v>
      </c>
      <c r="F29" s="146">
        <v>20.007999999999999</v>
      </c>
    </row>
    <row r="30" spans="2:10">
      <c r="B30" s="1433">
        <v>39119</v>
      </c>
      <c r="C30" s="146">
        <v>25.4</v>
      </c>
      <c r="D30" s="146">
        <v>6.4</v>
      </c>
      <c r="E30" s="146">
        <v>22.98</v>
      </c>
      <c r="F30" s="146">
        <v>19.956</v>
      </c>
    </row>
    <row r="31" spans="2:10">
      <c r="B31" s="1433">
        <v>39120</v>
      </c>
      <c r="C31" s="146">
        <v>25</v>
      </c>
      <c r="D31" s="146">
        <v>6.4</v>
      </c>
      <c r="E31" s="146">
        <v>22.5</v>
      </c>
      <c r="F31" s="146">
        <v>19.808</v>
      </c>
    </row>
    <row r="32" spans="2:10">
      <c r="B32" s="1433">
        <v>39121</v>
      </c>
      <c r="C32" s="146">
        <v>24.5</v>
      </c>
      <c r="D32" s="146">
        <v>6.45</v>
      </c>
      <c r="E32" s="146">
        <v>22</v>
      </c>
      <c r="F32" s="146">
        <v>19.59</v>
      </c>
    </row>
    <row r="33" spans="2:6">
      <c r="B33" s="1433">
        <v>39122</v>
      </c>
      <c r="C33" s="146">
        <v>24.51</v>
      </c>
      <c r="D33" s="146">
        <v>6.43</v>
      </c>
      <c r="E33" s="146">
        <v>21.52</v>
      </c>
      <c r="F33" s="146">
        <v>19.492000000000001</v>
      </c>
    </row>
    <row r="34" spans="2:6">
      <c r="B34" s="1433">
        <v>39125</v>
      </c>
      <c r="C34" s="146">
        <v>24.4</v>
      </c>
      <c r="D34" s="146">
        <v>6.38</v>
      </c>
      <c r="E34" s="146">
        <v>21.25</v>
      </c>
      <c r="F34" s="146">
        <v>19.285999999999998</v>
      </c>
    </row>
    <row r="35" spans="2:6">
      <c r="B35" s="1433">
        <v>39126</v>
      </c>
      <c r="C35" s="146">
        <v>25</v>
      </c>
      <c r="D35" s="146">
        <v>6.38</v>
      </c>
      <c r="E35" s="146">
        <v>21.55</v>
      </c>
      <c r="F35" s="146">
        <v>19.675999999999995</v>
      </c>
    </row>
    <row r="36" spans="2:6">
      <c r="B36" s="1433">
        <v>39127</v>
      </c>
      <c r="C36" s="146">
        <v>25.1</v>
      </c>
      <c r="D36" s="146">
        <v>6.38</v>
      </c>
      <c r="E36" s="146">
        <v>21.75</v>
      </c>
      <c r="F36" s="146">
        <v>19.594000000000001</v>
      </c>
    </row>
    <row r="37" spans="2:6">
      <c r="B37" s="1433">
        <v>39128</v>
      </c>
      <c r="C37" s="146">
        <v>25.05</v>
      </c>
      <c r="D37" s="146">
        <v>6.28</v>
      </c>
      <c r="E37" s="146">
        <v>22</v>
      </c>
      <c r="F37" s="146">
        <v>19.368000000000002</v>
      </c>
    </row>
    <row r="38" spans="2:6">
      <c r="B38" s="1433">
        <v>39129</v>
      </c>
      <c r="C38" s="146">
        <v>25.5</v>
      </c>
      <c r="D38" s="146">
        <v>6.38</v>
      </c>
      <c r="E38" s="146">
        <v>21.8</v>
      </c>
      <c r="F38" s="146">
        <v>19.355999999999998</v>
      </c>
    </row>
    <row r="39" spans="2:6">
      <c r="B39" s="1433">
        <v>39132</v>
      </c>
      <c r="C39" s="146">
        <v>25.9</v>
      </c>
      <c r="D39" s="146">
        <v>6.75</v>
      </c>
      <c r="E39" s="146">
        <v>22</v>
      </c>
      <c r="F39" s="146">
        <v>19.670000000000002</v>
      </c>
    </row>
    <row r="40" spans="2:6">
      <c r="B40" s="1433">
        <v>39133</v>
      </c>
      <c r="C40" s="146">
        <v>26</v>
      </c>
      <c r="D40" s="146">
        <v>6.48</v>
      </c>
      <c r="E40" s="146">
        <v>22</v>
      </c>
      <c r="F40" s="146">
        <v>19.626000000000001</v>
      </c>
    </row>
    <row r="41" spans="2:6">
      <c r="B41" s="1433">
        <v>39134</v>
      </c>
      <c r="C41" s="146">
        <v>26.4</v>
      </c>
      <c r="D41" s="146">
        <v>6.38</v>
      </c>
      <c r="E41" s="146">
        <v>22</v>
      </c>
      <c r="F41" s="146">
        <v>19.756</v>
      </c>
    </row>
    <row r="42" spans="2:6">
      <c r="B42" s="1433">
        <v>39135</v>
      </c>
      <c r="C42" s="146">
        <v>26.4</v>
      </c>
      <c r="D42" s="146">
        <v>6.75</v>
      </c>
      <c r="E42" s="146">
        <v>22</v>
      </c>
      <c r="F42" s="146">
        <v>19.850000000000001</v>
      </c>
    </row>
    <row r="43" spans="2:6">
      <c r="B43" s="1433">
        <v>39136</v>
      </c>
      <c r="C43" s="146">
        <v>26.1</v>
      </c>
      <c r="D43" s="146">
        <v>6.75</v>
      </c>
      <c r="E43" s="146">
        <v>21.77</v>
      </c>
      <c r="F43" s="146">
        <v>19.804000000000002</v>
      </c>
    </row>
    <row r="44" spans="2:6">
      <c r="B44" s="1433">
        <v>39139</v>
      </c>
      <c r="C44" s="146">
        <v>26</v>
      </c>
      <c r="D44" s="146">
        <v>6.42</v>
      </c>
      <c r="E44" s="146">
        <v>22.1</v>
      </c>
      <c r="F44" s="146">
        <v>19.783999999999999</v>
      </c>
    </row>
    <row r="45" spans="2:6">
      <c r="B45" s="1433">
        <v>39140</v>
      </c>
      <c r="C45" s="146">
        <v>24</v>
      </c>
      <c r="D45" s="146">
        <v>6.4</v>
      </c>
      <c r="E45" s="146">
        <v>21.24</v>
      </c>
      <c r="F45" s="146">
        <v>18.917999999999999</v>
      </c>
    </row>
    <row r="46" spans="2:6">
      <c r="B46" s="1433">
        <v>39141</v>
      </c>
      <c r="C46" s="146">
        <v>23.25</v>
      </c>
      <c r="D46" s="146">
        <v>6.75</v>
      </c>
      <c r="E46" s="146">
        <v>20.149999999999999</v>
      </c>
      <c r="F46" s="146">
        <v>18.23</v>
      </c>
    </row>
    <row r="47" spans="2:6">
      <c r="B47" s="1433">
        <v>39142</v>
      </c>
      <c r="C47" s="146">
        <v>22.5</v>
      </c>
      <c r="D47" s="146">
        <v>6.88</v>
      </c>
      <c r="E47" s="146">
        <v>19.7</v>
      </c>
      <c r="F47" s="146">
        <v>17.666</v>
      </c>
    </row>
    <row r="48" spans="2:6">
      <c r="B48" s="1433">
        <v>39143</v>
      </c>
      <c r="C48" s="146">
        <v>22</v>
      </c>
      <c r="D48" s="146">
        <v>6.5</v>
      </c>
      <c r="E48" s="146">
        <v>19.149999999999999</v>
      </c>
      <c r="F48" s="146">
        <v>17.34</v>
      </c>
    </row>
    <row r="49" spans="2:6">
      <c r="B49" s="1433">
        <v>39146</v>
      </c>
      <c r="C49" s="146">
        <v>21.65</v>
      </c>
      <c r="D49" s="146">
        <v>6.5</v>
      </c>
      <c r="E49" s="146">
        <v>18.55</v>
      </c>
      <c r="F49" s="146">
        <v>16.706</v>
      </c>
    </row>
    <row r="50" spans="2:6">
      <c r="B50" s="1433">
        <v>39147</v>
      </c>
      <c r="C50" s="146">
        <v>21.95</v>
      </c>
      <c r="D50" s="146">
        <v>6.5</v>
      </c>
      <c r="E50" s="146">
        <v>18.88</v>
      </c>
      <c r="F50" s="146">
        <v>17.015999999999998</v>
      </c>
    </row>
    <row r="51" spans="2:6">
      <c r="B51" s="1433">
        <v>39148</v>
      </c>
      <c r="C51" s="146">
        <v>21.75</v>
      </c>
      <c r="D51" s="146">
        <v>6.5</v>
      </c>
      <c r="E51" s="146">
        <v>19.02</v>
      </c>
      <c r="F51" s="146">
        <v>17.054000000000002</v>
      </c>
    </row>
    <row r="52" spans="2:6">
      <c r="B52" s="1433">
        <v>39149</v>
      </c>
      <c r="C52" s="146">
        <v>22.8</v>
      </c>
      <c r="D52" s="146">
        <v>6.5</v>
      </c>
      <c r="E52" s="146">
        <v>19.8</v>
      </c>
      <c r="F52" s="146">
        <v>17.642000000000003</v>
      </c>
    </row>
    <row r="53" spans="2:6">
      <c r="B53" s="1433">
        <v>39150</v>
      </c>
      <c r="C53" s="146">
        <v>23.65</v>
      </c>
      <c r="D53" s="146">
        <v>6.35</v>
      </c>
      <c r="E53" s="146">
        <v>20</v>
      </c>
      <c r="F53" s="146">
        <v>18.03</v>
      </c>
    </row>
    <row r="54" spans="2:6">
      <c r="B54" s="1433">
        <v>39153</v>
      </c>
      <c r="C54" s="146">
        <v>23.8</v>
      </c>
      <c r="D54" s="146">
        <v>6.35</v>
      </c>
      <c r="E54" s="146">
        <v>20.55</v>
      </c>
      <c r="F54" s="146">
        <v>18.142000000000003</v>
      </c>
    </row>
    <row r="55" spans="2:6">
      <c r="B55" s="1433">
        <v>39154</v>
      </c>
      <c r="C55" s="146">
        <v>24.38</v>
      </c>
      <c r="D55" s="146">
        <v>6.5</v>
      </c>
      <c r="E55" s="146">
        <v>20.58</v>
      </c>
      <c r="F55" s="146">
        <v>18.473999999999997</v>
      </c>
    </row>
    <row r="56" spans="2:6">
      <c r="B56" s="1433">
        <v>39155</v>
      </c>
      <c r="C56" s="146">
        <v>23.55</v>
      </c>
      <c r="D56" s="146">
        <v>6.5</v>
      </c>
      <c r="E56" s="146">
        <v>20</v>
      </c>
      <c r="F56" s="146">
        <v>17.844000000000001</v>
      </c>
    </row>
    <row r="57" spans="2:6">
      <c r="B57" s="1433">
        <v>39156</v>
      </c>
      <c r="C57" s="146">
        <v>23.55</v>
      </c>
      <c r="D57" s="146">
        <v>6.5</v>
      </c>
      <c r="E57" s="146">
        <v>20</v>
      </c>
      <c r="F57" s="146">
        <v>18.05</v>
      </c>
    </row>
    <row r="58" spans="2:6">
      <c r="B58" s="1433">
        <v>39157</v>
      </c>
      <c r="C58" s="146">
        <v>23.13</v>
      </c>
      <c r="D58" s="146">
        <v>5.8</v>
      </c>
      <c r="E58" s="146">
        <v>19.45</v>
      </c>
      <c r="F58" s="146">
        <v>17.686</v>
      </c>
    </row>
    <row r="59" spans="2:6">
      <c r="B59" s="1433">
        <v>39160</v>
      </c>
      <c r="C59" s="146">
        <v>22.8</v>
      </c>
      <c r="D59" s="146">
        <v>5.75</v>
      </c>
      <c r="E59" s="146">
        <v>19.8</v>
      </c>
      <c r="F59" s="146">
        <v>17.8</v>
      </c>
    </row>
    <row r="60" spans="2:6">
      <c r="B60" s="1433">
        <v>39161</v>
      </c>
      <c r="C60" s="146">
        <v>22.9</v>
      </c>
      <c r="D60" s="146">
        <v>4.8</v>
      </c>
      <c r="E60" s="146">
        <v>19.420000000000002</v>
      </c>
      <c r="F60" s="146">
        <v>17.502000000000002</v>
      </c>
    </row>
    <row r="61" spans="2:6">
      <c r="B61" s="1433">
        <v>39162</v>
      </c>
      <c r="C61" s="146">
        <v>22.85</v>
      </c>
      <c r="D61" s="146">
        <v>5.5</v>
      </c>
      <c r="E61" s="146">
        <v>19.53</v>
      </c>
      <c r="F61" s="146">
        <v>17.902000000000001</v>
      </c>
    </row>
    <row r="62" spans="2:6">
      <c r="B62" s="1433">
        <v>39163</v>
      </c>
      <c r="C62" s="146">
        <v>23.5</v>
      </c>
      <c r="D62" s="146">
        <v>5.8</v>
      </c>
      <c r="E62" s="146">
        <v>19.850000000000001</v>
      </c>
      <c r="F62" s="146">
        <v>18.36</v>
      </c>
    </row>
    <row r="63" spans="2:6">
      <c r="B63" s="1433">
        <v>39164</v>
      </c>
      <c r="C63" s="146">
        <v>23.25</v>
      </c>
      <c r="D63" s="146">
        <v>6</v>
      </c>
      <c r="E63" s="146">
        <v>19.77</v>
      </c>
      <c r="F63" s="146">
        <v>18.353999999999999</v>
      </c>
    </row>
    <row r="64" spans="2:6">
      <c r="B64" s="1433">
        <v>39167</v>
      </c>
      <c r="C64" s="146">
        <v>23.5</v>
      </c>
      <c r="D64" s="146">
        <v>6.15</v>
      </c>
      <c r="E64" s="146">
        <v>19.8</v>
      </c>
      <c r="F64" s="146">
        <v>18.486000000000001</v>
      </c>
    </row>
    <row r="65" spans="2:6">
      <c r="B65" s="1433">
        <v>39168</v>
      </c>
      <c r="C65" s="146">
        <v>23.15</v>
      </c>
      <c r="D65" s="146">
        <v>5.9</v>
      </c>
      <c r="E65" s="146">
        <v>20</v>
      </c>
      <c r="F65" s="146">
        <v>18.256</v>
      </c>
    </row>
    <row r="66" spans="2:6">
      <c r="B66" s="1433">
        <v>39169</v>
      </c>
      <c r="C66" s="146">
        <v>23</v>
      </c>
      <c r="D66" s="146">
        <v>5.25</v>
      </c>
      <c r="E66" s="146">
        <v>20.149999999999999</v>
      </c>
      <c r="F66" s="146">
        <v>18.12</v>
      </c>
    </row>
    <row r="67" spans="2:6">
      <c r="B67" s="1433">
        <v>39170</v>
      </c>
      <c r="C67" s="146">
        <v>23.49</v>
      </c>
      <c r="D67" s="146">
        <v>6</v>
      </c>
      <c r="E67" s="146">
        <v>20.73</v>
      </c>
      <c r="F67" s="146">
        <v>18.489999999999998</v>
      </c>
    </row>
    <row r="68" spans="2:6">
      <c r="B68" s="1433">
        <v>39171</v>
      </c>
      <c r="C68" s="146">
        <v>24</v>
      </c>
      <c r="D68" s="146">
        <v>6</v>
      </c>
      <c r="E68" s="146">
        <v>21.03</v>
      </c>
      <c r="F68" s="146">
        <v>18.806000000000001</v>
      </c>
    </row>
    <row r="69" spans="2:6">
      <c r="B69" s="1433">
        <v>39174</v>
      </c>
      <c r="C69" s="146">
        <v>23.45</v>
      </c>
      <c r="D69" s="146">
        <v>5.5</v>
      </c>
      <c r="E69" s="146">
        <v>21</v>
      </c>
      <c r="F69" s="146">
        <v>18.53</v>
      </c>
    </row>
    <row r="70" spans="2:6">
      <c r="B70" s="1433">
        <v>39175</v>
      </c>
      <c r="C70" s="146">
        <v>23.4</v>
      </c>
      <c r="D70" s="146">
        <v>5.5</v>
      </c>
      <c r="E70" s="146">
        <v>21.39</v>
      </c>
      <c r="F70" s="146">
        <v>18.608000000000001</v>
      </c>
    </row>
    <row r="71" spans="2:6">
      <c r="B71" s="1433">
        <v>39176</v>
      </c>
      <c r="C71" s="146">
        <v>23.35</v>
      </c>
      <c r="D71" s="146">
        <v>5.73</v>
      </c>
      <c r="E71" s="146">
        <v>21.28</v>
      </c>
      <c r="F71" s="146">
        <v>18.414000000000001</v>
      </c>
    </row>
    <row r="72" spans="2:6">
      <c r="B72" s="1433">
        <v>39177</v>
      </c>
      <c r="C72" s="146">
        <v>23.2</v>
      </c>
      <c r="D72" s="146">
        <v>5.71</v>
      </c>
      <c r="E72" s="146">
        <v>22.1</v>
      </c>
      <c r="F72" s="146">
        <v>18.521999999999998</v>
      </c>
    </row>
    <row r="73" spans="2:6">
      <c r="B73" s="1433">
        <v>39182</v>
      </c>
      <c r="C73" s="146">
        <v>23.6</v>
      </c>
      <c r="D73" s="146">
        <v>5.93</v>
      </c>
      <c r="E73" s="146">
        <v>23</v>
      </c>
      <c r="F73" s="146">
        <v>19.066000000000003</v>
      </c>
    </row>
    <row r="74" spans="2:6">
      <c r="B74" s="1433">
        <v>39183</v>
      </c>
      <c r="C74" s="146">
        <v>23.68</v>
      </c>
      <c r="D74" s="146">
        <v>5.93</v>
      </c>
      <c r="E74" s="146">
        <v>22.7</v>
      </c>
      <c r="F74" s="146">
        <v>19.054000000000002</v>
      </c>
    </row>
    <row r="75" spans="2:6">
      <c r="B75" s="1433">
        <v>39184</v>
      </c>
      <c r="C75" s="146">
        <v>23.6</v>
      </c>
      <c r="D75" s="146">
        <v>5.9</v>
      </c>
      <c r="E75" s="146">
        <v>22</v>
      </c>
      <c r="F75" s="146">
        <v>18.777999999999999</v>
      </c>
    </row>
    <row r="76" spans="2:6">
      <c r="B76" s="1433">
        <v>39185</v>
      </c>
      <c r="C76" s="146">
        <v>23.55</v>
      </c>
      <c r="D76" s="146">
        <v>5.9</v>
      </c>
      <c r="E76" s="146">
        <v>22.4</v>
      </c>
      <c r="F76" s="146">
        <v>18.862000000000002</v>
      </c>
    </row>
    <row r="77" spans="2:6">
      <c r="B77" s="1433">
        <v>39188</v>
      </c>
      <c r="C77" s="146">
        <v>23.95</v>
      </c>
      <c r="D77" s="146">
        <v>5.93</v>
      </c>
      <c r="E77" s="146">
        <v>22.3</v>
      </c>
      <c r="F77" s="146">
        <v>18.936</v>
      </c>
    </row>
    <row r="78" spans="2:6">
      <c r="B78" s="1433">
        <v>39189</v>
      </c>
      <c r="C78" s="146">
        <v>23.9</v>
      </c>
      <c r="D78" s="146">
        <v>5.95</v>
      </c>
      <c r="E78" s="146">
        <v>22</v>
      </c>
      <c r="F78" s="146">
        <v>18.714000000000002</v>
      </c>
    </row>
    <row r="79" spans="2:6">
      <c r="B79" s="1433">
        <v>39190</v>
      </c>
      <c r="C79" s="146">
        <v>23.93</v>
      </c>
      <c r="D79" s="146">
        <v>6.5</v>
      </c>
      <c r="E79" s="146">
        <v>21.75</v>
      </c>
      <c r="F79" s="146">
        <v>18.771999999999998</v>
      </c>
    </row>
    <row r="80" spans="2:6">
      <c r="B80" s="1433">
        <v>39191</v>
      </c>
      <c r="C80" s="146">
        <v>23.9</v>
      </c>
      <c r="D80" s="146">
        <v>6.48</v>
      </c>
      <c r="E80" s="146">
        <v>21.25</v>
      </c>
      <c r="F80" s="146">
        <v>18.672000000000001</v>
      </c>
    </row>
    <row r="81" spans="2:6">
      <c r="B81" s="1433">
        <v>39192</v>
      </c>
      <c r="C81" s="146">
        <v>24</v>
      </c>
      <c r="D81" s="146">
        <v>6.3</v>
      </c>
      <c r="E81" s="146">
        <v>22</v>
      </c>
      <c r="F81" s="146">
        <v>19.010000000000002</v>
      </c>
    </row>
    <row r="82" spans="2:6">
      <c r="B82" s="1433">
        <v>39195</v>
      </c>
      <c r="C82" s="146">
        <v>23.7</v>
      </c>
      <c r="D82" s="146">
        <v>6.6</v>
      </c>
      <c r="E82" s="146">
        <v>22</v>
      </c>
      <c r="F82" s="146">
        <v>19.095999999999997</v>
      </c>
    </row>
    <row r="83" spans="2:6">
      <c r="B83" s="1433">
        <v>39196</v>
      </c>
      <c r="C83" s="146">
        <v>23.7</v>
      </c>
      <c r="D83" s="146">
        <v>6.7</v>
      </c>
      <c r="E83" s="146">
        <v>21.8</v>
      </c>
      <c r="F83" s="146">
        <v>19.059999999999999</v>
      </c>
    </row>
    <row r="84" spans="2:6">
      <c r="B84" s="1433">
        <v>39197</v>
      </c>
      <c r="C84" s="146">
        <v>23.45</v>
      </c>
      <c r="D84" s="146">
        <v>7.2</v>
      </c>
      <c r="E84" s="146">
        <v>21</v>
      </c>
      <c r="F84" s="146">
        <v>19.09</v>
      </c>
    </row>
    <row r="85" spans="2:6">
      <c r="B85" s="1433">
        <v>39198</v>
      </c>
      <c r="C85" s="146">
        <v>23.15</v>
      </c>
      <c r="D85" s="146">
        <v>6.85</v>
      </c>
      <c r="E85" s="146">
        <v>21</v>
      </c>
      <c r="F85" s="146">
        <v>18.940000000000001</v>
      </c>
    </row>
    <row r="86" spans="2:6">
      <c r="B86" s="1433">
        <v>39199</v>
      </c>
      <c r="C86" s="146">
        <v>22.5</v>
      </c>
      <c r="D86" s="146">
        <v>6.38</v>
      </c>
      <c r="E86" s="146">
        <v>21.15</v>
      </c>
      <c r="F86" s="146">
        <v>18.683999999999997</v>
      </c>
    </row>
    <row r="87" spans="2:6">
      <c r="B87" s="1433">
        <v>39202</v>
      </c>
      <c r="C87" s="146">
        <v>22.5</v>
      </c>
      <c r="D87" s="146">
        <v>6.21</v>
      </c>
      <c r="E87" s="146">
        <v>21</v>
      </c>
      <c r="F87" s="146">
        <v>18.582000000000001</v>
      </c>
    </row>
    <row r="88" spans="2:6">
      <c r="B88" s="1433">
        <v>39203</v>
      </c>
      <c r="C88" s="146">
        <v>22.38</v>
      </c>
      <c r="D88" s="146">
        <v>6.2</v>
      </c>
      <c r="E88" s="146">
        <v>21.08</v>
      </c>
      <c r="F88" s="146">
        <v>18.45</v>
      </c>
    </row>
    <row r="89" spans="2:6">
      <c r="B89" s="1433">
        <v>39204</v>
      </c>
      <c r="C89" s="146">
        <v>22.5</v>
      </c>
      <c r="D89" s="146">
        <v>6.38</v>
      </c>
      <c r="E89" s="146">
        <v>21</v>
      </c>
      <c r="F89" s="146">
        <v>18.565999999999995</v>
      </c>
    </row>
    <row r="90" spans="2:6">
      <c r="B90" s="1433">
        <v>39205</v>
      </c>
      <c r="C90" s="146">
        <v>22.5</v>
      </c>
      <c r="D90" s="146">
        <v>6.25</v>
      </c>
      <c r="E90" s="146">
        <v>21.1</v>
      </c>
      <c r="F90" s="146">
        <v>18.54</v>
      </c>
    </row>
    <row r="91" spans="2:6">
      <c r="B91" s="1433">
        <v>39206</v>
      </c>
      <c r="C91" s="146">
        <v>22.3</v>
      </c>
      <c r="D91" s="146">
        <v>7</v>
      </c>
      <c r="E91" s="146">
        <v>21.03</v>
      </c>
      <c r="F91" s="146">
        <v>18.516000000000002</v>
      </c>
    </row>
    <row r="92" spans="2:6">
      <c r="B92" s="1433">
        <v>39210</v>
      </c>
      <c r="C92" s="146">
        <v>21.5</v>
      </c>
      <c r="D92" s="146">
        <v>6.68</v>
      </c>
      <c r="E92" s="146">
        <v>20.36</v>
      </c>
      <c r="F92" s="146">
        <v>17.848000000000003</v>
      </c>
    </row>
    <row r="93" spans="2:6">
      <c r="B93" s="1433">
        <v>39211</v>
      </c>
      <c r="C93" s="146">
        <v>21.9</v>
      </c>
      <c r="D93" s="146">
        <v>6.25</v>
      </c>
      <c r="E93" s="146">
        <v>20.75</v>
      </c>
      <c r="F93" s="146">
        <v>17.885999999999999</v>
      </c>
    </row>
    <row r="94" spans="2:6">
      <c r="B94" s="1433">
        <v>39212</v>
      </c>
      <c r="C94" s="146">
        <v>21.81</v>
      </c>
      <c r="D94" s="146">
        <v>6.25</v>
      </c>
      <c r="E94" s="146">
        <v>20.41</v>
      </c>
      <c r="F94" s="146">
        <v>17.670000000000002</v>
      </c>
    </row>
    <row r="95" spans="2:6">
      <c r="B95" s="1433">
        <v>39213</v>
      </c>
      <c r="C95" s="146">
        <v>21.6</v>
      </c>
      <c r="D95" s="146">
        <v>6.5</v>
      </c>
      <c r="E95" s="146">
        <v>20.149999999999999</v>
      </c>
      <c r="F95" s="146">
        <v>17.5</v>
      </c>
    </row>
    <row r="96" spans="2:6">
      <c r="B96" s="1433">
        <v>39216</v>
      </c>
      <c r="C96" s="146">
        <v>21.85</v>
      </c>
      <c r="D96" s="146">
        <v>6.5</v>
      </c>
      <c r="E96" s="146">
        <v>20</v>
      </c>
      <c r="F96" s="146">
        <v>17.532</v>
      </c>
    </row>
    <row r="97" spans="2:6">
      <c r="B97" s="1433">
        <v>39217</v>
      </c>
      <c r="C97" s="146">
        <v>21.8</v>
      </c>
      <c r="D97" s="146">
        <v>6.45</v>
      </c>
      <c r="E97" s="146">
        <v>19.62</v>
      </c>
      <c r="F97" s="146">
        <v>17.474</v>
      </c>
    </row>
    <row r="98" spans="2:6">
      <c r="B98" s="1433">
        <v>39218</v>
      </c>
      <c r="C98" s="146">
        <v>21.9</v>
      </c>
      <c r="D98" s="146">
        <v>6.45</v>
      </c>
      <c r="E98" s="146">
        <v>19.8</v>
      </c>
      <c r="F98" s="146">
        <v>17.55</v>
      </c>
    </row>
    <row r="99" spans="2:6">
      <c r="B99" s="1433">
        <v>39219</v>
      </c>
      <c r="C99" s="146">
        <v>21.8</v>
      </c>
      <c r="D99" s="146">
        <v>6.45</v>
      </c>
      <c r="E99" s="146">
        <v>20</v>
      </c>
      <c r="F99" s="146">
        <v>17.579999999999998</v>
      </c>
    </row>
    <row r="100" spans="2:6">
      <c r="B100" s="1433">
        <v>39220</v>
      </c>
      <c r="C100" s="146">
        <v>22.1</v>
      </c>
      <c r="D100" s="146">
        <v>6.25</v>
      </c>
      <c r="E100" s="146">
        <v>20</v>
      </c>
      <c r="F100" s="146">
        <v>17.71</v>
      </c>
    </row>
    <row r="101" spans="2:6">
      <c r="B101" s="1433">
        <v>39223</v>
      </c>
      <c r="C101" s="146">
        <v>21.8</v>
      </c>
      <c r="D101" s="146">
        <v>6.02</v>
      </c>
      <c r="E101" s="146">
        <v>20.2</v>
      </c>
      <c r="F101" s="146">
        <v>17.722000000000001</v>
      </c>
    </row>
    <row r="102" spans="2:6">
      <c r="B102" s="1433">
        <v>39224</v>
      </c>
      <c r="C102" s="146">
        <v>21.45</v>
      </c>
      <c r="D102" s="146">
        <v>5.95</v>
      </c>
      <c r="E102" s="146">
        <v>20.149999999999999</v>
      </c>
      <c r="F102" s="146">
        <v>17.59</v>
      </c>
    </row>
    <row r="103" spans="2:6">
      <c r="B103" s="1433">
        <v>39225</v>
      </c>
      <c r="C103" s="146">
        <v>21.44</v>
      </c>
      <c r="D103" s="146">
        <v>6</v>
      </c>
      <c r="E103" s="146">
        <v>20.41</v>
      </c>
      <c r="F103" s="146">
        <v>17.63</v>
      </c>
    </row>
    <row r="104" spans="2:6">
      <c r="B104" s="1433">
        <v>39226</v>
      </c>
      <c r="C104" s="146">
        <v>21.2</v>
      </c>
      <c r="D104" s="146">
        <v>6</v>
      </c>
      <c r="E104" s="146">
        <v>20.100000000000001</v>
      </c>
      <c r="F104" s="146">
        <v>17.54</v>
      </c>
    </row>
    <row r="105" spans="2:6">
      <c r="B105" s="1433">
        <v>39227</v>
      </c>
      <c r="C105" s="146">
        <v>20.8</v>
      </c>
      <c r="D105" s="146">
        <v>6</v>
      </c>
      <c r="E105" s="146">
        <v>20.350000000000001</v>
      </c>
      <c r="F105" s="146">
        <v>17.57</v>
      </c>
    </row>
    <row r="106" spans="2:6">
      <c r="B106" s="1433">
        <v>39231</v>
      </c>
      <c r="C106" s="146">
        <v>20.63</v>
      </c>
      <c r="D106" s="146">
        <v>5.95</v>
      </c>
      <c r="E106" s="146">
        <v>19.7</v>
      </c>
      <c r="F106" s="146">
        <v>17.208000000000002</v>
      </c>
    </row>
    <row r="107" spans="2:6">
      <c r="B107" s="1433">
        <v>39232</v>
      </c>
      <c r="C107" s="146">
        <v>20.399999999999999</v>
      </c>
      <c r="D107" s="146">
        <v>6.07</v>
      </c>
      <c r="E107" s="146">
        <v>20</v>
      </c>
      <c r="F107" s="146">
        <v>17.173999999999999</v>
      </c>
    </row>
    <row r="108" spans="2:6">
      <c r="B108" s="1433">
        <v>39233</v>
      </c>
      <c r="C108" s="146">
        <v>21</v>
      </c>
      <c r="D108" s="146">
        <v>5.8</v>
      </c>
      <c r="E108" s="146">
        <v>19.8</v>
      </c>
      <c r="F108" s="146">
        <v>17.357999999999997</v>
      </c>
    </row>
    <row r="109" spans="2:6">
      <c r="B109" s="1433">
        <v>39234</v>
      </c>
      <c r="C109" s="146">
        <v>22.1</v>
      </c>
      <c r="D109" s="146">
        <v>5.73</v>
      </c>
      <c r="E109" s="146">
        <v>20</v>
      </c>
      <c r="F109" s="146">
        <v>17.866</v>
      </c>
    </row>
    <row r="110" spans="2:6">
      <c r="B110" s="1433">
        <v>39237</v>
      </c>
      <c r="C110" s="146">
        <v>21.9</v>
      </c>
      <c r="D110" s="146">
        <v>5.7</v>
      </c>
      <c r="E110" s="146">
        <v>20</v>
      </c>
      <c r="F110" s="146">
        <v>17.77</v>
      </c>
    </row>
    <row r="111" spans="2:6">
      <c r="B111" s="1433">
        <v>39238</v>
      </c>
      <c r="C111" s="146">
        <v>22.1</v>
      </c>
      <c r="D111" s="146">
        <v>5.65</v>
      </c>
      <c r="E111" s="146">
        <v>20.2</v>
      </c>
      <c r="F111" s="146">
        <v>17.91</v>
      </c>
    </row>
    <row r="112" spans="2:6">
      <c r="B112" s="1433">
        <v>39239</v>
      </c>
      <c r="C112" s="146">
        <v>22</v>
      </c>
      <c r="D112" s="146">
        <v>5.58</v>
      </c>
      <c r="E112" s="146">
        <v>20.149999999999999</v>
      </c>
      <c r="F112" s="146">
        <v>17.705999999999996</v>
      </c>
    </row>
    <row r="113" spans="2:6">
      <c r="B113" s="1433">
        <v>39240</v>
      </c>
      <c r="C113" s="146">
        <v>21.7</v>
      </c>
      <c r="D113" s="146">
        <v>5.35</v>
      </c>
      <c r="E113" s="146">
        <v>19.649999999999999</v>
      </c>
      <c r="F113" s="146">
        <v>17.41</v>
      </c>
    </row>
    <row r="114" spans="2:6">
      <c r="B114" s="1433">
        <v>39241</v>
      </c>
      <c r="C114" s="146">
        <v>21</v>
      </c>
      <c r="D114" s="146">
        <v>5.3</v>
      </c>
      <c r="E114" s="146">
        <v>19.649999999999999</v>
      </c>
      <c r="F114" s="146">
        <v>17.021999999999998</v>
      </c>
    </row>
    <row r="115" spans="2:6">
      <c r="B115" s="1433">
        <v>39244</v>
      </c>
      <c r="C115" s="146">
        <v>21.6</v>
      </c>
      <c r="D115" s="146">
        <v>5.5</v>
      </c>
      <c r="E115" s="146">
        <v>19.829999999999998</v>
      </c>
      <c r="F115" s="146">
        <v>17.466000000000001</v>
      </c>
    </row>
    <row r="116" spans="2:6">
      <c r="B116" s="1433">
        <v>39245</v>
      </c>
      <c r="C116" s="146">
        <v>21.25</v>
      </c>
      <c r="D116" s="146">
        <v>5.55</v>
      </c>
      <c r="E116" s="146">
        <v>20</v>
      </c>
      <c r="F116" s="146">
        <v>17.440000000000001</v>
      </c>
    </row>
    <row r="117" spans="2:6">
      <c r="B117" s="1433">
        <v>39246</v>
      </c>
      <c r="C117" s="146">
        <v>21.98</v>
      </c>
      <c r="D117" s="146">
        <v>5.53</v>
      </c>
      <c r="E117" s="146">
        <v>20</v>
      </c>
      <c r="F117" s="146">
        <v>17.532</v>
      </c>
    </row>
    <row r="118" spans="2:6">
      <c r="B118" s="1433">
        <v>39247</v>
      </c>
      <c r="C118" s="146">
        <v>22.28</v>
      </c>
      <c r="D118" s="146">
        <v>5.6</v>
      </c>
      <c r="E118" s="146">
        <v>20.6</v>
      </c>
      <c r="F118" s="146">
        <v>17.895999999999997</v>
      </c>
    </row>
    <row r="119" spans="2:6">
      <c r="B119" s="1433">
        <v>39248</v>
      </c>
      <c r="C119" s="146">
        <v>22.5</v>
      </c>
      <c r="D119" s="146">
        <v>5.35</v>
      </c>
      <c r="E119" s="146">
        <v>21.11</v>
      </c>
      <c r="F119" s="146">
        <v>17.954000000000001</v>
      </c>
    </row>
    <row r="120" spans="2:6">
      <c r="B120" s="1433">
        <v>39251</v>
      </c>
      <c r="C120" s="146">
        <v>22.8</v>
      </c>
      <c r="D120" s="146">
        <v>5.4</v>
      </c>
      <c r="E120" s="146">
        <v>21</v>
      </c>
      <c r="F120" s="146">
        <v>18.04</v>
      </c>
    </row>
    <row r="121" spans="2:6">
      <c r="B121" s="1433">
        <v>39252</v>
      </c>
      <c r="C121" s="146">
        <v>22.55</v>
      </c>
      <c r="D121" s="146">
        <v>5.6</v>
      </c>
      <c r="E121" s="146">
        <v>21.5</v>
      </c>
      <c r="F121" s="146">
        <v>18.187999999999999</v>
      </c>
    </row>
    <row r="122" spans="2:6">
      <c r="B122" s="1433">
        <v>39253</v>
      </c>
      <c r="C122" s="146">
        <v>22.24</v>
      </c>
      <c r="D122" s="146">
        <v>5.55</v>
      </c>
      <c r="E122" s="146">
        <v>21.55</v>
      </c>
      <c r="F122" s="146">
        <v>18.187999999999999</v>
      </c>
    </row>
    <row r="123" spans="2:6">
      <c r="B123" s="1433">
        <v>39254</v>
      </c>
      <c r="C123" s="146">
        <v>22.11</v>
      </c>
      <c r="D123" s="146">
        <v>5.68</v>
      </c>
      <c r="E123" s="146">
        <v>21.28</v>
      </c>
      <c r="F123" s="146">
        <v>18.128000000000004</v>
      </c>
    </row>
    <row r="124" spans="2:6">
      <c r="B124" s="1433">
        <v>39255</v>
      </c>
      <c r="C124" s="146">
        <v>22.95</v>
      </c>
      <c r="D124" s="146">
        <v>5.45</v>
      </c>
      <c r="E124" s="146">
        <v>22.03</v>
      </c>
      <c r="F124" s="146">
        <v>18.545999999999999</v>
      </c>
    </row>
    <row r="125" spans="2:6">
      <c r="B125" s="1433">
        <v>39258</v>
      </c>
      <c r="C125" s="146">
        <v>22.75</v>
      </c>
      <c r="D125" s="146">
        <v>5.45</v>
      </c>
      <c r="E125" s="146">
        <v>21.8</v>
      </c>
      <c r="F125" s="146">
        <v>18.276</v>
      </c>
    </row>
    <row r="126" spans="2:6">
      <c r="B126" s="1433">
        <v>39259</v>
      </c>
      <c r="C126" s="146">
        <v>22.15</v>
      </c>
      <c r="D126" s="146">
        <v>5.4</v>
      </c>
      <c r="E126" s="146">
        <v>21.94</v>
      </c>
      <c r="F126" s="146">
        <v>18.258000000000003</v>
      </c>
    </row>
    <row r="127" spans="2:6">
      <c r="B127" s="1433">
        <v>39260</v>
      </c>
      <c r="C127" s="146">
        <v>22</v>
      </c>
      <c r="D127" s="146">
        <v>5.6</v>
      </c>
      <c r="E127" s="146">
        <v>21.82</v>
      </c>
      <c r="F127" s="146">
        <v>18.193999999999999</v>
      </c>
    </row>
    <row r="128" spans="2:6">
      <c r="B128" s="1433">
        <v>39261</v>
      </c>
      <c r="C128" s="146">
        <v>22.25</v>
      </c>
      <c r="D128" s="146">
        <v>5.3</v>
      </c>
      <c r="E128" s="146">
        <v>21.82</v>
      </c>
      <c r="F128" s="146">
        <v>18.173999999999999</v>
      </c>
    </row>
    <row r="129" spans="2:6">
      <c r="B129" s="1433">
        <v>39262</v>
      </c>
      <c r="C129" s="146">
        <v>22.2</v>
      </c>
      <c r="D129" s="146">
        <v>5.55</v>
      </c>
      <c r="E129" s="146">
        <v>21.84</v>
      </c>
      <c r="F129" s="146">
        <v>18.228000000000002</v>
      </c>
    </row>
    <row r="130" spans="2:6">
      <c r="B130" s="1433">
        <v>39265</v>
      </c>
      <c r="C130" s="146">
        <v>22.26</v>
      </c>
      <c r="D130" s="146">
        <v>5.25</v>
      </c>
      <c r="E130" s="146">
        <v>21.73</v>
      </c>
      <c r="F130" s="146">
        <v>18.137999999999998</v>
      </c>
    </row>
    <row r="131" spans="2:6">
      <c r="B131" s="1433">
        <v>39266</v>
      </c>
      <c r="C131" s="146">
        <v>22.39</v>
      </c>
      <c r="D131" s="146">
        <v>5.15</v>
      </c>
      <c r="E131" s="146">
        <v>21.71</v>
      </c>
      <c r="F131" s="146">
        <v>18.058</v>
      </c>
    </row>
    <row r="132" spans="2:6">
      <c r="B132" s="1433">
        <v>39267</v>
      </c>
      <c r="C132" s="146">
        <v>22.3</v>
      </c>
      <c r="D132" s="146">
        <v>5.3</v>
      </c>
      <c r="E132" s="146">
        <v>21.4</v>
      </c>
      <c r="F132" s="146">
        <v>18.026</v>
      </c>
    </row>
    <row r="133" spans="2:6">
      <c r="B133" s="1433">
        <v>39268</v>
      </c>
      <c r="C133" s="146">
        <v>22.14</v>
      </c>
      <c r="D133" s="146">
        <v>5.23</v>
      </c>
      <c r="E133" s="146">
        <v>21.23</v>
      </c>
      <c r="F133" s="146">
        <v>17.923999999999999</v>
      </c>
    </row>
    <row r="134" spans="2:6">
      <c r="B134" s="1433">
        <v>39269</v>
      </c>
      <c r="C134" s="146">
        <v>22.35</v>
      </c>
      <c r="D134" s="146">
        <v>5.3</v>
      </c>
      <c r="E134" s="146">
        <v>21.09</v>
      </c>
      <c r="F134" s="146">
        <v>18.008000000000003</v>
      </c>
    </row>
    <row r="135" spans="2:6">
      <c r="B135" s="1433">
        <v>39272</v>
      </c>
      <c r="C135" s="146">
        <v>22.5</v>
      </c>
      <c r="D135" s="146">
        <v>5.23</v>
      </c>
      <c r="E135" s="146">
        <v>21.2</v>
      </c>
      <c r="F135" s="146">
        <v>18.045999999999999</v>
      </c>
    </row>
    <row r="136" spans="2:6">
      <c r="B136" s="1433">
        <v>39273</v>
      </c>
      <c r="C136" s="146">
        <v>22.35</v>
      </c>
      <c r="D136" s="146">
        <v>5.15</v>
      </c>
      <c r="E136" s="146">
        <v>21.3</v>
      </c>
      <c r="F136" s="146">
        <v>17.978000000000002</v>
      </c>
    </row>
    <row r="137" spans="2:6">
      <c r="B137" s="1433">
        <v>39274</v>
      </c>
      <c r="C137" s="146">
        <v>22.78</v>
      </c>
      <c r="D137" s="146">
        <v>5.2</v>
      </c>
      <c r="E137" s="146">
        <v>21.3</v>
      </c>
      <c r="F137" s="146">
        <v>18.124000000000002</v>
      </c>
    </row>
    <row r="138" spans="2:6">
      <c r="B138" s="1433">
        <v>39275</v>
      </c>
      <c r="C138" s="146">
        <v>24.01</v>
      </c>
      <c r="D138" s="146">
        <v>5.2</v>
      </c>
      <c r="E138" s="146">
        <v>21.25</v>
      </c>
      <c r="F138" s="146">
        <v>18.571999999999999</v>
      </c>
    </row>
    <row r="139" spans="2:6">
      <c r="B139" s="1433">
        <v>39276</v>
      </c>
      <c r="C139" s="146">
        <v>24.75</v>
      </c>
      <c r="D139" s="146">
        <v>5.2</v>
      </c>
      <c r="E139" s="146">
        <v>21.25</v>
      </c>
      <c r="F139" s="146">
        <v>18.68</v>
      </c>
    </row>
    <row r="140" spans="2:6">
      <c r="B140" s="1433">
        <v>39279</v>
      </c>
      <c r="C140" s="146">
        <v>25.2</v>
      </c>
      <c r="D140" s="146">
        <v>5.2</v>
      </c>
      <c r="E140" s="146">
        <v>20.75</v>
      </c>
      <c r="F140" s="146">
        <v>17.783333333333335</v>
      </c>
    </row>
    <row r="141" spans="2:6">
      <c r="B141" s="1433">
        <v>39280</v>
      </c>
      <c r="C141" s="146">
        <v>25.1</v>
      </c>
      <c r="D141" s="146">
        <v>5.2</v>
      </c>
      <c r="E141" s="146">
        <v>20.245000000000001</v>
      </c>
      <c r="F141" s="146">
        <v>17.38</v>
      </c>
    </row>
    <row r="142" spans="2:6">
      <c r="B142" s="1433">
        <v>39281</v>
      </c>
      <c r="C142" s="146">
        <v>24.5</v>
      </c>
      <c r="D142" s="146">
        <v>5</v>
      </c>
      <c r="E142" s="146">
        <v>19.309999999999999</v>
      </c>
      <c r="F142" s="146">
        <v>15.435714285714285</v>
      </c>
    </row>
    <row r="143" spans="2:6">
      <c r="B143" s="1433">
        <v>39282</v>
      </c>
      <c r="C143" s="146">
        <v>25</v>
      </c>
      <c r="D143" s="146">
        <v>5.15</v>
      </c>
      <c r="E143" s="146">
        <v>20.02</v>
      </c>
      <c r="F143" s="146">
        <v>15.724285714285715</v>
      </c>
    </row>
    <row r="144" spans="2:6">
      <c r="B144" s="1433">
        <v>39283</v>
      </c>
      <c r="C144" s="146">
        <v>24.8</v>
      </c>
      <c r="D144" s="146">
        <v>5.08</v>
      </c>
      <c r="E144" s="146">
        <v>20.7</v>
      </c>
      <c r="F144" s="146">
        <v>15.854285714285712</v>
      </c>
    </row>
    <row r="145" spans="2:6">
      <c r="B145" s="1433">
        <v>39286</v>
      </c>
      <c r="C145" s="146">
        <v>24.6</v>
      </c>
      <c r="D145" s="146">
        <v>5.18</v>
      </c>
      <c r="E145" s="146">
        <v>20.5</v>
      </c>
      <c r="F145" s="146">
        <v>15.74</v>
      </c>
    </row>
    <row r="146" spans="2:6">
      <c r="B146" s="1433">
        <v>39287</v>
      </c>
      <c r="C146" s="146">
        <v>24.36</v>
      </c>
      <c r="D146" s="146">
        <v>4.9749999999999996</v>
      </c>
      <c r="E146" s="146">
        <v>19.5</v>
      </c>
      <c r="F146" s="146">
        <v>15.305</v>
      </c>
    </row>
    <row r="147" spans="2:6">
      <c r="B147" s="1433">
        <v>39288</v>
      </c>
      <c r="C147" s="146">
        <v>23.65</v>
      </c>
      <c r="D147" s="146">
        <v>4.9249999999999998</v>
      </c>
      <c r="E147" s="146">
        <v>20</v>
      </c>
      <c r="F147" s="146">
        <v>15.349285714285715</v>
      </c>
    </row>
    <row r="148" spans="2:6">
      <c r="B148" s="1433">
        <v>39289</v>
      </c>
      <c r="C148" s="146">
        <v>23.2</v>
      </c>
      <c r="D148" s="146">
        <v>5.0999999999999996</v>
      </c>
      <c r="E148" s="146">
        <v>19.350000000000001</v>
      </c>
      <c r="F148" s="146">
        <v>15.157142857142858</v>
      </c>
    </row>
    <row r="149" spans="2:6">
      <c r="B149" s="1433">
        <v>39290</v>
      </c>
      <c r="C149" s="146">
        <v>22.9</v>
      </c>
      <c r="D149" s="146">
        <v>4.8</v>
      </c>
      <c r="E149" s="146">
        <v>18.3</v>
      </c>
      <c r="F149" s="146">
        <v>14.822857142857144</v>
      </c>
    </row>
    <row r="150" spans="2:6">
      <c r="B150" s="1433">
        <v>39293</v>
      </c>
      <c r="C150" s="146">
        <v>23</v>
      </c>
      <c r="D150" s="146">
        <v>4.9000000000000004</v>
      </c>
      <c r="E150" s="146">
        <v>17.850000000000001</v>
      </c>
      <c r="F150" s="146">
        <v>14.911428571428575</v>
      </c>
    </row>
    <row r="151" spans="2:6">
      <c r="B151" s="1433">
        <v>39294</v>
      </c>
      <c r="C151" s="146">
        <v>23.6</v>
      </c>
      <c r="D151" s="146">
        <v>4.9000000000000004</v>
      </c>
      <c r="E151" s="146">
        <v>18.010000000000002</v>
      </c>
      <c r="F151" s="146">
        <v>15.08714285714286</v>
      </c>
    </row>
    <row r="152" spans="2:6">
      <c r="B152" s="1433">
        <v>39295</v>
      </c>
      <c r="C152" s="146">
        <v>22.7</v>
      </c>
      <c r="D152" s="146">
        <v>4.75</v>
      </c>
      <c r="E152" s="146">
        <v>17.7</v>
      </c>
      <c r="F152" s="146">
        <v>14.711428571428572</v>
      </c>
    </row>
    <row r="153" spans="2:6">
      <c r="B153" s="1433">
        <v>39296</v>
      </c>
      <c r="C153" s="146">
        <v>23</v>
      </c>
      <c r="D153" s="146">
        <v>4.9000000000000004</v>
      </c>
      <c r="E153" s="146">
        <v>17.600000000000001</v>
      </c>
      <c r="F153" s="146">
        <v>14.714285714285717</v>
      </c>
    </row>
    <row r="154" spans="2:6">
      <c r="B154" s="1433">
        <v>39297</v>
      </c>
      <c r="C154" s="146">
        <v>23</v>
      </c>
      <c r="D154" s="146">
        <v>4.75</v>
      </c>
      <c r="E154" s="146">
        <v>17.52</v>
      </c>
      <c r="F154" s="146">
        <v>14.531428571428572</v>
      </c>
    </row>
    <row r="155" spans="2:6">
      <c r="B155" s="1433">
        <v>39300</v>
      </c>
      <c r="C155" s="146">
        <v>22.61</v>
      </c>
      <c r="D155" s="146">
        <v>4.5</v>
      </c>
      <c r="E155" s="146">
        <v>16.5</v>
      </c>
      <c r="F155" s="146">
        <v>14.065714285714284</v>
      </c>
    </row>
    <row r="156" spans="2:6">
      <c r="B156" s="1433">
        <v>39301</v>
      </c>
      <c r="C156" s="146">
        <v>22</v>
      </c>
      <c r="D156" s="146">
        <v>4</v>
      </c>
      <c r="E156" s="146">
        <v>16.100000000000001</v>
      </c>
      <c r="F156" s="146">
        <v>13.868571428571428</v>
      </c>
    </row>
    <row r="157" spans="2:6">
      <c r="B157" s="1433">
        <v>39302</v>
      </c>
      <c r="C157" s="146">
        <v>22.5</v>
      </c>
      <c r="D157" s="146">
        <v>4.8</v>
      </c>
      <c r="E157" s="146">
        <v>16.71</v>
      </c>
      <c r="F157" s="146">
        <v>14.14</v>
      </c>
    </row>
    <row r="158" spans="2:6">
      <c r="B158" s="1433">
        <v>39303</v>
      </c>
      <c r="C158" s="146">
        <v>21.58</v>
      </c>
      <c r="D158" s="146">
        <v>4.75</v>
      </c>
      <c r="E158" s="146">
        <v>16.2</v>
      </c>
      <c r="F158" s="146">
        <v>13.744285714285713</v>
      </c>
    </row>
    <row r="159" spans="2:6">
      <c r="B159" s="1433">
        <v>39304</v>
      </c>
      <c r="C159" s="146">
        <v>21.25</v>
      </c>
      <c r="D159" s="146">
        <v>5</v>
      </c>
      <c r="E159" s="146">
        <v>15.8</v>
      </c>
      <c r="F159" s="146">
        <v>13.614285714285714</v>
      </c>
    </row>
    <row r="160" spans="2:6">
      <c r="B160" s="1433">
        <v>39307</v>
      </c>
      <c r="C160" s="146">
        <v>23.49</v>
      </c>
      <c r="D160" s="146">
        <v>4.25</v>
      </c>
      <c r="E160" s="146">
        <v>16.2</v>
      </c>
      <c r="F160" s="146">
        <v>14.177142857142856</v>
      </c>
    </row>
    <row r="161" spans="2:6">
      <c r="B161" s="1433">
        <v>39308</v>
      </c>
      <c r="C161" s="146">
        <v>21.48</v>
      </c>
      <c r="D161" s="146">
        <v>4.375</v>
      </c>
      <c r="E161" s="146">
        <v>15.95</v>
      </c>
      <c r="F161" s="146">
        <v>13.657857142857143</v>
      </c>
    </row>
    <row r="162" spans="2:6">
      <c r="B162" s="1433">
        <v>39309</v>
      </c>
      <c r="C162" s="146">
        <v>21</v>
      </c>
      <c r="D162" s="146">
        <v>4.8</v>
      </c>
      <c r="E162" s="146">
        <v>15.4</v>
      </c>
      <c r="F162" s="146">
        <v>13.254285714285713</v>
      </c>
    </row>
    <row r="163" spans="2:6">
      <c r="B163" s="1433">
        <v>39310</v>
      </c>
      <c r="C163" s="146">
        <v>19.5</v>
      </c>
      <c r="D163" s="146">
        <v>4.375</v>
      </c>
      <c r="E163" s="146">
        <v>13.8</v>
      </c>
      <c r="F163" s="146">
        <v>12.560714285714285</v>
      </c>
    </row>
    <row r="164" spans="2:6">
      <c r="B164" s="1433">
        <v>39311</v>
      </c>
      <c r="C164" s="146">
        <v>20</v>
      </c>
      <c r="D164" s="146">
        <v>4.75</v>
      </c>
      <c r="E164" s="146">
        <v>13.55</v>
      </c>
      <c r="F164" s="146">
        <v>12.592857142857142</v>
      </c>
    </row>
    <row r="165" spans="2:6">
      <c r="B165" s="1433">
        <v>39314</v>
      </c>
      <c r="C165" s="146">
        <v>19.95</v>
      </c>
      <c r="D165" s="146">
        <v>4.8</v>
      </c>
      <c r="E165" s="146">
        <v>14.35</v>
      </c>
      <c r="F165" s="146">
        <v>12.68857142857143</v>
      </c>
    </row>
    <row r="166" spans="2:6">
      <c r="B166" s="1433">
        <v>39315</v>
      </c>
      <c r="C166" s="146">
        <v>19.510000000000002</v>
      </c>
      <c r="D166" s="146">
        <v>5</v>
      </c>
      <c r="E166" s="146">
        <v>14.3</v>
      </c>
      <c r="F166" s="146">
        <v>12.617142857142856</v>
      </c>
    </row>
    <row r="167" spans="2:6">
      <c r="B167" s="1433">
        <v>39316</v>
      </c>
      <c r="C167" s="146">
        <v>20.5</v>
      </c>
      <c r="D167" s="146">
        <v>5</v>
      </c>
      <c r="E167" s="146">
        <v>16</v>
      </c>
      <c r="F167" s="146">
        <v>13.021428571428572</v>
      </c>
    </row>
    <row r="168" spans="2:6">
      <c r="B168" s="1433">
        <v>39317</v>
      </c>
      <c r="C168" s="146">
        <v>20.3</v>
      </c>
      <c r="D168" s="146">
        <v>4.75</v>
      </c>
      <c r="E168" s="146">
        <v>16.010000000000002</v>
      </c>
      <c r="F168" s="146">
        <v>12.997142857142856</v>
      </c>
    </row>
    <row r="169" spans="2:6">
      <c r="B169" s="1433">
        <v>39318</v>
      </c>
      <c r="C169" s="146">
        <v>20.78</v>
      </c>
      <c r="D169" s="146">
        <v>5</v>
      </c>
      <c r="E169" s="146">
        <v>15.67</v>
      </c>
      <c r="F169" s="146">
        <v>13.175714285714287</v>
      </c>
    </row>
    <row r="170" spans="2:6">
      <c r="B170" s="1433">
        <v>39322</v>
      </c>
      <c r="C170" s="146">
        <v>20.7</v>
      </c>
      <c r="D170" s="146">
        <v>4.6500000000000004</v>
      </c>
      <c r="E170" s="146">
        <v>15.4</v>
      </c>
      <c r="F170" s="146">
        <v>13.11857142857143</v>
      </c>
    </row>
    <row r="171" spans="2:6">
      <c r="B171" s="1433">
        <v>39323</v>
      </c>
      <c r="C171" s="146">
        <v>20.8</v>
      </c>
      <c r="D171" s="146">
        <v>5</v>
      </c>
      <c r="E171" s="146">
        <v>15.75</v>
      </c>
      <c r="F171" s="146">
        <v>13.318571428571429</v>
      </c>
    </row>
    <row r="172" spans="2:6">
      <c r="B172" s="1433">
        <v>39324</v>
      </c>
      <c r="C172" s="146">
        <v>21.25</v>
      </c>
      <c r="D172" s="146">
        <v>4.5</v>
      </c>
      <c r="E172" s="146">
        <v>15.75</v>
      </c>
      <c r="F172" s="146">
        <v>13.32</v>
      </c>
    </row>
    <row r="173" spans="2:6">
      <c r="B173" s="1433">
        <v>39325</v>
      </c>
      <c r="C173" s="146">
        <v>21.5</v>
      </c>
      <c r="D173" s="146">
        <v>4.5999999999999996</v>
      </c>
      <c r="E173" s="146">
        <v>15.75</v>
      </c>
      <c r="F173" s="146">
        <v>13.577142857142857</v>
      </c>
    </row>
    <row r="174" spans="2:6">
      <c r="B174" s="1433">
        <v>39328</v>
      </c>
      <c r="C174" s="146">
        <v>21.6</v>
      </c>
      <c r="D174" s="146">
        <v>4.5</v>
      </c>
      <c r="E174" s="146">
        <v>16.170000000000002</v>
      </c>
      <c r="F174" s="146">
        <v>13.611428571428572</v>
      </c>
    </row>
    <row r="175" spans="2:6">
      <c r="B175" s="1433">
        <v>39329</v>
      </c>
      <c r="C175" s="146">
        <v>21.8</v>
      </c>
      <c r="D175" s="146">
        <v>4.5</v>
      </c>
      <c r="E175" s="146">
        <v>15.9</v>
      </c>
      <c r="F175" s="146">
        <v>13.614285714285714</v>
      </c>
    </row>
    <row r="176" spans="2:6">
      <c r="B176" s="1433">
        <v>39330</v>
      </c>
      <c r="C176" s="146">
        <v>21.5</v>
      </c>
      <c r="D176" s="146">
        <v>4.5</v>
      </c>
      <c r="E176" s="146">
        <v>15.5</v>
      </c>
      <c r="F176" s="146">
        <v>13.562857142857142</v>
      </c>
    </row>
    <row r="177" spans="2:6">
      <c r="B177" s="1433">
        <v>39331</v>
      </c>
      <c r="C177" s="146">
        <v>21.4</v>
      </c>
      <c r="D177" s="146">
        <v>4.5</v>
      </c>
      <c r="E177" s="146">
        <v>15.4</v>
      </c>
      <c r="F177" s="146">
        <v>13.478571428571428</v>
      </c>
    </row>
    <row r="178" spans="2:6">
      <c r="B178" s="1433">
        <v>39332</v>
      </c>
      <c r="C178" s="146">
        <v>20.55</v>
      </c>
      <c r="D178" s="146">
        <v>4.5</v>
      </c>
      <c r="E178" s="146">
        <v>14.9</v>
      </c>
      <c r="F178" s="146">
        <v>13.29</v>
      </c>
    </row>
    <row r="179" spans="2:6">
      <c r="B179" s="1433">
        <v>39335</v>
      </c>
      <c r="C179" s="146">
        <v>20.93</v>
      </c>
      <c r="D179" s="146">
        <v>4.25</v>
      </c>
      <c r="E179" s="146">
        <v>14.35</v>
      </c>
      <c r="F179" s="146">
        <v>13.365714285714287</v>
      </c>
    </row>
    <row r="180" spans="2:6">
      <c r="B180" s="1433">
        <v>39336</v>
      </c>
      <c r="C180" s="146">
        <v>20.7</v>
      </c>
      <c r="D180" s="146">
        <v>4.25</v>
      </c>
      <c r="E180" s="146">
        <v>14.22</v>
      </c>
      <c r="F180" s="146">
        <v>13.328571428571427</v>
      </c>
    </row>
    <row r="181" spans="2:6">
      <c r="B181" s="1433">
        <v>39337</v>
      </c>
      <c r="C181" s="146">
        <v>20.68</v>
      </c>
      <c r="D181" s="146">
        <v>4.25</v>
      </c>
      <c r="E181" s="146">
        <v>14.3</v>
      </c>
      <c r="F181" s="146">
        <v>13.415714285714285</v>
      </c>
    </row>
    <row r="182" spans="2:6">
      <c r="B182" s="1433">
        <v>39338</v>
      </c>
      <c r="C182" s="146">
        <v>21.45</v>
      </c>
      <c r="D182" s="146">
        <v>4.05</v>
      </c>
      <c r="E182" s="146">
        <v>14.4</v>
      </c>
      <c r="F182" s="146">
        <v>13.351428571428572</v>
      </c>
    </row>
    <row r="183" spans="2:6">
      <c r="B183" s="1433">
        <v>39339</v>
      </c>
      <c r="C183" s="146">
        <v>21.25</v>
      </c>
      <c r="D183" s="146">
        <v>4.5999999999999996</v>
      </c>
      <c r="E183" s="146">
        <v>13.98</v>
      </c>
      <c r="F183" s="146">
        <v>13.412857142857144</v>
      </c>
    </row>
    <row r="184" spans="2:6">
      <c r="B184" s="1433">
        <v>39342</v>
      </c>
      <c r="C184" s="146">
        <v>20.87</v>
      </c>
      <c r="D184" s="146">
        <v>4.25</v>
      </c>
      <c r="E184" s="146">
        <v>13.4</v>
      </c>
      <c r="F184" s="146">
        <v>13.044285714285717</v>
      </c>
    </row>
    <row r="185" spans="2:6">
      <c r="B185" s="1433">
        <v>39343</v>
      </c>
      <c r="C185" s="146">
        <v>21.01</v>
      </c>
      <c r="D185" s="146">
        <v>4.25</v>
      </c>
      <c r="E185" s="146">
        <v>14.01</v>
      </c>
      <c r="F185" s="146">
        <v>13.288571428571428</v>
      </c>
    </row>
    <row r="186" spans="2:6">
      <c r="B186" s="1433">
        <v>39344</v>
      </c>
      <c r="C186" s="146">
        <v>22.25</v>
      </c>
      <c r="D186" s="146">
        <v>4.25</v>
      </c>
      <c r="E186" s="146">
        <v>15.1</v>
      </c>
      <c r="F186" s="146">
        <v>13.728571428571428</v>
      </c>
    </row>
    <row r="187" spans="2:6">
      <c r="B187" s="1433">
        <v>39345</v>
      </c>
      <c r="C187" s="146">
        <v>22.21</v>
      </c>
      <c r="D187" s="146">
        <v>4.18</v>
      </c>
      <c r="E187" s="146">
        <v>15.05</v>
      </c>
      <c r="F187" s="146">
        <v>13.70142857142857</v>
      </c>
    </row>
    <row r="188" spans="2:6">
      <c r="B188" s="1433">
        <v>39346</v>
      </c>
      <c r="C188" s="146">
        <v>22.4</v>
      </c>
      <c r="D188" s="146">
        <v>4.18</v>
      </c>
      <c r="E188" s="146">
        <v>15.6</v>
      </c>
      <c r="F188" s="146">
        <v>13.797142857142859</v>
      </c>
    </row>
    <row r="189" spans="2:6">
      <c r="B189" s="1433">
        <v>39349</v>
      </c>
      <c r="C189" s="146">
        <v>22.95</v>
      </c>
      <c r="D189" s="146">
        <v>4.25</v>
      </c>
      <c r="E189" s="146">
        <v>15.5</v>
      </c>
      <c r="F189" s="146">
        <v>13.922857142857143</v>
      </c>
    </row>
    <row r="190" spans="2:6">
      <c r="B190" s="1433">
        <v>39350</v>
      </c>
      <c r="C190" s="146">
        <v>22.77</v>
      </c>
      <c r="D190" s="146">
        <v>4.25</v>
      </c>
      <c r="E190" s="146">
        <v>15.29</v>
      </c>
      <c r="F190" s="146">
        <v>13.841428571428571</v>
      </c>
    </row>
    <row r="191" spans="2:6">
      <c r="B191" s="1433">
        <v>39351</v>
      </c>
      <c r="C191" s="146">
        <v>23</v>
      </c>
      <c r="D191" s="146">
        <v>4.63</v>
      </c>
      <c r="E191" s="146">
        <v>15.05</v>
      </c>
      <c r="F191" s="146">
        <v>13.782857142857141</v>
      </c>
    </row>
    <row r="192" spans="2:6">
      <c r="B192" s="1433">
        <v>39352</v>
      </c>
      <c r="C192" s="146">
        <v>23.8</v>
      </c>
      <c r="D192" s="146">
        <v>4.63</v>
      </c>
      <c r="E192" s="146">
        <v>14.8</v>
      </c>
      <c r="F192" s="146">
        <v>13.94</v>
      </c>
    </row>
    <row r="193" spans="2:6">
      <c r="B193" s="1433">
        <v>39353</v>
      </c>
      <c r="C193" s="146">
        <v>23.99</v>
      </c>
      <c r="D193" s="146">
        <v>4.63</v>
      </c>
      <c r="E193" s="146">
        <v>13.71</v>
      </c>
      <c r="F193" s="146">
        <v>13.728571428571428</v>
      </c>
    </row>
    <row r="194" spans="2:6">
      <c r="B194" s="1433">
        <v>39356</v>
      </c>
      <c r="C194" s="146">
        <v>24.2</v>
      </c>
      <c r="D194" s="146">
        <v>4.6900000000000004</v>
      </c>
      <c r="E194" s="146">
        <v>13.58</v>
      </c>
      <c r="F194" s="146">
        <v>13.724285714285715</v>
      </c>
    </row>
    <row r="195" spans="2:6">
      <c r="B195" s="1433">
        <v>39357</v>
      </c>
      <c r="C195" s="146">
        <v>23.5</v>
      </c>
      <c r="D195" s="146">
        <v>4.93</v>
      </c>
      <c r="E195" s="146">
        <v>13.6</v>
      </c>
      <c r="F195" s="146">
        <v>13.707142857142856</v>
      </c>
    </row>
    <row r="196" spans="2:6">
      <c r="B196" s="1433">
        <v>39358</v>
      </c>
      <c r="C196" s="146">
        <v>22.8</v>
      </c>
      <c r="D196" s="146">
        <v>4.6500000000000004</v>
      </c>
      <c r="E196" s="146">
        <v>12.05</v>
      </c>
      <c r="F196" s="146">
        <v>13.161428571428573</v>
      </c>
    </row>
    <row r="197" spans="2:6">
      <c r="B197" s="1433">
        <v>39359</v>
      </c>
      <c r="C197" s="146">
        <v>23</v>
      </c>
      <c r="D197" s="146">
        <v>4.63</v>
      </c>
      <c r="E197" s="146">
        <v>12.25</v>
      </c>
      <c r="F197" s="146">
        <v>12.972857142857142</v>
      </c>
    </row>
    <row r="198" spans="2:6">
      <c r="B198" s="1433">
        <v>39360</v>
      </c>
      <c r="C198" s="146">
        <v>23.35</v>
      </c>
      <c r="D198" s="146">
        <v>4.6500000000000004</v>
      </c>
      <c r="E198" s="146">
        <v>12.2</v>
      </c>
      <c r="F198" s="146">
        <v>13.355714285714287</v>
      </c>
    </row>
    <row r="199" spans="2:6">
      <c r="B199" s="1433">
        <v>39363</v>
      </c>
      <c r="C199" s="146">
        <v>23.82</v>
      </c>
      <c r="D199" s="146">
        <v>4.5999999999999996</v>
      </c>
      <c r="E199" s="146">
        <v>13.1</v>
      </c>
      <c r="F199" s="146">
        <v>13.355714285714287</v>
      </c>
    </row>
    <row r="200" spans="2:6">
      <c r="B200" s="1433">
        <v>39364</v>
      </c>
      <c r="C200" s="146">
        <v>23.95</v>
      </c>
      <c r="D200" s="146">
        <v>3.85</v>
      </c>
      <c r="E200" s="146">
        <v>14.02</v>
      </c>
      <c r="F200" s="146">
        <v>13.814285714285715</v>
      </c>
    </row>
    <row r="201" spans="2:6">
      <c r="B201" s="1433">
        <v>39365</v>
      </c>
      <c r="C201" s="146">
        <v>24</v>
      </c>
      <c r="D201" s="146">
        <v>4.5</v>
      </c>
      <c r="E201" s="146">
        <v>13.7</v>
      </c>
      <c r="F201" s="146">
        <v>13.704285714285714</v>
      </c>
    </row>
    <row r="202" spans="2:6">
      <c r="B202" s="1433">
        <v>39366</v>
      </c>
      <c r="C202" s="146">
        <v>24.2</v>
      </c>
      <c r="D202" s="146">
        <v>4.5</v>
      </c>
      <c r="E202" s="146">
        <v>14.7</v>
      </c>
      <c r="F202" s="146">
        <v>14.28</v>
      </c>
    </row>
    <row r="203" spans="2:6">
      <c r="B203" s="1433">
        <v>39367</v>
      </c>
      <c r="C203" s="146">
        <v>25</v>
      </c>
      <c r="D203" s="146">
        <v>4.49</v>
      </c>
      <c r="E203" s="146">
        <v>15.5</v>
      </c>
      <c r="F203" s="146">
        <v>14.731428571428571</v>
      </c>
    </row>
    <row r="204" spans="2:6">
      <c r="B204" s="1433">
        <v>39370</v>
      </c>
      <c r="C204" s="146">
        <v>25.47</v>
      </c>
      <c r="D204" s="146">
        <v>4.5</v>
      </c>
      <c r="E204" s="146">
        <v>15.3</v>
      </c>
      <c r="F204" s="146">
        <v>14.618571428571428</v>
      </c>
    </row>
    <row r="205" spans="2:6">
      <c r="B205" s="1433">
        <v>39371</v>
      </c>
      <c r="C205" s="146">
        <v>25.4</v>
      </c>
      <c r="D205" s="146">
        <v>4.63</v>
      </c>
      <c r="E205" s="146">
        <v>14.45</v>
      </c>
      <c r="F205" s="146">
        <v>14.511428571428569</v>
      </c>
    </row>
    <row r="206" spans="2:6">
      <c r="B206" s="1433">
        <v>39372</v>
      </c>
      <c r="C206" s="146">
        <v>25.15</v>
      </c>
      <c r="D206" s="146">
        <v>4.5</v>
      </c>
      <c r="E206" s="146">
        <v>14.35</v>
      </c>
      <c r="F206" s="146">
        <v>14.281428571428572</v>
      </c>
    </row>
    <row r="207" spans="2:6">
      <c r="B207" s="1433">
        <v>39373</v>
      </c>
      <c r="C207" s="146">
        <v>25.1</v>
      </c>
      <c r="D207" s="146">
        <v>4.5</v>
      </c>
      <c r="E207" s="146">
        <v>13.9</v>
      </c>
      <c r="F207" s="146">
        <v>13.935714285714287</v>
      </c>
    </row>
    <row r="208" spans="2:6">
      <c r="B208" s="1433">
        <v>39374</v>
      </c>
      <c r="C208" s="146">
        <v>26</v>
      </c>
      <c r="D208" s="146">
        <v>4.6399999999999997</v>
      </c>
      <c r="E208" s="146">
        <v>13.85</v>
      </c>
      <c r="F208" s="146">
        <v>14.222857142857142</v>
      </c>
    </row>
    <row r="209" spans="2:6">
      <c r="B209" s="1433">
        <v>39377</v>
      </c>
      <c r="C209" s="146">
        <v>24.95</v>
      </c>
      <c r="D209" s="146">
        <v>4.5</v>
      </c>
      <c r="E209" s="146">
        <v>13.15</v>
      </c>
      <c r="F209" s="146">
        <v>13.994285714285715</v>
      </c>
    </row>
    <row r="210" spans="2:6">
      <c r="B210" s="1433">
        <v>39378</v>
      </c>
      <c r="C210" s="146">
        <v>24.6</v>
      </c>
      <c r="D210" s="146">
        <v>4.5</v>
      </c>
      <c r="E210" s="146">
        <v>13.15</v>
      </c>
      <c r="F210" s="146">
        <v>13.888571428571428</v>
      </c>
    </row>
    <row r="211" spans="2:6">
      <c r="B211" s="1433">
        <v>39379</v>
      </c>
      <c r="C211" s="146">
        <v>25</v>
      </c>
      <c r="D211" s="146">
        <v>4.5</v>
      </c>
      <c r="E211" s="146">
        <v>12.78</v>
      </c>
      <c r="F211" s="146">
        <v>13.88</v>
      </c>
    </row>
    <row r="212" spans="2:6">
      <c r="B212" s="1433">
        <v>39380</v>
      </c>
      <c r="C212" s="146">
        <v>24.95</v>
      </c>
      <c r="D212" s="146">
        <v>4.5</v>
      </c>
      <c r="E212" s="146">
        <v>12.85</v>
      </c>
      <c r="F212" s="146">
        <v>13.932857142857143</v>
      </c>
    </row>
    <row r="213" spans="2:6">
      <c r="B213" s="1433">
        <v>39381</v>
      </c>
      <c r="C213" s="146">
        <v>25.8</v>
      </c>
      <c r="D213" s="146">
        <v>4.5</v>
      </c>
      <c r="E213" s="146">
        <v>13</v>
      </c>
      <c r="F213" s="146">
        <v>14.051428571428572</v>
      </c>
    </row>
    <row r="214" spans="2:6">
      <c r="B214" s="1433">
        <v>39384</v>
      </c>
      <c r="C214" s="146">
        <v>26.8</v>
      </c>
      <c r="D214" s="146">
        <v>4.5</v>
      </c>
      <c r="E214" s="146">
        <v>12.9</v>
      </c>
      <c r="F214" s="146">
        <v>14.111428571428572</v>
      </c>
    </row>
    <row r="215" spans="2:6">
      <c r="B215" s="1433">
        <v>39385</v>
      </c>
      <c r="C215" s="146">
        <v>26.13</v>
      </c>
      <c r="D215" s="146">
        <v>4.5</v>
      </c>
      <c r="E215" s="146">
        <v>12.7</v>
      </c>
      <c r="F215" s="146">
        <v>13.857142857142856</v>
      </c>
    </row>
    <row r="216" spans="2:6">
      <c r="B216" s="1433">
        <v>39386</v>
      </c>
      <c r="C216" s="146">
        <v>27</v>
      </c>
      <c r="D216" s="146">
        <v>4.5</v>
      </c>
      <c r="E216" s="146">
        <v>12.23</v>
      </c>
      <c r="F216" s="146">
        <v>13.755714285714285</v>
      </c>
    </row>
    <row r="217" spans="2:6">
      <c r="B217" s="1433">
        <v>39387</v>
      </c>
      <c r="C217" s="146">
        <v>26.98</v>
      </c>
      <c r="D217" s="146">
        <v>4</v>
      </c>
      <c r="E217" s="146">
        <v>11.79</v>
      </c>
      <c r="F217" s="146">
        <v>13.647142857142857</v>
      </c>
    </row>
    <row r="218" spans="2:6">
      <c r="B218" s="1433">
        <v>39388</v>
      </c>
      <c r="C218" s="146">
        <v>27.2</v>
      </c>
      <c r="D218" s="146">
        <v>4.63</v>
      </c>
      <c r="E218" s="146">
        <v>11.65</v>
      </c>
      <c r="F218" s="146">
        <v>14.094285714285714</v>
      </c>
    </row>
    <row r="219" spans="2:6">
      <c r="B219" s="1433">
        <v>39391</v>
      </c>
      <c r="C219" s="146">
        <v>26.93</v>
      </c>
      <c r="D219" s="146">
        <v>4.21</v>
      </c>
      <c r="E219" s="146">
        <v>11.65</v>
      </c>
      <c r="F219" s="146">
        <v>14.001428571428573</v>
      </c>
    </row>
    <row r="220" spans="2:6">
      <c r="B220" s="1433">
        <v>39392</v>
      </c>
      <c r="C220" s="146">
        <v>28.5</v>
      </c>
      <c r="D220" s="146">
        <v>5.01</v>
      </c>
      <c r="E220" s="146">
        <v>11.88</v>
      </c>
      <c r="F220" s="146">
        <v>14.542857142857144</v>
      </c>
    </row>
    <row r="221" spans="2:6">
      <c r="B221" s="1433">
        <v>39393</v>
      </c>
      <c r="C221" s="146">
        <v>29.66</v>
      </c>
      <c r="D221" s="146">
        <v>5</v>
      </c>
      <c r="E221" s="146">
        <v>11.89</v>
      </c>
      <c r="F221" s="146">
        <v>14.901428571428571</v>
      </c>
    </row>
    <row r="222" spans="2:6">
      <c r="B222" s="1433">
        <v>39394</v>
      </c>
      <c r="C222" s="146">
        <v>29.47</v>
      </c>
      <c r="D222" s="146">
        <v>4.75</v>
      </c>
      <c r="E222" s="146">
        <v>11.55</v>
      </c>
      <c r="F222" s="146">
        <v>14.81</v>
      </c>
    </row>
    <row r="223" spans="2:6">
      <c r="B223" s="1433">
        <v>39395</v>
      </c>
      <c r="C223" s="146">
        <v>28.96</v>
      </c>
      <c r="D223" s="146">
        <v>4.75</v>
      </c>
      <c r="E223" s="146">
        <v>11.16</v>
      </c>
      <c r="F223" s="146">
        <v>14.58285714285714</v>
      </c>
    </row>
    <row r="224" spans="2:6">
      <c r="B224" s="1433">
        <v>39398</v>
      </c>
      <c r="C224" s="146">
        <v>28</v>
      </c>
      <c r="D224" s="146">
        <v>4.5</v>
      </c>
      <c r="E224" s="146">
        <v>11.1</v>
      </c>
      <c r="F224" s="146">
        <v>14.3</v>
      </c>
    </row>
    <row r="225" spans="2:6">
      <c r="B225" s="1433">
        <v>39399</v>
      </c>
      <c r="C225" s="146">
        <v>27.7</v>
      </c>
      <c r="D225" s="146">
        <v>4.75</v>
      </c>
      <c r="E225" s="146">
        <v>11.2</v>
      </c>
      <c r="F225" s="146">
        <v>14.307142857142859</v>
      </c>
    </row>
    <row r="226" spans="2:6">
      <c r="B226" s="1433">
        <v>39400</v>
      </c>
      <c r="C226" s="146">
        <v>28.25</v>
      </c>
      <c r="D226" s="146">
        <v>5</v>
      </c>
      <c r="E226" s="146">
        <v>11.44</v>
      </c>
      <c r="F226" s="146">
        <v>14.502857142857144</v>
      </c>
    </row>
    <row r="227" spans="2:6">
      <c r="B227" s="1433">
        <v>39401</v>
      </c>
      <c r="C227" s="146">
        <v>27.2</v>
      </c>
      <c r="D227" s="146">
        <v>4.5</v>
      </c>
      <c r="E227" s="146">
        <v>11.25</v>
      </c>
      <c r="F227" s="146">
        <v>14.15</v>
      </c>
    </row>
    <row r="228" spans="2:6">
      <c r="B228" s="1433">
        <v>39402</v>
      </c>
      <c r="C228" s="146">
        <v>27.42</v>
      </c>
      <c r="D228" s="146">
        <v>5</v>
      </c>
      <c r="E228" s="146">
        <v>10.9</v>
      </c>
      <c r="F228" s="146">
        <v>14.097142857142858</v>
      </c>
    </row>
    <row r="229" spans="2:6">
      <c r="B229" s="1433">
        <v>39405</v>
      </c>
      <c r="C229" s="146">
        <v>27</v>
      </c>
      <c r="D229" s="146">
        <v>5.25</v>
      </c>
      <c r="E229" s="146">
        <v>10.8</v>
      </c>
      <c r="F229" s="146">
        <v>13.862857142857141</v>
      </c>
    </row>
    <row r="230" spans="2:6">
      <c r="B230" s="1433">
        <v>39406</v>
      </c>
      <c r="C230" s="146">
        <v>26.8</v>
      </c>
      <c r="D230" s="146">
        <v>4.5</v>
      </c>
      <c r="E230" s="146">
        <v>10.65</v>
      </c>
      <c r="F230" s="146">
        <v>13.632857142857143</v>
      </c>
    </row>
    <row r="231" spans="2:6">
      <c r="B231" s="1433">
        <v>39407</v>
      </c>
      <c r="C231" s="146">
        <v>26.5</v>
      </c>
      <c r="D231" s="146">
        <v>5</v>
      </c>
      <c r="E231" s="146">
        <v>10.37</v>
      </c>
      <c r="F231" s="146">
        <v>13.43</v>
      </c>
    </row>
    <row r="232" spans="2:6">
      <c r="B232" s="1433">
        <v>39408</v>
      </c>
      <c r="C232" s="146">
        <v>26.48</v>
      </c>
      <c r="D232" s="146">
        <v>5</v>
      </c>
      <c r="E232" s="146">
        <v>10.3</v>
      </c>
      <c r="F232" s="146">
        <v>13.497142857142858</v>
      </c>
    </row>
    <row r="233" spans="2:6">
      <c r="B233" s="1433">
        <v>39409</v>
      </c>
      <c r="C233" s="146">
        <v>27</v>
      </c>
      <c r="D233" s="146">
        <v>5</v>
      </c>
      <c r="E233" s="146">
        <v>10.6</v>
      </c>
      <c r="F233" s="146">
        <v>13.565714285714288</v>
      </c>
    </row>
    <row r="234" spans="2:6">
      <c r="B234" s="1433">
        <v>39412</v>
      </c>
      <c r="C234" s="146">
        <v>28.5</v>
      </c>
      <c r="D234" s="146">
        <v>5</v>
      </c>
      <c r="E234" s="146">
        <v>10.9</v>
      </c>
      <c r="F234" s="146">
        <v>14.07</v>
      </c>
    </row>
    <row r="235" spans="2:6">
      <c r="B235" s="1433">
        <v>39413</v>
      </c>
      <c r="C235" s="146">
        <v>27.75</v>
      </c>
      <c r="D235" s="146">
        <v>5</v>
      </c>
      <c r="E235" s="146">
        <v>10.7</v>
      </c>
      <c r="F235" s="146">
        <v>13.981428571428571</v>
      </c>
    </row>
    <row r="236" spans="2:6">
      <c r="B236" s="1433">
        <v>39414</v>
      </c>
      <c r="C236" s="146">
        <v>27.3</v>
      </c>
      <c r="D236" s="146">
        <v>5</v>
      </c>
      <c r="E236" s="146">
        <v>11.2</v>
      </c>
      <c r="F236" s="146">
        <v>14.101428571428571</v>
      </c>
    </row>
    <row r="237" spans="2:6">
      <c r="B237" s="1433">
        <v>39415</v>
      </c>
      <c r="C237" s="146">
        <v>28.05</v>
      </c>
      <c r="D237" s="146">
        <v>5.2</v>
      </c>
      <c r="E237" s="146">
        <v>11.75</v>
      </c>
      <c r="F237" s="146">
        <v>14.45</v>
      </c>
    </row>
    <row r="238" spans="2:6">
      <c r="B238" s="1433">
        <v>39416</v>
      </c>
      <c r="C238" s="146">
        <v>27</v>
      </c>
      <c r="D238" s="146">
        <v>5.2</v>
      </c>
      <c r="E238" s="146">
        <v>12.31</v>
      </c>
      <c r="F238" s="146">
        <v>14.531428571428572</v>
      </c>
    </row>
    <row r="239" spans="2:6">
      <c r="B239" s="1433">
        <v>39419</v>
      </c>
      <c r="C239" s="146">
        <v>27</v>
      </c>
      <c r="D239" s="146">
        <v>5.13</v>
      </c>
      <c r="E239" s="146">
        <v>11.86</v>
      </c>
      <c r="F239" s="146">
        <v>14.247142857142856</v>
      </c>
    </row>
    <row r="240" spans="2:6">
      <c r="B240" s="1433">
        <v>39420</v>
      </c>
      <c r="C240" s="146">
        <v>26.47</v>
      </c>
      <c r="D240" s="146">
        <v>5</v>
      </c>
      <c r="E240" s="146">
        <v>11.33</v>
      </c>
      <c r="F240" s="146">
        <v>13.972857142857142</v>
      </c>
    </row>
    <row r="241" spans="2:6">
      <c r="B241" s="1433">
        <v>39421</v>
      </c>
      <c r="C241" s="146">
        <v>26.65</v>
      </c>
      <c r="D241" s="146">
        <v>5.2</v>
      </c>
      <c r="E241" s="146">
        <v>11.35</v>
      </c>
      <c r="F241" s="146">
        <v>14.054285714285713</v>
      </c>
    </row>
    <row r="242" spans="2:6">
      <c r="B242" s="1433">
        <v>39422</v>
      </c>
      <c r="C242" s="146">
        <v>27.32</v>
      </c>
      <c r="D242" s="146">
        <v>5.4</v>
      </c>
      <c r="E242" s="146">
        <v>11.5</v>
      </c>
      <c r="F242" s="146">
        <v>13.948571428571427</v>
      </c>
    </row>
    <row r="243" spans="2:6">
      <c r="B243" s="1433">
        <v>39423</v>
      </c>
      <c r="C243" s="146">
        <v>27.7</v>
      </c>
      <c r="D243" s="146">
        <v>5.3</v>
      </c>
      <c r="E243" s="146">
        <v>12.3</v>
      </c>
      <c r="F243" s="146">
        <v>14.128571428571428</v>
      </c>
    </row>
    <row r="244" spans="2:6">
      <c r="B244" s="1433">
        <v>39426</v>
      </c>
      <c r="C244" s="146">
        <v>28</v>
      </c>
      <c r="D244" s="146">
        <v>5.4</v>
      </c>
      <c r="E244" s="146">
        <v>12.15</v>
      </c>
      <c r="F244" s="146">
        <v>14.124285714285715</v>
      </c>
    </row>
    <row r="245" spans="2:6">
      <c r="B245" s="1433">
        <v>39427</v>
      </c>
      <c r="C245" s="146">
        <v>28.7</v>
      </c>
      <c r="D245" s="146">
        <v>3.5</v>
      </c>
      <c r="E245" s="146">
        <v>12.39</v>
      </c>
      <c r="F245" s="146">
        <v>13.891428571428573</v>
      </c>
    </row>
    <row r="246" spans="2:6">
      <c r="B246" s="1433">
        <v>39428</v>
      </c>
      <c r="C246" s="146">
        <v>28.9</v>
      </c>
      <c r="D246" s="146">
        <v>5</v>
      </c>
      <c r="E246" s="146">
        <v>12.1</v>
      </c>
      <c r="F246" s="146">
        <v>14.151428571428571</v>
      </c>
    </row>
    <row r="247" spans="2:6">
      <c r="B247" s="1433">
        <v>39429</v>
      </c>
      <c r="C247" s="146">
        <v>29.69</v>
      </c>
      <c r="D247" s="146">
        <v>5</v>
      </c>
      <c r="E247" s="146">
        <v>11.56</v>
      </c>
      <c r="F247" s="146">
        <v>13.87857142857143</v>
      </c>
    </row>
    <row r="248" spans="2:6">
      <c r="B248" s="1433">
        <v>39430</v>
      </c>
      <c r="C248" s="146">
        <v>30.1</v>
      </c>
      <c r="D248" s="146">
        <v>5.03</v>
      </c>
      <c r="E248" s="146">
        <v>12.07</v>
      </c>
      <c r="F248" s="146">
        <v>13.957142857142857</v>
      </c>
    </row>
    <row r="249" spans="2:6">
      <c r="B249" s="1433">
        <v>39433</v>
      </c>
      <c r="C249" s="146">
        <v>30.3</v>
      </c>
      <c r="D249" s="146">
        <v>5.15</v>
      </c>
      <c r="E249" s="146">
        <v>12.69</v>
      </c>
      <c r="F249" s="146">
        <v>13.984285714285715</v>
      </c>
    </row>
    <row r="250" spans="2:6">
      <c r="B250" s="1433">
        <v>39434</v>
      </c>
      <c r="C250" s="146">
        <v>30.4</v>
      </c>
      <c r="D250" s="146">
        <v>4.75</v>
      </c>
      <c r="E250" s="146">
        <v>12.9</v>
      </c>
      <c r="F250" s="146">
        <v>13.885714285714284</v>
      </c>
    </row>
    <row r="251" spans="2:6">
      <c r="B251" s="1433">
        <v>39435</v>
      </c>
      <c r="C251" s="146">
        <v>31.1</v>
      </c>
      <c r="D251" s="146">
        <v>5.08</v>
      </c>
      <c r="E251" s="146">
        <v>13</v>
      </c>
      <c r="F251" s="146">
        <v>14.07</v>
      </c>
    </row>
    <row r="252" spans="2:6">
      <c r="B252" s="1433">
        <v>39436</v>
      </c>
      <c r="C252" s="146">
        <v>31.01</v>
      </c>
      <c r="D252" s="146">
        <v>4.93</v>
      </c>
      <c r="E252" s="146">
        <v>13.25</v>
      </c>
      <c r="F252" s="146">
        <v>14.178571428571429</v>
      </c>
    </row>
    <row r="253" spans="2:6">
      <c r="B253" s="1433">
        <v>39437</v>
      </c>
      <c r="C253" s="146">
        <v>30.2</v>
      </c>
      <c r="D253" s="146">
        <v>5.13</v>
      </c>
      <c r="E253" s="146">
        <v>12.76</v>
      </c>
      <c r="F253" s="146">
        <v>14.152857142857144</v>
      </c>
    </row>
    <row r="254" spans="2:6">
      <c r="B254" s="1433">
        <v>39440</v>
      </c>
      <c r="C254" s="146">
        <v>29.75</v>
      </c>
      <c r="D254" s="146">
        <v>5.01</v>
      </c>
      <c r="E254" s="146">
        <v>13.21</v>
      </c>
      <c r="F254" s="146">
        <v>14.342857142857143</v>
      </c>
    </row>
    <row r="255" spans="2:6">
      <c r="B255" s="1433">
        <v>39443</v>
      </c>
      <c r="C255" s="146">
        <v>30.1</v>
      </c>
      <c r="D255" s="146">
        <v>5.01</v>
      </c>
      <c r="E255" s="146">
        <v>13.37</v>
      </c>
      <c r="F255" s="146">
        <v>14.272857142857145</v>
      </c>
    </row>
    <row r="256" spans="2:6">
      <c r="B256" s="1433">
        <v>39444</v>
      </c>
      <c r="C256" s="146">
        <v>30.5</v>
      </c>
      <c r="D256" s="146">
        <v>5</v>
      </c>
      <c r="E256" s="146">
        <v>14</v>
      </c>
      <c r="F256" s="146">
        <v>14.29857142857143</v>
      </c>
    </row>
    <row r="257" spans="2:6">
      <c r="B257" s="1433">
        <v>39447</v>
      </c>
      <c r="C257" s="146">
        <v>31</v>
      </c>
      <c r="D257" s="146">
        <v>5.01</v>
      </c>
      <c r="E257" s="146">
        <v>13.5</v>
      </c>
      <c r="F257" s="146">
        <v>14.472857142857142</v>
      </c>
    </row>
    <row r="258" spans="2:6">
      <c r="B258" s="1433">
        <v>39450</v>
      </c>
      <c r="C258" s="146">
        <v>32.5</v>
      </c>
      <c r="D258" s="146">
        <v>5.01</v>
      </c>
      <c r="E258" s="146">
        <v>13.15</v>
      </c>
      <c r="F258" s="146">
        <v>14.838571428571429</v>
      </c>
    </row>
    <row r="259" spans="2:6">
      <c r="B259" s="1433">
        <v>39451</v>
      </c>
      <c r="C259" s="146">
        <v>32.99</v>
      </c>
      <c r="D259" s="146">
        <v>5.0199999999999996</v>
      </c>
      <c r="E259" s="146">
        <v>13</v>
      </c>
      <c r="F259" s="146">
        <v>14.944285714285714</v>
      </c>
    </row>
    <row r="260" spans="2:6">
      <c r="B260" s="1433">
        <v>39454</v>
      </c>
      <c r="C260" s="146">
        <v>33</v>
      </c>
      <c r="D260" s="146">
        <v>4.41</v>
      </c>
      <c r="E260" s="146">
        <v>13.03</v>
      </c>
      <c r="F260" s="146">
        <v>14.785714285714286</v>
      </c>
    </row>
    <row r="261" spans="2:6">
      <c r="B261" s="1433">
        <v>39455</v>
      </c>
      <c r="C261" s="146">
        <v>33.35</v>
      </c>
      <c r="D261" s="146">
        <v>4.58</v>
      </c>
      <c r="E261" s="146">
        <v>12.9</v>
      </c>
      <c r="F261" s="146">
        <v>15.065714285714284</v>
      </c>
    </row>
    <row r="262" spans="2:6">
      <c r="B262" s="1433">
        <v>39456</v>
      </c>
      <c r="C262" s="146">
        <v>33</v>
      </c>
      <c r="D262" s="146">
        <v>4.4000000000000004</v>
      </c>
      <c r="E262" s="146">
        <v>13.3</v>
      </c>
      <c r="F262" s="146">
        <v>15.021428571428572</v>
      </c>
    </row>
    <row r="263" spans="2:6">
      <c r="B263" s="1433">
        <v>39457</v>
      </c>
      <c r="C263" s="146">
        <v>33.200000000000003</v>
      </c>
      <c r="D263" s="146">
        <v>4.4000000000000004</v>
      </c>
      <c r="E263" s="146">
        <v>13.65</v>
      </c>
      <c r="F263" s="146">
        <v>15.03</v>
      </c>
    </row>
    <row r="264" spans="2:6">
      <c r="B264" s="1433">
        <v>39458</v>
      </c>
      <c r="C264" s="146">
        <v>33.75</v>
      </c>
      <c r="D264" s="146">
        <v>4.4000000000000004</v>
      </c>
      <c r="E264" s="146">
        <v>13.2</v>
      </c>
      <c r="F264" s="146">
        <v>15.262857142857143</v>
      </c>
    </row>
    <row r="265" spans="2:6">
      <c r="B265" s="1433">
        <v>39461</v>
      </c>
      <c r="C265" s="146">
        <v>34.4</v>
      </c>
      <c r="D265" s="146">
        <v>4.4000000000000004</v>
      </c>
      <c r="E265" s="146">
        <v>13.51</v>
      </c>
      <c r="F265" s="146">
        <v>15.447142857142856</v>
      </c>
    </row>
    <row r="266" spans="2:6">
      <c r="B266" s="1433">
        <v>39462</v>
      </c>
      <c r="C266" s="146">
        <v>34.1</v>
      </c>
      <c r="D266" s="146">
        <v>4.4000000000000004</v>
      </c>
      <c r="E266" s="146">
        <v>13.45</v>
      </c>
      <c r="F266" s="146">
        <v>15.322857142857146</v>
      </c>
    </row>
    <row r="267" spans="2:6">
      <c r="B267" s="1433">
        <v>39463</v>
      </c>
      <c r="C267" s="146">
        <v>33</v>
      </c>
      <c r="D267" s="146">
        <v>4.4000000000000004</v>
      </c>
      <c r="E267" s="146">
        <v>12.59</v>
      </c>
      <c r="F267" s="146">
        <v>14.822857142857144</v>
      </c>
    </row>
    <row r="268" spans="2:6">
      <c r="B268" s="1433">
        <v>39464</v>
      </c>
      <c r="C268" s="146">
        <v>33</v>
      </c>
      <c r="D268" s="146">
        <v>4.41</v>
      </c>
      <c r="E268" s="146">
        <v>12.84</v>
      </c>
      <c r="F268" s="146">
        <v>14.804285714285713</v>
      </c>
    </row>
    <row r="269" spans="2:6">
      <c r="B269" s="1433">
        <v>39465</v>
      </c>
      <c r="C269" s="146">
        <v>32.15</v>
      </c>
      <c r="D269" s="146">
        <v>4.4000000000000004</v>
      </c>
      <c r="E269" s="146">
        <v>13.01</v>
      </c>
      <c r="F269" s="146">
        <v>14.794285714285715</v>
      </c>
    </row>
    <row r="270" spans="2:6">
      <c r="B270" s="1433">
        <v>39468</v>
      </c>
      <c r="C270" s="146">
        <v>29.7</v>
      </c>
      <c r="D270" s="146">
        <v>4.5</v>
      </c>
      <c r="E270" s="146">
        <v>12.8</v>
      </c>
      <c r="F270" s="146">
        <v>14.074285714285713</v>
      </c>
    </row>
    <row r="271" spans="2:6">
      <c r="B271" s="1433">
        <v>39469</v>
      </c>
      <c r="C271" s="146">
        <v>29.05</v>
      </c>
      <c r="D271" s="146">
        <v>4.4000000000000004</v>
      </c>
      <c r="E271" s="146">
        <v>13.33</v>
      </c>
      <c r="F271" s="146">
        <v>13.882857142857144</v>
      </c>
    </row>
    <row r="272" spans="2:6">
      <c r="B272" s="1433">
        <v>39470</v>
      </c>
      <c r="C272" s="146">
        <v>27.6</v>
      </c>
      <c r="D272" s="146">
        <v>4.5</v>
      </c>
      <c r="E272" s="146">
        <v>13.72</v>
      </c>
      <c r="F272" s="146">
        <v>13.707142857142857</v>
      </c>
    </row>
    <row r="273" spans="2:6">
      <c r="B273" s="1433">
        <v>39471</v>
      </c>
      <c r="C273" s="146">
        <v>28.25</v>
      </c>
      <c r="D273" s="146">
        <v>4.5</v>
      </c>
      <c r="E273" s="146">
        <v>14.12</v>
      </c>
      <c r="F273" s="146">
        <v>13.985714285714286</v>
      </c>
    </row>
    <row r="274" spans="2:6">
      <c r="B274" s="1433">
        <v>39472</v>
      </c>
      <c r="C274" s="146">
        <v>28.5</v>
      </c>
      <c r="D274" s="146">
        <v>4.5</v>
      </c>
      <c r="E274" s="146">
        <v>14.2</v>
      </c>
      <c r="F274" s="146">
        <v>14.047142857142857</v>
      </c>
    </row>
    <row r="275" spans="2:6">
      <c r="B275" s="1433">
        <v>39475</v>
      </c>
      <c r="C275" s="146">
        <v>28.05</v>
      </c>
      <c r="D275" s="146">
        <v>4.5</v>
      </c>
      <c r="E275" s="146">
        <v>13.99</v>
      </c>
      <c r="F275" s="146">
        <v>13.87</v>
      </c>
    </row>
    <row r="276" spans="2:6">
      <c r="B276" s="1433">
        <v>39476</v>
      </c>
      <c r="C276" s="146">
        <v>26.75</v>
      </c>
      <c r="D276" s="146">
        <v>4.5</v>
      </c>
      <c r="E276" s="146">
        <v>14.5</v>
      </c>
      <c r="F276" s="146">
        <v>13.928571428571429</v>
      </c>
    </row>
    <row r="277" spans="2:6">
      <c r="B277" s="1433">
        <v>39477</v>
      </c>
      <c r="C277" s="146">
        <v>25.6</v>
      </c>
      <c r="D277" s="146">
        <v>4.5</v>
      </c>
      <c r="E277" s="146">
        <v>14.9</v>
      </c>
      <c r="F277" s="146">
        <v>13.891428571428573</v>
      </c>
    </row>
    <row r="278" spans="2:6">
      <c r="B278" s="1433">
        <v>39478</v>
      </c>
      <c r="C278" s="146">
        <v>26.1</v>
      </c>
      <c r="D278" s="146">
        <v>4.5</v>
      </c>
      <c r="E278" s="146">
        <v>15.15</v>
      </c>
      <c r="F278" s="146">
        <v>13.714285714285714</v>
      </c>
    </row>
    <row r="279" spans="2:6">
      <c r="B279" s="1433">
        <v>39479</v>
      </c>
      <c r="C279" s="146">
        <v>26.15</v>
      </c>
      <c r="D279" s="146">
        <v>5</v>
      </c>
      <c r="E279" s="146">
        <v>15.37</v>
      </c>
      <c r="F279" s="146">
        <v>14.174285714285714</v>
      </c>
    </row>
    <row r="280" spans="2:6">
      <c r="B280" s="1433">
        <v>39482</v>
      </c>
      <c r="C280" s="146">
        <v>25.99</v>
      </c>
      <c r="D280" s="146">
        <v>4.8</v>
      </c>
      <c r="E280" s="146">
        <v>15.35</v>
      </c>
      <c r="F280" s="146">
        <v>13.888571428571426</v>
      </c>
    </row>
    <row r="281" spans="2:6">
      <c r="B281" s="1433">
        <v>39483</v>
      </c>
      <c r="C281" s="146">
        <v>25.75</v>
      </c>
      <c r="D281" s="146">
        <v>4.8</v>
      </c>
      <c r="E281" s="146">
        <v>15.31</v>
      </c>
      <c r="F281" s="146">
        <v>13.802857142857141</v>
      </c>
    </row>
    <row r="282" spans="2:6">
      <c r="B282" s="1433">
        <v>39484</v>
      </c>
      <c r="C282" s="146">
        <v>25</v>
      </c>
      <c r="D282" s="146">
        <v>4.8</v>
      </c>
      <c r="E282" s="146">
        <v>15.55</v>
      </c>
      <c r="F282" s="146">
        <v>13.678571428571429</v>
      </c>
    </row>
    <row r="283" spans="2:6">
      <c r="B283" s="1433">
        <v>39485</v>
      </c>
      <c r="C283" s="146">
        <v>23.5</v>
      </c>
      <c r="D283" s="146">
        <v>4.8</v>
      </c>
      <c r="E283" s="146">
        <v>15.55</v>
      </c>
      <c r="F283" s="146">
        <v>13.261428571428571</v>
      </c>
    </row>
    <row r="284" spans="2:6">
      <c r="B284" s="1433">
        <v>39486</v>
      </c>
      <c r="C284" s="146">
        <v>23.3</v>
      </c>
      <c r="D284" s="146">
        <v>4.8</v>
      </c>
      <c r="E284" s="146">
        <v>15.55</v>
      </c>
      <c r="F284" s="146">
        <v>13.394285714285715</v>
      </c>
    </row>
    <row r="285" spans="2:6">
      <c r="B285" s="1433">
        <v>39489</v>
      </c>
      <c r="C285" s="146">
        <v>24</v>
      </c>
      <c r="D285" s="146">
        <v>4.8</v>
      </c>
      <c r="E285" s="146">
        <v>16</v>
      </c>
      <c r="F285" s="146">
        <v>13.631428571428572</v>
      </c>
    </row>
    <row r="286" spans="2:6">
      <c r="B286" s="1433">
        <v>39490</v>
      </c>
      <c r="C286" s="146">
        <v>25</v>
      </c>
      <c r="D286" s="146">
        <v>3.95</v>
      </c>
      <c r="E286" s="146">
        <v>15.99</v>
      </c>
      <c r="F286" s="146">
        <v>13.627142857142857</v>
      </c>
    </row>
    <row r="287" spans="2:6">
      <c r="B287" s="1433">
        <v>39491</v>
      </c>
      <c r="C287" s="146">
        <v>24.5</v>
      </c>
      <c r="D287" s="146">
        <v>3.95</v>
      </c>
      <c r="E287" s="146">
        <v>16.48</v>
      </c>
      <c r="F287" s="146">
        <v>13.565714285714288</v>
      </c>
    </row>
    <row r="288" spans="2:6">
      <c r="B288" s="1433">
        <v>39492</v>
      </c>
      <c r="C288" s="146">
        <v>24.95</v>
      </c>
      <c r="D288" s="146">
        <v>3.95</v>
      </c>
      <c r="E288" s="146">
        <v>15.9</v>
      </c>
      <c r="F288" s="146">
        <v>13.475714285714286</v>
      </c>
    </row>
    <row r="289" spans="2:6">
      <c r="B289" s="1433">
        <v>39493</v>
      </c>
      <c r="C289" s="146">
        <v>24.86</v>
      </c>
      <c r="D289" s="146">
        <v>3.98</v>
      </c>
      <c r="E289" s="146">
        <v>16.600000000000001</v>
      </c>
      <c r="F289" s="146">
        <v>13.86857142857143</v>
      </c>
    </row>
    <row r="290" spans="2:6">
      <c r="B290" s="1433">
        <v>39496</v>
      </c>
      <c r="C290" s="146">
        <v>24.89</v>
      </c>
      <c r="D290" s="146">
        <v>3.88</v>
      </c>
      <c r="E290" s="146">
        <v>18.25</v>
      </c>
      <c r="F290" s="146">
        <v>14.28</v>
      </c>
    </row>
    <row r="291" spans="2:6">
      <c r="B291" s="1433">
        <v>39497</v>
      </c>
      <c r="C291" s="146">
        <v>25.5</v>
      </c>
      <c r="D291" s="146">
        <v>3.88</v>
      </c>
      <c r="E291" s="146">
        <v>18.78</v>
      </c>
      <c r="F291" s="146">
        <v>14.678571428571429</v>
      </c>
    </row>
    <row r="292" spans="2:6">
      <c r="B292" s="1433">
        <v>39498</v>
      </c>
      <c r="C292" s="146">
        <v>25.55</v>
      </c>
      <c r="D292" s="146">
        <v>3.83</v>
      </c>
      <c r="E292" s="146">
        <v>18.5</v>
      </c>
      <c r="F292" s="146">
        <v>14.785714285714288</v>
      </c>
    </row>
    <row r="293" spans="2:6">
      <c r="B293" s="1433">
        <v>39499</v>
      </c>
      <c r="C293" s="146">
        <v>25.99</v>
      </c>
      <c r="D293" s="146">
        <v>3.76</v>
      </c>
      <c r="E293" s="146">
        <v>18.399999999999999</v>
      </c>
      <c r="F293" s="146">
        <v>14.978571428571428</v>
      </c>
    </row>
    <row r="294" spans="2:6">
      <c r="B294" s="1433">
        <v>39500</v>
      </c>
      <c r="C294" s="146">
        <v>25.25</v>
      </c>
      <c r="D294" s="146">
        <v>3.38</v>
      </c>
      <c r="E294" s="146">
        <v>17.5</v>
      </c>
      <c r="F294" s="146">
        <v>14.29142857142857</v>
      </c>
    </row>
    <row r="295" spans="2:6">
      <c r="B295" s="1433">
        <v>39503</v>
      </c>
      <c r="C295" s="146">
        <v>25.24</v>
      </c>
      <c r="D295" s="146">
        <v>3.4</v>
      </c>
      <c r="E295" s="146">
        <v>17.850000000000001</v>
      </c>
      <c r="F295" s="146">
        <v>14.41</v>
      </c>
    </row>
    <row r="296" spans="2:6">
      <c r="B296" s="1433">
        <v>39504</v>
      </c>
      <c r="C296" s="146">
        <v>25.05</v>
      </c>
      <c r="D296" s="146">
        <v>3.33</v>
      </c>
      <c r="E296" s="146">
        <v>17.399999999999999</v>
      </c>
      <c r="F296" s="146">
        <v>14.218571428571428</v>
      </c>
    </row>
    <row r="297" spans="2:6">
      <c r="B297" s="1433">
        <v>39505</v>
      </c>
      <c r="C297" s="146">
        <v>24.95</v>
      </c>
      <c r="D297" s="146">
        <v>3.34</v>
      </c>
      <c r="E297" s="146">
        <v>17.13</v>
      </c>
      <c r="F297" s="146">
        <v>14.14</v>
      </c>
    </row>
    <row r="298" spans="2:6">
      <c r="B298" s="1433">
        <v>39506</v>
      </c>
      <c r="C298" s="146">
        <v>24</v>
      </c>
      <c r="D298" s="146">
        <v>3</v>
      </c>
      <c r="E298" s="146">
        <v>17.25</v>
      </c>
      <c r="F298" s="146">
        <v>13.955714285714285</v>
      </c>
    </row>
    <row r="299" spans="2:6">
      <c r="B299" s="1433">
        <v>39507</v>
      </c>
      <c r="C299" s="146">
        <v>24.7</v>
      </c>
      <c r="D299" s="146">
        <v>3.33</v>
      </c>
      <c r="E299" s="146">
        <v>17.75</v>
      </c>
      <c r="F299" s="146">
        <v>14.147142857142857</v>
      </c>
    </row>
    <row r="300" spans="2:6">
      <c r="B300" s="1433">
        <v>39510</v>
      </c>
      <c r="C300" s="146">
        <v>24.9</v>
      </c>
      <c r="D300" s="146">
        <v>3.33</v>
      </c>
      <c r="E300" s="146">
        <v>17.18</v>
      </c>
      <c r="F300" s="146">
        <v>13.894285714285715</v>
      </c>
    </row>
    <row r="301" spans="2:6">
      <c r="B301" s="1433">
        <v>39511</v>
      </c>
      <c r="C301" s="146">
        <v>25.47</v>
      </c>
      <c r="D301" s="146">
        <v>3.37</v>
      </c>
      <c r="E301" s="146">
        <v>17.7</v>
      </c>
      <c r="F301" s="146">
        <v>14.15</v>
      </c>
    </row>
    <row r="302" spans="2:6">
      <c r="B302" s="1433">
        <v>39512</v>
      </c>
      <c r="C302" s="146">
        <v>25.4</v>
      </c>
      <c r="D302" s="146">
        <v>3.64</v>
      </c>
      <c r="E302" s="146">
        <v>17.600000000000001</v>
      </c>
      <c r="F302" s="146">
        <v>14.234285714285715</v>
      </c>
    </row>
    <row r="303" spans="2:6">
      <c r="B303" s="1433">
        <v>39513</v>
      </c>
      <c r="C303" s="146">
        <v>25.7</v>
      </c>
      <c r="D303" s="146">
        <v>3.64</v>
      </c>
      <c r="E303" s="146">
        <v>17.25</v>
      </c>
      <c r="F303" s="146">
        <v>14.241428571428571</v>
      </c>
    </row>
    <row r="304" spans="2:6">
      <c r="B304" s="1433">
        <v>39514</v>
      </c>
      <c r="C304" s="146">
        <v>26.4</v>
      </c>
      <c r="D304" s="146">
        <v>3.32</v>
      </c>
      <c r="E304" s="146">
        <v>16.75</v>
      </c>
      <c r="F304" s="146">
        <v>14.15</v>
      </c>
    </row>
    <row r="305" spans="2:6">
      <c r="B305" s="1433">
        <v>39517</v>
      </c>
      <c r="C305" s="146">
        <v>26.6</v>
      </c>
      <c r="D305" s="146">
        <v>3.64</v>
      </c>
      <c r="E305" s="146">
        <v>16.5</v>
      </c>
      <c r="F305" s="146">
        <v>14.417142857142858</v>
      </c>
    </row>
    <row r="306" spans="2:6">
      <c r="B306" s="1433">
        <v>39518</v>
      </c>
      <c r="C306" s="146">
        <v>26.9</v>
      </c>
      <c r="D306" s="146">
        <v>3.3</v>
      </c>
      <c r="E306" s="146">
        <v>16.55</v>
      </c>
      <c r="F306" s="146">
        <v>14.3</v>
      </c>
    </row>
    <row r="307" spans="2:6">
      <c r="B307" s="1433">
        <v>39519</v>
      </c>
      <c r="C307" s="146">
        <v>27.31</v>
      </c>
      <c r="D307" s="146">
        <v>3</v>
      </c>
      <c r="E307" s="146">
        <v>16.3</v>
      </c>
      <c r="F307" s="146">
        <v>14.244285714285713</v>
      </c>
    </row>
    <row r="308" spans="2:6">
      <c r="B308" s="1433">
        <v>39520</v>
      </c>
      <c r="C308" s="146">
        <v>27.15</v>
      </c>
      <c r="D308" s="146">
        <v>2.8</v>
      </c>
      <c r="E308" s="146">
        <v>16.149999999999999</v>
      </c>
      <c r="F308" s="146">
        <v>14.121428571428572</v>
      </c>
    </row>
    <row r="309" spans="2:6">
      <c r="B309" s="1433">
        <v>39521</v>
      </c>
      <c r="C309" s="146">
        <v>27.35</v>
      </c>
      <c r="D309" s="146">
        <v>2.1</v>
      </c>
      <c r="E309" s="146">
        <v>16.5</v>
      </c>
      <c r="F309" s="146">
        <v>14.144285714285713</v>
      </c>
    </row>
    <row r="310" spans="2:6">
      <c r="B310" s="1433">
        <v>39524</v>
      </c>
      <c r="C310" s="146">
        <v>26.4</v>
      </c>
      <c r="D310" s="146">
        <v>2.2000000000000002</v>
      </c>
      <c r="E310" s="146">
        <v>15.4</v>
      </c>
      <c r="F310" s="146">
        <v>13.657142857142858</v>
      </c>
    </row>
    <row r="311" spans="2:6">
      <c r="B311" s="1433">
        <v>39525</v>
      </c>
      <c r="C311" s="146">
        <v>27</v>
      </c>
      <c r="D311" s="146">
        <v>2.2000000000000002</v>
      </c>
      <c r="E311" s="146">
        <v>15.5</v>
      </c>
      <c r="F311" s="146">
        <v>13.857142857142858</v>
      </c>
    </row>
    <row r="312" spans="2:6">
      <c r="B312" s="1433">
        <v>39526</v>
      </c>
      <c r="C312" s="146">
        <v>25.95</v>
      </c>
      <c r="D312" s="146">
        <v>2.4500000000000002</v>
      </c>
      <c r="E312" s="146">
        <v>15.75</v>
      </c>
      <c r="F312" s="146">
        <v>13.685714285714285</v>
      </c>
    </row>
    <row r="313" spans="2:6">
      <c r="B313" s="1433">
        <v>39527</v>
      </c>
      <c r="C313" s="146">
        <v>24.3</v>
      </c>
      <c r="D313" s="146">
        <v>2.4500000000000002</v>
      </c>
      <c r="E313" s="146">
        <v>15.75</v>
      </c>
      <c r="F313" s="146">
        <v>13.358571428571429</v>
      </c>
    </row>
    <row r="314" spans="2:6">
      <c r="B314" s="1433">
        <v>39532</v>
      </c>
      <c r="C314" s="146">
        <v>24.5</v>
      </c>
      <c r="D314" s="146">
        <v>2.2000000000000002</v>
      </c>
      <c r="E314" s="146">
        <v>15.75</v>
      </c>
      <c r="F314" s="146">
        <v>13.292857142857143</v>
      </c>
    </row>
    <row r="315" spans="2:6">
      <c r="B315" s="1433">
        <v>39533</v>
      </c>
      <c r="C315" s="146">
        <v>24.5</v>
      </c>
      <c r="D315" s="146">
        <v>2.25</v>
      </c>
      <c r="E315" s="146">
        <v>16</v>
      </c>
      <c r="F315" s="146">
        <v>13.185714285714285</v>
      </c>
    </row>
    <row r="316" spans="2:6">
      <c r="B316" s="1433">
        <v>39534</v>
      </c>
      <c r="C316" s="146">
        <v>25.06</v>
      </c>
      <c r="D316" s="146">
        <v>2.75</v>
      </c>
      <c r="E316" s="146">
        <v>16</v>
      </c>
      <c r="F316" s="146">
        <v>13.572857142857142</v>
      </c>
    </row>
    <row r="317" spans="2:6">
      <c r="B317" s="1433">
        <v>39535</v>
      </c>
      <c r="C317" s="146">
        <v>25.2</v>
      </c>
      <c r="D317" s="146">
        <v>2.4500000000000002</v>
      </c>
      <c r="E317" s="146">
        <v>16.3</v>
      </c>
      <c r="F317" s="146">
        <v>13.624285714285715</v>
      </c>
    </row>
    <row r="318" spans="2:6">
      <c r="B318" s="1433">
        <v>39538</v>
      </c>
      <c r="C318" s="146">
        <v>25.05</v>
      </c>
      <c r="D318" s="146">
        <v>3</v>
      </c>
      <c r="E318" s="146">
        <v>16.5</v>
      </c>
      <c r="F318" s="146">
        <v>13.565714285714284</v>
      </c>
    </row>
    <row r="319" spans="2:6">
      <c r="B319" s="1433">
        <v>39539</v>
      </c>
      <c r="C319" s="146">
        <v>24.65</v>
      </c>
      <c r="D319" s="146">
        <v>2.5</v>
      </c>
      <c r="E319" s="146">
        <v>16.579999999999998</v>
      </c>
      <c r="F319" s="146">
        <v>13.46142857142857</v>
      </c>
    </row>
    <row r="320" spans="2:6">
      <c r="B320" s="1433">
        <v>39540</v>
      </c>
      <c r="C320" s="146">
        <v>24.51</v>
      </c>
      <c r="D320" s="146">
        <v>3</v>
      </c>
      <c r="E320" s="146">
        <v>16.649999999999999</v>
      </c>
      <c r="F320" s="146">
        <v>13.494285714285713</v>
      </c>
    </row>
    <row r="321" spans="2:6">
      <c r="B321" s="1433">
        <v>39541</v>
      </c>
      <c r="C321" s="146">
        <v>24.49</v>
      </c>
      <c r="D321" s="146">
        <v>3</v>
      </c>
      <c r="E321" s="146">
        <v>16.12</v>
      </c>
      <c r="F321" s="146">
        <v>13.422857142857142</v>
      </c>
    </row>
    <row r="322" spans="2:6">
      <c r="B322" s="1433">
        <v>39542</v>
      </c>
      <c r="C322" s="146">
        <v>24.3</v>
      </c>
      <c r="D322" s="146">
        <v>3.4</v>
      </c>
      <c r="E322" s="146">
        <v>15.9</v>
      </c>
      <c r="F322" s="146">
        <v>13.337142857142856</v>
      </c>
    </row>
    <row r="323" spans="2:6">
      <c r="B323" s="1433">
        <v>39545</v>
      </c>
      <c r="C323" s="146">
        <v>24.45</v>
      </c>
      <c r="D323" s="146">
        <v>3</v>
      </c>
      <c r="E323" s="146">
        <v>15.78</v>
      </c>
      <c r="F323" s="146">
        <v>13.267142857142858</v>
      </c>
    </row>
    <row r="324" spans="2:6">
      <c r="B324" s="1433">
        <v>39546</v>
      </c>
      <c r="C324" s="146">
        <v>26.76</v>
      </c>
      <c r="D324" s="146">
        <v>2.5499999999999998</v>
      </c>
      <c r="E324" s="146">
        <v>15.7</v>
      </c>
      <c r="F324" s="146">
        <v>13.527142857142858</v>
      </c>
    </row>
    <row r="325" spans="2:6">
      <c r="B325" s="1433">
        <v>39547</v>
      </c>
      <c r="C325" s="146">
        <v>27.5</v>
      </c>
      <c r="D325" s="146">
        <v>3.1</v>
      </c>
      <c r="E325" s="146">
        <v>15.88</v>
      </c>
      <c r="F325" s="146">
        <v>13.782857142857141</v>
      </c>
    </row>
    <row r="326" spans="2:6">
      <c r="B326" s="1433">
        <v>39548</v>
      </c>
      <c r="C326" s="146">
        <v>28.7</v>
      </c>
      <c r="D326" s="146">
        <v>3.1</v>
      </c>
      <c r="E326" s="146">
        <v>15.83</v>
      </c>
      <c r="F326" s="146">
        <v>13.767142857142856</v>
      </c>
    </row>
    <row r="327" spans="2:6">
      <c r="B327" s="1433">
        <v>39549</v>
      </c>
      <c r="C327" s="146">
        <v>28.15</v>
      </c>
      <c r="D327" s="146">
        <v>3.2</v>
      </c>
      <c r="E327" s="146">
        <v>15.95</v>
      </c>
      <c r="F327" s="146">
        <v>13.761428571428571</v>
      </c>
    </row>
    <row r="328" spans="2:6">
      <c r="B328" s="1433">
        <v>39552</v>
      </c>
      <c r="C328" s="146">
        <v>28.34</v>
      </c>
      <c r="D328" s="146">
        <v>2.5</v>
      </c>
      <c r="E328" s="146">
        <v>15.85</v>
      </c>
      <c r="F328" s="146">
        <v>13.627142857142857</v>
      </c>
    </row>
    <row r="329" spans="2:6">
      <c r="B329" s="1433">
        <v>39553</v>
      </c>
      <c r="C329" s="146">
        <v>29.16</v>
      </c>
      <c r="D329" s="146">
        <v>2.63</v>
      </c>
      <c r="E329" s="146">
        <v>16.079999999999998</v>
      </c>
      <c r="F329" s="146">
        <v>13.742857142857142</v>
      </c>
    </row>
    <row r="330" spans="2:6">
      <c r="B330" s="1433">
        <v>39554</v>
      </c>
      <c r="C330" s="146">
        <v>29.06</v>
      </c>
      <c r="D330" s="146">
        <v>2.8</v>
      </c>
      <c r="E330" s="146">
        <v>16.010000000000002</v>
      </c>
      <c r="F330" s="146">
        <v>13.754285714285714</v>
      </c>
    </row>
    <row r="331" spans="2:6">
      <c r="B331" s="1433">
        <v>39555</v>
      </c>
      <c r="C331" s="146">
        <v>28.88</v>
      </c>
      <c r="D331" s="146">
        <v>2.81</v>
      </c>
      <c r="E331" s="146">
        <v>16.2</v>
      </c>
      <c r="F331" s="146">
        <v>13.724285714285713</v>
      </c>
    </row>
    <row r="332" spans="2:6">
      <c r="B332" s="1433">
        <v>39556</v>
      </c>
      <c r="C332" s="146">
        <v>28.65</v>
      </c>
      <c r="D332" s="146">
        <v>3</v>
      </c>
      <c r="E332" s="146">
        <v>16.29</v>
      </c>
      <c r="F332" s="146">
        <v>13.552857142857141</v>
      </c>
    </row>
    <row r="333" spans="2:6">
      <c r="B333" s="1433">
        <v>39559</v>
      </c>
      <c r="C333" s="146">
        <v>28.75</v>
      </c>
      <c r="D333" s="146">
        <v>2.6</v>
      </c>
      <c r="E333" s="146">
        <v>16.399999999999999</v>
      </c>
      <c r="F333" s="146">
        <v>13.367142857142856</v>
      </c>
    </row>
    <row r="334" spans="2:6">
      <c r="B334" s="1433">
        <v>39560</v>
      </c>
      <c r="C334" s="146">
        <v>29.25</v>
      </c>
      <c r="D334" s="146">
        <v>2.4300000000000002</v>
      </c>
      <c r="E334" s="146">
        <v>16.3</v>
      </c>
      <c r="F334" s="146">
        <v>13.45142857142857</v>
      </c>
    </row>
    <row r="335" spans="2:6">
      <c r="B335" s="1433">
        <v>39561</v>
      </c>
      <c r="C335" s="146">
        <v>29.6</v>
      </c>
      <c r="D335" s="146">
        <v>2.7</v>
      </c>
      <c r="E335" s="146">
        <v>16.39</v>
      </c>
      <c r="F335" s="146">
        <v>13.63</v>
      </c>
    </row>
    <row r="336" spans="2:6">
      <c r="B336" s="1433">
        <v>39562</v>
      </c>
      <c r="C336" s="146">
        <v>29.55</v>
      </c>
      <c r="D336" s="146">
        <v>2.7</v>
      </c>
      <c r="E336" s="146">
        <v>16.579999999999998</v>
      </c>
      <c r="F336" s="146">
        <v>13.634285714285713</v>
      </c>
    </row>
    <row r="337" spans="2:6">
      <c r="B337" s="1433">
        <v>39563</v>
      </c>
      <c r="C337" s="146">
        <v>29.7</v>
      </c>
      <c r="D337" s="146">
        <v>2.5</v>
      </c>
      <c r="E337" s="146">
        <v>16.5</v>
      </c>
      <c r="F337" s="146">
        <v>13.62</v>
      </c>
    </row>
    <row r="338" spans="2:6">
      <c r="B338" s="1433">
        <v>39566</v>
      </c>
      <c r="C338" s="146">
        <v>29.55</v>
      </c>
      <c r="D338" s="146">
        <v>2.2000000000000002</v>
      </c>
      <c r="E338" s="146">
        <v>16.75</v>
      </c>
      <c r="F338" s="146">
        <v>13.574285714285713</v>
      </c>
    </row>
    <row r="339" spans="2:6">
      <c r="B339" s="1433">
        <v>39567</v>
      </c>
      <c r="C339" s="146">
        <v>28.95</v>
      </c>
      <c r="D339" s="146">
        <v>2.84</v>
      </c>
      <c r="E339" s="146">
        <v>16.43</v>
      </c>
      <c r="F339" s="146">
        <v>13.452857142857143</v>
      </c>
    </row>
    <row r="340" spans="2:6">
      <c r="B340" s="1433">
        <v>39568</v>
      </c>
      <c r="C340" s="146">
        <v>29.4</v>
      </c>
      <c r="D340" s="146">
        <v>2.25</v>
      </c>
      <c r="E340" s="146">
        <v>16.100000000000001</v>
      </c>
      <c r="F340" s="146">
        <v>13.642857142857142</v>
      </c>
    </row>
    <row r="341" spans="2:6">
      <c r="B341" s="1433">
        <v>39569</v>
      </c>
      <c r="C341" s="146">
        <v>29.5</v>
      </c>
      <c r="D341" s="146">
        <v>2.38</v>
      </c>
      <c r="E341" s="146">
        <v>16.600000000000001</v>
      </c>
      <c r="F341" s="146">
        <v>13.654285714285715</v>
      </c>
    </row>
    <row r="342" spans="2:6">
      <c r="B342" s="1433">
        <v>39570</v>
      </c>
      <c r="C342" s="146">
        <v>29.5</v>
      </c>
      <c r="D342" s="146">
        <v>2.25</v>
      </c>
      <c r="E342" s="146">
        <v>16.2</v>
      </c>
      <c r="F342" s="146">
        <v>13.517142857142858</v>
      </c>
    </row>
    <row r="343" spans="2:6">
      <c r="B343" s="1433">
        <v>39574</v>
      </c>
      <c r="C343" s="146">
        <v>30.1</v>
      </c>
      <c r="D343" s="146">
        <v>1.88</v>
      </c>
      <c r="E343" s="146">
        <v>16.440000000000001</v>
      </c>
      <c r="F343" s="146">
        <v>13.598571428571429</v>
      </c>
    </row>
    <row r="344" spans="2:6">
      <c r="B344" s="1433">
        <v>39575</v>
      </c>
      <c r="C344" s="146">
        <v>30.52</v>
      </c>
      <c r="D344" s="146">
        <v>2.6</v>
      </c>
      <c r="E344" s="146">
        <v>16.45</v>
      </c>
      <c r="F344" s="146">
        <v>13.704285714285714</v>
      </c>
    </row>
    <row r="345" spans="2:6">
      <c r="B345" s="1433">
        <v>39576</v>
      </c>
      <c r="C345" s="146">
        <v>31</v>
      </c>
      <c r="D345" s="146">
        <v>2.38</v>
      </c>
      <c r="E345" s="146">
        <v>16.649999999999999</v>
      </c>
      <c r="F345" s="146">
        <v>13.778571428571427</v>
      </c>
    </row>
    <row r="346" spans="2:6">
      <c r="B346" s="1433">
        <v>39577</v>
      </c>
      <c r="C346" s="146">
        <v>31.29</v>
      </c>
      <c r="D346" s="146">
        <v>2.2799999999999998</v>
      </c>
      <c r="E346" s="146">
        <v>16.5</v>
      </c>
      <c r="F346" s="146">
        <v>13.745714285714286</v>
      </c>
    </row>
    <row r="347" spans="2:6">
      <c r="B347" s="1433">
        <v>39580</v>
      </c>
      <c r="C347" s="146">
        <v>32.049999999999997</v>
      </c>
      <c r="D347" s="146">
        <v>2.35</v>
      </c>
      <c r="E347" s="146">
        <v>16.600000000000001</v>
      </c>
      <c r="F347" s="146">
        <v>13.957142857142856</v>
      </c>
    </row>
    <row r="348" spans="2:6">
      <c r="B348" s="1433">
        <v>39581</v>
      </c>
      <c r="C348" s="146">
        <v>32.979999999999997</v>
      </c>
      <c r="D348" s="146">
        <v>2</v>
      </c>
      <c r="E348" s="146">
        <v>16.7</v>
      </c>
      <c r="F348" s="146">
        <v>13.997142857142856</v>
      </c>
    </row>
    <row r="349" spans="2:6">
      <c r="B349" s="1433">
        <v>39582</v>
      </c>
      <c r="C349" s="146">
        <v>33.4</v>
      </c>
      <c r="D349" s="146">
        <v>2.4</v>
      </c>
      <c r="E349" s="146">
        <v>16.55</v>
      </c>
      <c r="F349" s="146">
        <v>14.137142857142859</v>
      </c>
    </row>
    <row r="350" spans="2:6">
      <c r="B350" s="1433">
        <v>39583</v>
      </c>
      <c r="C350" s="146">
        <v>33.25</v>
      </c>
      <c r="D350" s="146">
        <v>1.93</v>
      </c>
      <c r="E350" s="146">
        <v>16.399999999999999</v>
      </c>
      <c r="F350" s="146">
        <v>13.994285714285715</v>
      </c>
    </row>
    <row r="351" spans="2:6">
      <c r="B351" s="1433">
        <v>39584</v>
      </c>
      <c r="C351" s="146">
        <v>34</v>
      </c>
      <c r="D351" s="146">
        <v>2.0499999999999998</v>
      </c>
      <c r="E351" s="146">
        <v>16.38</v>
      </c>
      <c r="F351" s="146">
        <v>14.227142857142855</v>
      </c>
    </row>
    <row r="352" spans="2:6">
      <c r="B352" s="1433">
        <v>39587</v>
      </c>
      <c r="C352" s="146">
        <v>34</v>
      </c>
      <c r="D352" s="146">
        <v>1.88</v>
      </c>
      <c r="E352" s="146">
        <v>16.600000000000001</v>
      </c>
      <c r="F352" s="146">
        <v>14.224285714285713</v>
      </c>
    </row>
    <row r="353" spans="2:6">
      <c r="B353" s="1433">
        <v>39588</v>
      </c>
      <c r="C353" s="146">
        <v>33.5</v>
      </c>
      <c r="D353" s="146">
        <v>2.13</v>
      </c>
      <c r="E353" s="146">
        <v>16.600000000000001</v>
      </c>
      <c r="F353" s="146">
        <v>14.202857142857143</v>
      </c>
    </row>
    <row r="354" spans="2:6">
      <c r="B354" s="1433">
        <v>39589</v>
      </c>
      <c r="C354" s="146">
        <v>34</v>
      </c>
      <c r="D354" s="146">
        <v>2.2799999999999998</v>
      </c>
      <c r="E354" s="146">
        <v>16.059999999999999</v>
      </c>
      <c r="F354" s="146">
        <v>14.21</v>
      </c>
    </row>
    <row r="355" spans="2:6">
      <c r="B355" s="1433">
        <v>39590</v>
      </c>
      <c r="C355" s="146">
        <v>33.58</v>
      </c>
      <c r="D355" s="146">
        <v>2.2799999999999998</v>
      </c>
      <c r="E355" s="146">
        <v>16.5</v>
      </c>
      <c r="F355" s="146">
        <v>14.28</v>
      </c>
    </row>
    <row r="356" spans="2:6">
      <c r="B356" s="1433">
        <v>39591</v>
      </c>
      <c r="C356" s="146">
        <v>33.75</v>
      </c>
      <c r="D356" s="146">
        <v>3.2</v>
      </c>
      <c r="E356" s="146">
        <v>16.43</v>
      </c>
      <c r="F356" s="146">
        <v>14.48</v>
      </c>
    </row>
    <row r="357" spans="2:6">
      <c r="B357" s="1433">
        <v>39595</v>
      </c>
      <c r="C357" s="146">
        <v>33</v>
      </c>
      <c r="D357" s="146">
        <v>3.2</v>
      </c>
      <c r="E357" s="146">
        <v>16.29</v>
      </c>
      <c r="F357" s="146">
        <v>14.497142857142858</v>
      </c>
    </row>
    <row r="358" spans="2:6">
      <c r="B358" s="1433">
        <v>39596</v>
      </c>
      <c r="C358" s="146">
        <v>31.71</v>
      </c>
      <c r="D358" s="146">
        <v>3</v>
      </c>
      <c r="E358" s="146">
        <v>16.239999999999998</v>
      </c>
      <c r="F358" s="146">
        <v>14.21142857142857</v>
      </c>
    </row>
    <row r="359" spans="2:6">
      <c r="B359" s="1433">
        <v>39597</v>
      </c>
      <c r="C359" s="146">
        <v>32</v>
      </c>
      <c r="D359" s="146">
        <v>3</v>
      </c>
      <c r="E359" s="146">
        <v>15.73</v>
      </c>
      <c r="F359" s="146">
        <v>14.172857142857142</v>
      </c>
    </row>
    <row r="360" spans="2:6">
      <c r="B360" s="1433">
        <v>39598</v>
      </c>
      <c r="C360" s="146">
        <v>32.450000000000003</v>
      </c>
      <c r="D360" s="146">
        <v>3</v>
      </c>
      <c r="E360" s="146">
        <v>16.5</v>
      </c>
      <c r="F360" s="146">
        <v>14.388571428571428</v>
      </c>
    </row>
    <row r="361" spans="2:6">
      <c r="B361" s="1433">
        <v>39601</v>
      </c>
      <c r="C361" s="146">
        <v>31.4</v>
      </c>
      <c r="D361" s="146">
        <v>3.5</v>
      </c>
      <c r="E361" s="146">
        <v>16.3</v>
      </c>
      <c r="F361" s="146">
        <v>14.297142857142859</v>
      </c>
    </row>
    <row r="362" spans="2:6">
      <c r="B362" s="1433">
        <v>39602</v>
      </c>
      <c r="C362" s="146">
        <v>31.7</v>
      </c>
      <c r="D362" s="146">
        <v>3.5</v>
      </c>
      <c r="E362" s="146">
        <v>16.13</v>
      </c>
      <c r="F362" s="146">
        <v>14.102857142857143</v>
      </c>
    </row>
    <row r="363" spans="2:6">
      <c r="B363" s="1433">
        <v>39603</v>
      </c>
      <c r="C363" s="146">
        <v>30.4</v>
      </c>
      <c r="D363" s="146">
        <v>3.4</v>
      </c>
      <c r="E363" s="146">
        <v>16</v>
      </c>
      <c r="F363" s="146">
        <v>13.762857142857143</v>
      </c>
    </row>
    <row r="364" spans="2:6">
      <c r="B364" s="1433">
        <v>39604</v>
      </c>
      <c r="C364" s="146">
        <v>30.76</v>
      </c>
      <c r="D364" s="146">
        <v>3.3</v>
      </c>
      <c r="E364" s="146">
        <v>15.71</v>
      </c>
      <c r="F364" s="146">
        <v>13.761428571428571</v>
      </c>
    </row>
    <row r="365" spans="2:6">
      <c r="B365" s="1433">
        <v>39605</v>
      </c>
      <c r="C365" s="146">
        <v>31.5</v>
      </c>
      <c r="D365" s="146">
        <v>3.5</v>
      </c>
      <c r="E365" s="146">
        <v>15.5</v>
      </c>
      <c r="F365" s="146">
        <v>13.864285714285714</v>
      </c>
    </row>
    <row r="366" spans="2:6">
      <c r="B366" s="1433">
        <v>39608</v>
      </c>
      <c r="C366" s="146">
        <v>31.32</v>
      </c>
      <c r="D366" s="146">
        <v>3.5</v>
      </c>
      <c r="E366" s="146">
        <v>15.3</v>
      </c>
      <c r="F366" s="146">
        <v>13.771428571428572</v>
      </c>
    </row>
    <row r="367" spans="2:6">
      <c r="B367" s="1433">
        <v>39609</v>
      </c>
      <c r="C367" s="146">
        <v>30.6</v>
      </c>
      <c r="D367" s="146">
        <v>3.5</v>
      </c>
      <c r="E367" s="146">
        <v>15.28</v>
      </c>
      <c r="F367" s="146">
        <v>13.668571428571429</v>
      </c>
    </row>
    <row r="368" spans="2:6">
      <c r="B368" s="1433">
        <v>39610</v>
      </c>
      <c r="C368" s="146">
        <v>30.5</v>
      </c>
      <c r="D368" s="146">
        <v>3</v>
      </c>
      <c r="E368" s="146">
        <v>15</v>
      </c>
      <c r="F368" s="146">
        <v>13.432857142857143</v>
      </c>
    </row>
    <row r="369" spans="2:6">
      <c r="B369" s="1433">
        <v>39611</v>
      </c>
      <c r="C369" s="146">
        <v>31.05</v>
      </c>
      <c r="D369" s="146">
        <v>3.5</v>
      </c>
      <c r="E369" s="146">
        <v>14.85</v>
      </c>
      <c r="F369" s="146">
        <v>13.528571428571428</v>
      </c>
    </row>
    <row r="370" spans="2:6">
      <c r="B370" s="1433">
        <v>39612</v>
      </c>
      <c r="C370" s="146">
        <v>30.93</v>
      </c>
      <c r="D370" s="146">
        <v>3</v>
      </c>
      <c r="E370" s="146">
        <v>14.9</v>
      </c>
      <c r="F370" s="146">
        <v>13.512857142857143</v>
      </c>
    </row>
    <row r="371" spans="2:6">
      <c r="B371" s="1433">
        <v>39615</v>
      </c>
      <c r="C371" s="146">
        <v>31</v>
      </c>
      <c r="D371" s="146">
        <v>3</v>
      </c>
      <c r="E371" s="146">
        <v>14.65</v>
      </c>
      <c r="F371" s="146">
        <v>13.511428571428571</v>
      </c>
    </row>
    <row r="372" spans="2:6">
      <c r="B372" s="1433">
        <v>39616</v>
      </c>
      <c r="C372" s="146">
        <v>30.22</v>
      </c>
      <c r="D372" s="146">
        <v>3</v>
      </c>
      <c r="E372" s="146">
        <v>14.85</v>
      </c>
      <c r="F372" s="146">
        <v>13.507142857142858</v>
      </c>
    </row>
    <row r="373" spans="2:6">
      <c r="B373" s="1433">
        <v>39617</v>
      </c>
      <c r="C373" s="146">
        <v>30.2</v>
      </c>
      <c r="D373" s="146">
        <v>3</v>
      </c>
      <c r="E373" s="146">
        <v>14.55</v>
      </c>
      <c r="F373" s="146">
        <v>13.401428571428571</v>
      </c>
    </row>
    <row r="374" spans="2:6">
      <c r="B374" s="1433">
        <v>39618</v>
      </c>
      <c r="C374" s="146">
        <v>29.6</v>
      </c>
      <c r="D374" s="146">
        <v>3</v>
      </c>
      <c r="E374" s="146">
        <v>14.8</v>
      </c>
      <c r="F374" s="146">
        <v>13.375714285714285</v>
      </c>
    </row>
    <row r="375" spans="2:6">
      <c r="B375" s="1433">
        <v>39619</v>
      </c>
      <c r="C375" s="146">
        <v>29.3</v>
      </c>
      <c r="D375" s="146">
        <v>2.95</v>
      </c>
      <c r="E375" s="146">
        <v>16.190000000000001</v>
      </c>
      <c r="F375" s="146">
        <v>13.617142857142857</v>
      </c>
    </row>
    <row r="376" spans="2:6">
      <c r="B376" s="1433">
        <v>39622</v>
      </c>
      <c r="C376" s="146">
        <v>29.5</v>
      </c>
      <c r="D376" s="146">
        <v>2.9</v>
      </c>
      <c r="E376" s="146">
        <v>16.14</v>
      </c>
      <c r="F376" s="146">
        <v>13.512857142857143</v>
      </c>
    </row>
    <row r="377" spans="2:6">
      <c r="B377" s="1433">
        <v>39623</v>
      </c>
      <c r="C377" s="146">
        <v>28.3</v>
      </c>
      <c r="D377" s="146">
        <v>3</v>
      </c>
      <c r="E377" s="146">
        <v>15.6</v>
      </c>
      <c r="F377" s="146">
        <v>13.228571428571428</v>
      </c>
    </row>
    <row r="378" spans="2:6">
      <c r="B378" s="1433">
        <v>39624</v>
      </c>
      <c r="C378" s="146">
        <v>28.65</v>
      </c>
      <c r="D378" s="146">
        <v>2.9</v>
      </c>
      <c r="E378" s="146">
        <v>15.51</v>
      </c>
      <c r="F378" s="146">
        <v>13.255714285714287</v>
      </c>
    </row>
    <row r="379" spans="2:6">
      <c r="B379" s="1433">
        <v>39625</v>
      </c>
      <c r="C379" s="146">
        <v>28.56</v>
      </c>
      <c r="D379" s="146">
        <v>2.95</v>
      </c>
      <c r="E379" s="146">
        <v>15.7</v>
      </c>
      <c r="F379" s="146">
        <v>13.224285714285715</v>
      </c>
    </row>
    <row r="380" spans="2:6">
      <c r="B380" s="1433">
        <v>39626</v>
      </c>
      <c r="C380" s="146">
        <v>29.69</v>
      </c>
      <c r="D380" s="146">
        <v>2.95</v>
      </c>
      <c r="E380" s="146">
        <v>15.25</v>
      </c>
      <c r="F380" s="146">
        <v>13.372857142857145</v>
      </c>
    </row>
    <row r="381" spans="2:6">
      <c r="B381" s="1433">
        <v>39629</v>
      </c>
      <c r="C381" s="146">
        <v>31.2</v>
      </c>
      <c r="D381" s="146">
        <v>2.95</v>
      </c>
      <c r="E381" s="146">
        <v>15.43</v>
      </c>
      <c r="F381" s="146">
        <v>13.845714285714285</v>
      </c>
    </row>
    <row r="382" spans="2:6">
      <c r="B382" s="1433">
        <v>39630</v>
      </c>
      <c r="C382" s="146">
        <v>29.85</v>
      </c>
      <c r="D382" s="146">
        <v>2.95</v>
      </c>
      <c r="E382" s="146">
        <v>14.8</v>
      </c>
      <c r="F382" s="146">
        <v>13.361428571428572</v>
      </c>
    </row>
    <row r="383" spans="2:6">
      <c r="B383" s="1433">
        <v>39631</v>
      </c>
      <c r="C383" s="146">
        <v>29.8</v>
      </c>
      <c r="D383" s="146">
        <v>2.98</v>
      </c>
      <c r="E383" s="146">
        <v>14.5</v>
      </c>
      <c r="F383" s="146">
        <v>13.182857142857143</v>
      </c>
    </row>
    <row r="384" spans="2:6">
      <c r="B384" s="1433">
        <v>39632</v>
      </c>
      <c r="C384" s="146">
        <v>29.1</v>
      </c>
      <c r="D384" s="146">
        <v>3</v>
      </c>
      <c r="E384" s="146">
        <v>14</v>
      </c>
      <c r="F384" s="146">
        <v>12.912857142857144</v>
      </c>
    </row>
    <row r="385" spans="2:6">
      <c r="B385" s="1433">
        <v>39633</v>
      </c>
      <c r="C385" s="146">
        <v>29.25</v>
      </c>
      <c r="D385" s="146">
        <v>3</v>
      </c>
      <c r="E385" s="146">
        <v>14</v>
      </c>
      <c r="F385" s="146">
        <v>12.942857142857141</v>
      </c>
    </row>
    <row r="386" spans="2:6">
      <c r="B386" s="1433">
        <v>39636</v>
      </c>
      <c r="C386" s="146">
        <v>28.95</v>
      </c>
      <c r="D386" s="146">
        <v>2.2000000000000002</v>
      </c>
      <c r="E386" s="146">
        <v>14.05</v>
      </c>
      <c r="F386" s="146">
        <v>12.765714285714285</v>
      </c>
    </row>
    <row r="387" spans="2:6">
      <c r="B387" s="1433">
        <v>39637</v>
      </c>
      <c r="C387" s="146">
        <v>27.9</v>
      </c>
      <c r="D387" s="146">
        <v>2.2999999999999998</v>
      </c>
      <c r="E387" s="146">
        <v>13.62</v>
      </c>
      <c r="F387" s="146">
        <v>12.46</v>
      </c>
    </row>
    <row r="388" spans="2:6">
      <c r="B388" s="1433">
        <v>39638</v>
      </c>
      <c r="C388" s="146">
        <v>28.38</v>
      </c>
      <c r="D388" s="146">
        <v>2.4</v>
      </c>
      <c r="E388" s="146">
        <v>13.39</v>
      </c>
      <c r="F388" s="146">
        <v>12.51</v>
      </c>
    </row>
    <row r="389" spans="2:6">
      <c r="B389" s="1433">
        <v>39639</v>
      </c>
      <c r="C389" s="146">
        <v>28</v>
      </c>
      <c r="D389" s="146">
        <v>2.4</v>
      </c>
      <c r="E389" s="146">
        <v>13.65</v>
      </c>
      <c r="F389" s="146">
        <v>12.445714285714287</v>
      </c>
    </row>
    <row r="390" spans="2:6">
      <c r="B390" s="1433">
        <v>39640</v>
      </c>
      <c r="C390" s="146">
        <v>27.7</v>
      </c>
      <c r="D390" s="146">
        <v>2.4</v>
      </c>
      <c r="E390" s="146">
        <v>13.25</v>
      </c>
      <c r="F390" s="146">
        <v>12.168571428571429</v>
      </c>
    </row>
    <row r="391" spans="2:6">
      <c r="B391" s="1433">
        <v>39643</v>
      </c>
      <c r="C391" s="146">
        <v>28</v>
      </c>
      <c r="D391" s="146">
        <v>2.4</v>
      </c>
      <c r="E391" s="146">
        <v>12.8</v>
      </c>
      <c r="F391" s="146">
        <v>11.992857142857144</v>
      </c>
    </row>
    <row r="392" spans="2:6">
      <c r="B392" s="1433">
        <v>39644</v>
      </c>
      <c r="C392" s="146">
        <v>27.8</v>
      </c>
      <c r="D392" s="146">
        <v>3</v>
      </c>
      <c r="E392" s="146">
        <v>12.75</v>
      </c>
      <c r="F392" s="146">
        <v>11.95</v>
      </c>
    </row>
    <row r="393" spans="2:6">
      <c r="B393" s="1433">
        <v>39645</v>
      </c>
      <c r="C393" s="146">
        <v>27.5</v>
      </c>
      <c r="D393" s="146">
        <v>1.83</v>
      </c>
      <c r="E393" s="146">
        <v>12.8</v>
      </c>
      <c r="F393" s="146">
        <v>11.604285714285714</v>
      </c>
    </row>
    <row r="394" spans="2:6">
      <c r="B394" s="1433">
        <v>39646</v>
      </c>
      <c r="C394" s="146">
        <v>26.4</v>
      </c>
      <c r="D394" s="146">
        <v>2.4</v>
      </c>
      <c r="E394" s="146">
        <v>13</v>
      </c>
      <c r="F394" s="146">
        <v>11.57</v>
      </c>
    </row>
    <row r="395" spans="2:6">
      <c r="B395" s="1433">
        <v>39647</v>
      </c>
      <c r="C395" s="146">
        <v>26.75</v>
      </c>
      <c r="D395" s="146">
        <v>2.4</v>
      </c>
      <c r="E395" s="146">
        <v>13</v>
      </c>
      <c r="F395" s="146">
        <v>11.747142857142858</v>
      </c>
    </row>
    <row r="396" spans="2:6">
      <c r="B396" s="1433">
        <v>39650</v>
      </c>
      <c r="C396" s="146">
        <v>26.78</v>
      </c>
      <c r="D396" s="146">
        <v>2.4</v>
      </c>
      <c r="E396" s="146">
        <v>12.8</v>
      </c>
      <c r="F396" s="146">
        <v>11.741428571428573</v>
      </c>
    </row>
    <row r="397" spans="2:6">
      <c r="B397" s="1433">
        <v>39651</v>
      </c>
      <c r="C397" s="146">
        <v>26.8</v>
      </c>
      <c r="D397" s="146">
        <v>2.4</v>
      </c>
      <c r="E397" s="146">
        <v>12.95</v>
      </c>
      <c r="F397" s="146">
        <v>11.778571428571428</v>
      </c>
    </row>
    <row r="398" spans="2:6">
      <c r="B398" s="1433">
        <v>39652</v>
      </c>
      <c r="C398" s="146">
        <v>25.99</v>
      </c>
      <c r="D398" s="146">
        <v>2.4</v>
      </c>
      <c r="E398" s="146">
        <v>13</v>
      </c>
      <c r="F398" s="146">
        <v>11.521428571428572</v>
      </c>
    </row>
    <row r="399" spans="2:6">
      <c r="B399" s="1433">
        <v>39653</v>
      </c>
      <c r="C399" s="146">
        <v>24.45</v>
      </c>
      <c r="D399" s="146">
        <v>2.4</v>
      </c>
      <c r="E399" s="146">
        <v>13</v>
      </c>
      <c r="F399" s="146">
        <v>11.277142857142859</v>
      </c>
    </row>
    <row r="400" spans="2:6">
      <c r="B400" s="1433">
        <v>39654</v>
      </c>
      <c r="C400" s="146">
        <v>24.7</v>
      </c>
      <c r="D400" s="146">
        <v>2.4</v>
      </c>
      <c r="E400" s="146">
        <v>12.93</v>
      </c>
      <c r="F400" s="146">
        <v>11.154285714285717</v>
      </c>
    </row>
    <row r="401" spans="2:6">
      <c r="B401" s="1433">
        <v>39657</v>
      </c>
      <c r="C401" s="146">
        <v>25</v>
      </c>
      <c r="D401" s="146">
        <v>2.4</v>
      </c>
      <c r="E401" s="146">
        <v>12.45</v>
      </c>
      <c r="F401" s="146">
        <v>11.457142857142857</v>
      </c>
    </row>
    <row r="402" spans="2:6">
      <c r="B402" s="1433">
        <v>39658</v>
      </c>
      <c r="C402" s="146">
        <v>24.97</v>
      </c>
      <c r="D402" s="146">
        <v>2.4</v>
      </c>
      <c r="E402" s="146">
        <v>12.9</v>
      </c>
      <c r="F402" s="146">
        <v>11.3</v>
      </c>
    </row>
    <row r="403" spans="2:6">
      <c r="B403" s="1433">
        <v>39659</v>
      </c>
      <c r="C403" s="146">
        <v>25.25</v>
      </c>
      <c r="D403" s="146">
        <v>2.75</v>
      </c>
      <c r="E403" s="146">
        <v>12.65</v>
      </c>
      <c r="F403" s="146">
        <v>11.41</v>
      </c>
    </row>
    <row r="404" spans="2:6">
      <c r="B404" s="1433">
        <v>39660</v>
      </c>
      <c r="C404" s="146">
        <v>25.5</v>
      </c>
      <c r="D404" s="146">
        <v>2.4</v>
      </c>
      <c r="E404" s="146">
        <v>12.07</v>
      </c>
      <c r="F404" s="146">
        <v>11.292857142857144</v>
      </c>
    </row>
    <row r="405" spans="2:6">
      <c r="B405" s="1433">
        <v>39661</v>
      </c>
      <c r="C405" s="146">
        <v>25</v>
      </c>
      <c r="D405" s="146">
        <v>2.4</v>
      </c>
      <c r="E405" s="146">
        <v>12.6</v>
      </c>
      <c r="F405" s="146">
        <v>11.275714285714287</v>
      </c>
    </row>
    <row r="406" spans="2:6">
      <c r="B406" s="1433">
        <v>39664</v>
      </c>
      <c r="C406" s="146">
        <v>24.78</v>
      </c>
      <c r="D406" s="146">
        <v>2.4</v>
      </c>
      <c r="E406" s="146">
        <v>12.15</v>
      </c>
      <c r="F406" s="146">
        <v>11.125714285714285</v>
      </c>
    </row>
    <row r="407" spans="2:6">
      <c r="B407" s="1433">
        <v>39665</v>
      </c>
      <c r="C407" s="146">
        <v>23.15</v>
      </c>
      <c r="D407" s="146">
        <v>2.85</v>
      </c>
      <c r="E407" s="146">
        <v>12</v>
      </c>
      <c r="F407" s="146">
        <v>10.811428571428573</v>
      </c>
    </row>
    <row r="408" spans="2:6">
      <c r="B408" s="1433">
        <v>39666</v>
      </c>
      <c r="C408" s="146">
        <v>23.6</v>
      </c>
      <c r="D408" s="146">
        <v>2.4</v>
      </c>
      <c r="E408" s="146">
        <v>11.66</v>
      </c>
      <c r="F408" s="146">
        <v>10.664285714285715</v>
      </c>
    </row>
    <row r="409" spans="2:6">
      <c r="B409" s="1433">
        <v>39667</v>
      </c>
      <c r="C409" s="146">
        <v>23.83</v>
      </c>
      <c r="D409" s="146">
        <v>2.65</v>
      </c>
      <c r="E409" s="146">
        <v>12</v>
      </c>
      <c r="F409" s="146">
        <v>10.764285714285714</v>
      </c>
    </row>
    <row r="410" spans="2:6">
      <c r="B410" s="1433">
        <v>39668</v>
      </c>
      <c r="C410" s="146">
        <v>22.5</v>
      </c>
      <c r="D410" s="146">
        <v>2.65</v>
      </c>
      <c r="E410" s="146">
        <v>11.95</v>
      </c>
      <c r="F410" s="146">
        <v>10.384285714285713</v>
      </c>
    </row>
    <row r="411" spans="2:6">
      <c r="B411" s="1433">
        <v>39671</v>
      </c>
      <c r="C411" s="146">
        <v>22.55</v>
      </c>
      <c r="D411" s="146">
        <v>2.6</v>
      </c>
      <c r="E411" s="146">
        <v>11</v>
      </c>
      <c r="F411" s="146">
        <v>10.014285714285716</v>
      </c>
    </row>
    <row r="412" spans="2:6">
      <c r="B412" s="1433">
        <v>39672</v>
      </c>
      <c r="C412" s="146">
        <v>23</v>
      </c>
      <c r="D412" s="146">
        <v>2.5</v>
      </c>
      <c r="E412" s="146">
        <v>11.19</v>
      </c>
      <c r="F412" s="146">
        <v>10.122857142857143</v>
      </c>
    </row>
    <row r="413" spans="2:6">
      <c r="B413" s="1433">
        <v>39673</v>
      </c>
      <c r="C413" s="146">
        <v>23</v>
      </c>
      <c r="D413" s="146">
        <v>2.2999999999999998</v>
      </c>
      <c r="E413" s="146">
        <v>10.98</v>
      </c>
      <c r="F413" s="146">
        <v>10.085714285714285</v>
      </c>
    </row>
    <row r="414" spans="2:6">
      <c r="B414" s="1433">
        <v>39674</v>
      </c>
      <c r="C414" s="146">
        <v>23.25</v>
      </c>
      <c r="D414" s="146">
        <v>2.35</v>
      </c>
      <c r="E414" s="146">
        <v>10.9</v>
      </c>
      <c r="F414" s="146">
        <v>10.23</v>
      </c>
    </row>
    <row r="415" spans="2:6">
      <c r="B415" s="1433">
        <v>39675</v>
      </c>
      <c r="C415" s="146">
        <v>23.76</v>
      </c>
      <c r="D415" s="146">
        <v>2.2999999999999998</v>
      </c>
      <c r="E415" s="146">
        <v>10.88</v>
      </c>
      <c r="F415" s="146">
        <v>10.184285714285716</v>
      </c>
    </row>
    <row r="416" spans="2:6">
      <c r="B416" s="1433">
        <v>39678</v>
      </c>
      <c r="C416" s="146">
        <v>23.8</v>
      </c>
      <c r="D416" s="146">
        <v>2.4</v>
      </c>
      <c r="E416" s="146">
        <v>10.75</v>
      </c>
      <c r="F416" s="146">
        <v>10.127142857142857</v>
      </c>
    </row>
    <row r="417" spans="2:6">
      <c r="B417" s="1433">
        <v>39679</v>
      </c>
      <c r="C417" s="146">
        <v>23.98</v>
      </c>
      <c r="D417" s="146">
        <v>2.4</v>
      </c>
      <c r="E417" s="146">
        <v>10.47</v>
      </c>
      <c r="F417" s="146">
        <v>10.007142857142858</v>
      </c>
    </row>
    <row r="418" spans="2:6">
      <c r="B418" s="1433">
        <v>39680</v>
      </c>
      <c r="C418" s="146">
        <v>23.85</v>
      </c>
      <c r="D418" s="146">
        <v>2.13</v>
      </c>
      <c r="E418" s="146">
        <v>10.39</v>
      </c>
      <c r="F418" s="146">
        <v>9.9528571428571428</v>
      </c>
    </row>
    <row r="419" spans="2:6">
      <c r="B419" s="1433">
        <v>39681</v>
      </c>
      <c r="C419" s="146">
        <v>23.71</v>
      </c>
      <c r="D419" s="146">
        <v>1.75</v>
      </c>
      <c r="E419" s="146">
        <v>10.24</v>
      </c>
      <c r="F419" s="146">
        <v>9.8957142857142859</v>
      </c>
    </row>
    <row r="420" spans="2:6">
      <c r="B420" s="1433">
        <v>39682</v>
      </c>
      <c r="C420" s="146">
        <v>24.31</v>
      </c>
      <c r="D420" s="146">
        <v>2.4</v>
      </c>
      <c r="E420" s="146">
        <v>10.01</v>
      </c>
      <c r="F420" s="146">
        <v>9.9971428571428582</v>
      </c>
    </row>
    <row r="421" spans="2:6">
      <c r="B421" s="1433">
        <v>39686</v>
      </c>
      <c r="C421" s="146">
        <v>23.01</v>
      </c>
      <c r="D421" s="146">
        <v>1.75</v>
      </c>
      <c r="E421" s="146">
        <v>9.99</v>
      </c>
      <c r="F421" s="146">
        <v>9.675714285714287</v>
      </c>
    </row>
    <row r="422" spans="2:6">
      <c r="B422" s="1433">
        <v>39687</v>
      </c>
      <c r="C422" s="146">
        <v>22.2</v>
      </c>
      <c r="D422" s="146">
        <v>1.5</v>
      </c>
      <c r="E422" s="146">
        <v>10.1</v>
      </c>
      <c r="F422" s="146">
        <v>9.3371428571428563</v>
      </c>
    </row>
    <row r="423" spans="2:6">
      <c r="B423" s="1433">
        <v>39688</v>
      </c>
      <c r="C423" s="146">
        <v>22.4</v>
      </c>
      <c r="D423" s="146">
        <v>2</v>
      </c>
      <c r="E423" s="146">
        <v>10.25</v>
      </c>
      <c r="F423" s="146">
        <v>9.5828571428571419</v>
      </c>
    </row>
    <row r="424" spans="2:6">
      <c r="B424" s="1433">
        <v>39689</v>
      </c>
      <c r="C424" s="146">
        <v>23.15</v>
      </c>
      <c r="D424" s="146">
        <v>2</v>
      </c>
      <c r="E424" s="146">
        <v>10</v>
      </c>
      <c r="F424" s="146">
        <v>9.6214285714285701</v>
      </c>
    </row>
    <row r="425" spans="2:6">
      <c r="B425" s="1433">
        <v>39692</v>
      </c>
      <c r="C425" s="146">
        <v>22.48</v>
      </c>
      <c r="D425" s="146">
        <v>2.2000000000000002</v>
      </c>
      <c r="E425" s="146">
        <v>9.8000000000000007</v>
      </c>
      <c r="F425" s="146">
        <v>9.4942857142857147</v>
      </c>
    </row>
    <row r="426" spans="2:6">
      <c r="B426" s="1433">
        <v>39693</v>
      </c>
      <c r="C426" s="146">
        <v>22.5</v>
      </c>
      <c r="D426" s="146">
        <v>1.5</v>
      </c>
      <c r="E426" s="146">
        <v>9.99</v>
      </c>
      <c r="F426" s="146">
        <v>9.45857142857143</v>
      </c>
    </row>
    <row r="427" spans="2:6">
      <c r="B427" s="1433">
        <v>39694</v>
      </c>
      <c r="C427" s="146">
        <v>20.67</v>
      </c>
      <c r="D427" s="146">
        <v>2</v>
      </c>
      <c r="E427" s="146">
        <v>10</v>
      </c>
      <c r="F427" s="146">
        <v>9.23</v>
      </c>
    </row>
    <row r="428" spans="2:6">
      <c r="B428" s="1433">
        <v>39695</v>
      </c>
      <c r="C428" s="146">
        <v>19.89</v>
      </c>
      <c r="D428" s="146">
        <v>2</v>
      </c>
      <c r="E428" s="146">
        <v>9.9700000000000006</v>
      </c>
      <c r="F428" s="146">
        <v>9.0657142857142858</v>
      </c>
    </row>
    <row r="429" spans="2:6">
      <c r="B429" s="1433">
        <v>39696</v>
      </c>
      <c r="C429" s="146">
        <v>18.89</v>
      </c>
      <c r="D429" s="146">
        <v>2</v>
      </c>
      <c r="E429" s="146">
        <v>9.74</v>
      </c>
      <c r="F429" s="146">
        <v>8.5942857142857143</v>
      </c>
    </row>
    <row r="430" spans="2:6">
      <c r="B430" s="1433">
        <v>39699</v>
      </c>
      <c r="C430" s="146">
        <v>18.89</v>
      </c>
      <c r="D430" s="146">
        <v>1.5</v>
      </c>
      <c r="E430" s="146">
        <v>9.74</v>
      </c>
      <c r="F430" s="146">
        <v>8.0928571428571434</v>
      </c>
    </row>
    <row r="431" spans="2:6">
      <c r="B431" s="1433">
        <v>39700</v>
      </c>
      <c r="C431" s="146">
        <v>18.57</v>
      </c>
      <c r="D431" s="146">
        <v>1.5</v>
      </c>
      <c r="E431" s="146">
        <v>9.64</v>
      </c>
      <c r="F431" s="146">
        <v>8.0342857142857138</v>
      </c>
    </row>
    <row r="432" spans="2:6">
      <c r="B432" s="1433">
        <v>39701</v>
      </c>
      <c r="C432" s="146">
        <v>17</v>
      </c>
      <c r="D432" s="146">
        <v>2</v>
      </c>
      <c r="E432" s="146">
        <v>9.7899999999999991</v>
      </c>
      <c r="F432" s="146">
        <v>7.96</v>
      </c>
    </row>
    <row r="433" spans="2:6">
      <c r="B433" s="1433">
        <v>39702</v>
      </c>
      <c r="C433" s="146">
        <v>18.670000000000002</v>
      </c>
      <c r="D433" s="146">
        <v>2</v>
      </c>
      <c r="E433" s="146">
        <v>9.0299999999999994</v>
      </c>
      <c r="F433" s="146">
        <v>7.8185714285714285</v>
      </c>
    </row>
    <row r="434" spans="2:6">
      <c r="B434" s="1433">
        <v>39703</v>
      </c>
      <c r="C434" s="146">
        <v>18.190000000000001</v>
      </c>
      <c r="D434" s="146">
        <v>1.25</v>
      </c>
      <c r="E434" s="146">
        <v>9</v>
      </c>
      <c r="F434" s="146">
        <v>7.5914285714285716</v>
      </c>
    </row>
    <row r="435" spans="2:6">
      <c r="B435" s="1433">
        <v>39706</v>
      </c>
      <c r="C435" s="146">
        <v>17.37</v>
      </c>
      <c r="D435" s="146">
        <v>1.21</v>
      </c>
      <c r="E435" s="146">
        <v>8.9700000000000006</v>
      </c>
      <c r="F435" s="146">
        <v>7.4</v>
      </c>
    </row>
    <row r="436" spans="2:6">
      <c r="B436" s="1433">
        <v>39707</v>
      </c>
      <c r="C436" s="146">
        <v>17</v>
      </c>
      <c r="D436" s="146">
        <v>1.1000000000000001</v>
      </c>
      <c r="E436" s="146">
        <v>7.47</v>
      </c>
      <c r="F436" s="146">
        <v>6.9285714285714288</v>
      </c>
    </row>
    <row r="437" spans="2:6">
      <c r="B437" s="1433">
        <v>39708</v>
      </c>
      <c r="C437" s="146">
        <v>16</v>
      </c>
      <c r="D437" s="146">
        <v>1.25</v>
      </c>
      <c r="E437" s="146">
        <v>7.54</v>
      </c>
      <c r="F437" s="146">
        <v>6.6728571428571426</v>
      </c>
    </row>
    <row r="438" spans="2:6">
      <c r="B438" s="1433">
        <v>39709</v>
      </c>
      <c r="C438" s="146">
        <v>17.75</v>
      </c>
      <c r="D438" s="146">
        <v>1.84</v>
      </c>
      <c r="E438" s="146">
        <v>7.5</v>
      </c>
      <c r="F438" s="146">
        <v>7.0042857142857144</v>
      </c>
    </row>
    <row r="439" spans="2:6">
      <c r="B439" s="1433">
        <v>39710</v>
      </c>
      <c r="C439" s="146">
        <v>18.3</v>
      </c>
      <c r="D439" s="146">
        <v>0.75</v>
      </c>
      <c r="E439" s="146">
        <v>8</v>
      </c>
      <c r="F439" s="146">
        <v>7.2585714285714289</v>
      </c>
    </row>
    <row r="440" spans="2:6">
      <c r="B440" s="1433">
        <v>39713</v>
      </c>
      <c r="C440" s="146">
        <v>17.95</v>
      </c>
      <c r="D440" s="146">
        <v>0.875</v>
      </c>
      <c r="E440" s="146">
        <v>7.39</v>
      </c>
      <c r="F440" s="146">
        <v>7.0378571428571428</v>
      </c>
    </row>
    <row r="441" spans="2:6">
      <c r="B441" s="1433">
        <v>39714</v>
      </c>
      <c r="C441" s="146">
        <v>17.940000000000001</v>
      </c>
      <c r="D441" s="146">
        <v>0.7</v>
      </c>
      <c r="E441" s="146">
        <v>7.75</v>
      </c>
      <c r="F441" s="146">
        <v>7.201428571428572</v>
      </c>
    </row>
    <row r="442" spans="2:6">
      <c r="B442" s="1433">
        <v>39715</v>
      </c>
      <c r="C442" s="146">
        <v>17.8</v>
      </c>
      <c r="D442" s="146">
        <v>1</v>
      </c>
      <c r="E442" s="146">
        <v>7.7</v>
      </c>
      <c r="F442" s="146">
        <v>7.0771428571428583</v>
      </c>
    </row>
    <row r="443" spans="2:6">
      <c r="B443" s="1433">
        <v>39716</v>
      </c>
      <c r="C443" s="146">
        <v>17.05</v>
      </c>
      <c r="D443" s="146">
        <v>0.64500000000000002</v>
      </c>
      <c r="E443" s="146">
        <v>7.93</v>
      </c>
      <c r="F443" s="146">
        <v>7.0221428571428577</v>
      </c>
    </row>
    <row r="444" spans="2:6">
      <c r="B444" s="1433">
        <v>39717</v>
      </c>
      <c r="C444" s="146">
        <v>15.35</v>
      </c>
      <c r="D444" s="146">
        <v>0.55000000000000004</v>
      </c>
      <c r="E444" s="146">
        <v>7.52</v>
      </c>
      <c r="F444" s="146">
        <v>6.88</v>
      </c>
    </row>
    <row r="445" spans="2:6">
      <c r="B445" s="1433">
        <v>39720</v>
      </c>
      <c r="C445" s="146">
        <v>15.5</v>
      </c>
      <c r="D445" s="146">
        <v>0.65</v>
      </c>
      <c r="E445" s="146">
        <v>6.74</v>
      </c>
      <c r="F445" s="146">
        <v>6.3414285714285707</v>
      </c>
    </row>
    <row r="446" spans="2:6">
      <c r="B446" s="1433">
        <v>39721</v>
      </c>
      <c r="C446" s="146">
        <v>15.11</v>
      </c>
      <c r="D446" s="146">
        <v>1</v>
      </c>
      <c r="E446" s="146">
        <v>6.97</v>
      </c>
      <c r="F446" s="146">
        <v>6.4014285714285721</v>
      </c>
    </row>
    <row r="447" spans="2:6">
      <c r="B447" s="1433">
        <v>39722</v>
      </c>
      <c r="C447" s="146">
        <v>15.4</v>
      </c>
      <c r="D447" s="146">
        <v>1</v>
      </c>
      <c r="E447" s="146">
        <v>6.47</v>
      </c>
      <c r="F447" s="146">
        <v>6.1842857142857142</v>
      </c>
    </row>
    <row r="448" spans="2:6">
      <c r="B448" s="1433">
        <v>39723</v>
      </c>
      <c r="C448" s="146">
        <v>15.01</v>
      </c>
      <c r="D448" s="146">
        <v>1</v>
      </c>
      <c r="E448" s="146">
        <v>6.17</v>
      </c>
      <c r="F448" s="146">
        <v>6.104285714285715</v>
      </c>
    </row>
    <row r="449" spans="2:6">
      <c r="B449" s="1433">
        <v>39724</v>
      </c>
      <c r="C449" s="146">
        <v>13.75</v>
      </c>
      <c r="D449" s="146">
        <v>1</v>
      </c>
      <c r="E449" s="146">
        <v>5.0999999999999996</v>
      </c>
      <c r="F449" s="146">
        <v>5.1985714285714284</v>
      </c>
    </row>
    <row r="450" spans="2:6">
      <c r="B450" s="1433">
        <v>39727</v>
      </c>
      <c r="C450" s="146">
        <v>13.75</v>
      </c>
      <c r="D450" s="146">
        <v>1</v>
      </c>
      <c r="E450" s="146">
        <v>4.55</v>
      </c>
      <c r="F450" s="146">
        <v>4.8142857142857149</v>
      </c>
    </row>
    <row r="451" spans="2:6">
      <c r="B451" s="1433">
        <v>39728</v>
      </c>
      <c r="C451" s="146">
        <v>11.75</v>
      </c>
      <c r="D451" s="146">
        <v>1</v>
      </c>
      <c r="E451" s="146">
        <v>3.99</v>
      </c>
      <c r="F451" s="146">
        <v>4.3014285714285716</v>
      </c>
    </row>
    <row r="452" spans="2:6">
      <c r="B452" s="1433">
        <v>39729</v>
      </c>
      <c r="C452" s="146">
        <v>13</v>
      </c>
      <c r="D452" s="146">
        <v>1</v>
      </c>
      <c r="E452" s="146">
        <v>3.9</v>
      </c>
      <c r="F452" s="146">
        <v>4.3142857142857141</v>
      </c>
    </row>
    <row r="453" spans="2:6">
      <c r="B453" s="1433">
        <v>39730</v>
      </c>
      <c r="C453" s="146">
        <v>11.75</v>
      </c>
      <c r="D453" s="146">
        <v>0.9</v>
      </c>
      <c r="E453" s="146">
        <v>3.88</v>
      </c>
      <c r="F453" s="146">
        <v>3.984285714285714</v>
      </c>
    </row>
    <row r="454" spans="2:6">
      <c r="B454" s="1433">
        <v>39731</v>
      </c>
      <c r="C454" s="146">
        <v>11.86</v>
      </c>
      <c r="D454" s="146">
        <v>0.9</v>
      </c>
      <c r="E454" s="146">
        <v>3.09</v>
      </c>
      <c r="F454" s="146">
        <v>3.6985714285714288</v>
      </c>
    </row>
    <row r="455" spans="2:6">
      <c r="B455" s="1433">
        <v>39734</v>
      </c>
      <c r="C455" s="146">
        <v>14.01</v>
      </c>
      <c r="D455" s="146">
        <v>0.875</v>
      </c>
      <c r="E455" s="146">
        <v>3.05</v>
      </c>
      <c r="F455" s="146">
        <v>3.9707142857142856</v>
      </c>
    </row>
    <row r="456" spans="2:6">
      <c r="B456" s="1433">
        <v>39735</v>
      </c>
      <c r="C456" s="146">
        <v>13</v>
      </c>
      <c r="D456" s="146">
        <v>0.7</v>
      </c>
      <c r="E456" s="146">
        <v>3.35</v>
      </c>
      <c r="F456" s="146">
        <v>3.8157142857142858</v>
      </c>
    </row>
    <row r="457" spans="2:6">
      <c r="B457" s="1433">
        <v>39736</v>
      </c>
      <c r="C457" s="146">
        <v>10.5</v>
      </c>
      <c r="D457" s="146">
        <v>0.6</v>
      </c>
      <c r="E457" s="146">
        <v>3</v>
      </c>
      <c r="F457" s="146">
        <v>3.5728571428571425</v>
      </c>
    </row>
    <row r="458" spans="2:6">
      <c r="B458" s="1433">
        <v>39737</v>
      </c>
      <c r="C458" s="146">
        <v>10.5</v>
      </c>
      <c r="D458" s="146">
        <v>0.4</v>
      </c>
      <c r="E458" s="146">
        <v>2.9</v>
      </c>
      <c r="F458" s="146">
        <v>3.4614285714285713</v>
      </c>
    </row>
    <row r="459" spans="2:6">
      <c r="B459" s="1433">
        <v>39738</v>
      </c>
      <c r="C459" s="146">
        <v>10.9</v>
      </c>
      <c r="D459" s="146">
        <v>0.4</v>
      </c>
      <c r="E459" s="146">
        <v>2.86</v>
      </c>
      <c r="F459" s="146">
        <v>3.5328571428571429</v>
      </c>
    </row>
    <row r="460" spans="2:6">
      <c r="B460" s="1433">
        <v>39741</v>
      </c>
      <c r="C460" s="146">
        <v>11.14</v>
      </c>
      <c r="D460" s="146">
        <v>0.32500000000000001</v>
      </c>
      <c r="E460" s="146">
        <v>2.99</v>
      </c>
      <c r="F460" s="146">
        <v>3.7064285714285714</v>
      </c>
    </row>
    <row r="461" spans="2:6">
      <c r="B461" s="1433">
        <v>39742</v>
      </c>
      <c r="C461" s="146">
        <v>10.11</v>
      </c>
      <c r="D461" s="146">
        <v>0.35</v>
      </c>
      <c r="E461" s="146">
        <v>2.85</v>
      </c>
      <c r="F461" s="146">
        <v>3.6371428571428575</v>
      </c>
    </row>
    <row r="462" spans="2:6">
      <c r="B462" s="1433">
        <v>39743</v>
      </c>
      <c r="C462" s="146">
        <v>9.69</v>
      </c>
      <c r="D462" s="146">
        <v>0.3</v>
      </c>
      <c r="E462" s="146">
        <v>2.7</v>
      </c>
      <c r="F462" s="146">
        <v>3.4171428571428573</v>
      </c>
    </row>
    <row r="463" spans="2:6">
      <c r="B463" s="1433">
        <v>39744</v>
      </c>
      <c r="C463" s="146">
        <v>9.4</v>
      </c>
      <c r="D463" s="146">
        <v>0.3</v>
      </c>
      <c r="E463" s="146">
        <v>2.7</v>
      </c>
      <c r="F463" s="146">
        <v>3.29</v>
      </c>
    </row>
    <row r="464" spans="2:6">
      <c r="B464" s="1433">
        <v>39745</v>
      </c>
      <c r="C464" s="146">
        <v>8.6</v>
      </c>
      <c r="D464" s="146">
        <v>0.3</v>
      </c>
      <c r="E464" s="146">
        <v>2.75</v>
      </c>
      <c r="F464" s="146">
        <v>3.0214285714285714</v>
      </c>
    </row>
    <row r="465" spans="2:6">
      <c r="B465" s="1433">
        <v>39748</v>
      </c>
      <c r="C465" s="146">
        <v>10</v>
      </c>
      <c r="D465" s="146">
        <v>1</v>
      </c>
      <c r="E465" s="146">
        <v>2.35</v>
      </c>
      <c r="F465" s="146">
        <v>3.5857142857142854</v>
      </c>
    </row>
    <row r="466" spans="2:6">
      <c r="B466" s="1433">
        <v>39749</v>
      </c>
      <c r="C466" s="146">
        <v>10.3</v>
      </c>
      <c r="D466" s="146">
        <v>0.35499999999999998</v>
      </c>
      <c r="E466" s="146">
        <v>2.7</v>
      </c>
      <c r="F466" s="146">
        <v>3.6021428571428573</v>
      </c>
    </row>
    <row r="467" spans="2:6">
      <c r="B467" s="1433">
        <v>39750</v>
      </c>
      <c r="C467" s="146">
        <v>13.07</v>
      </c>
      <c r="D467" s="146">
        <v>0.49</v>
      </c>
      <c r="E467" s="146">
        <v>3.5</v>
      </c>
      <c r="F467" s="146">
        <v>4.512142857142857</v>
      </c>
    </row>
    <row r="468" spans="2:6">
      <c r="B468" s="1433">
        <v>39751</v>
      </c>
      <c r="C468" s="146">
        <v>14</v>
      </c>
      <c r="D468" s="146">
        <v>0.35</v>
      </c>
      <c r="E468" s="146">
        <v>4.1100000000000003</v>
      </c>
      <c r="F468" s="146">
        <v>5.0566666666666666</v>
      </c>
    </row>
    <row r="469" spans="2:6">
      <c r="B469" s="1433">
        <v>39752</v>
      </c>
      <c r="C469" s="146">
        <v>14</v>
      </c>
      <c r="D469" s="146">
        <v>0.35</v>
      </c>
      <c r="E469" s="146">
        <v>4.125</v>
      </c>
      <c r="F469" s="146">
        <v>5.0441666666666665</v>
      </c>
    </row>
  </sheetData>
  <mergeCells count="2">
    <mergeCell ref="B2:F2"/>
    <mergeCell ref="H2:P2"/>
  </mergeCells>
  <phoneticPr fontId="4" type="noConversion"/>
  <hyperlinks>
    <hyperlink ref="I25" location="Мазмұны!B25" display="мазмұнға"/>
  </hyperlinks>
  <pageMargins left="0.75" right="0.75" top="1" bottom="1" header="0.5" footer="0.5"/>
  <pageSetup paperSize="9" scale="67" orientation="portrait" horizontalDpi="200" verticalDpi="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N39"/>
  <sheetViews>
    <sheetView topLeftCell="A23" zoomScaleNormal="100" workbookViewId="0">
      <selection activeCell="B39" sqref="B39"/>
    </sheetView>
  </sheetViews>
  <sheetFormatPr defaultRowHeight="12.75"/>
  <cols>
    <col min="1" max="1" width="9.85546875" style="3" customWidth="1"/>
    <col min="2" max="2" width="29.5703125" style="3" customWidth="1"/>
    <col min="3" max="4" width="0" style="3" hidden="1" customWidth="1"/>
    <col min="5" max="16384" width="9.140625" style="3"/>
  </cols>
  <sheetData>
    <row r="2" spans="1:14">
      <c r="A2" s="3" t="s">
        <v>1380</v>
      </c>
      <c r="B2" s="67" t="s">
        <v>1489</v>
      </c>
    </row>
    <row r="3" spans="1:14" ht="13.5" thickBot="1"/>
    <row r="4" spans="1:14" ht="13.5" thickBot="1">
      <c r="B4" s="167"/>
      <c r="C4" s="168">
        <v>2002</v>
      </c>
      <c r="D4" s="168">
        <v>2003</v>
      </c>
      <c r="E4" s="168">
        <v>2005</v>
      </c>
      <c r="F4" s="168">
        <v>2006</v>
      </c>
      <c r="G4" s="169">
        <v>2007</v>
      </c>
      <c r="H4" s="170" t="s">
        <v>785</v>
      </c>
      <c r="I4" s="170" t="s">
        <v>786</v>
      </c>
      <c r="J4" s="170" t="s">
        <v>1600</v>
      </c>
      <c r="K4" s="171" t="s">
        <v>1601</v>
      </c>
    </row>
    <row r="5" spans="1:14">
      <c r="B5" s="172" t="s">
        <v>635</v>
      </c>
      <c r="C5" s="158">
        <v>9.8000000000000007</v>
      </c>
      <c r="D5" s="158">
        <v>9.3000000000000007</v>
      </c>
      <c r="E5" s="158">
        <v>9.6999999999999993</v>
      </c>
      <c r="F5" s="158">
        <v>10.7</v>
      </c>
      <c r="G5" s="11">
        <v>8.9</v>
      </c>
      <c r="H5" s="11">
        <v>9.6</v>
      </c>
      <c r="I5" s="11">
        <v>3.9</v>
      </c>
      <c r="J5" s="11">
        <v>5</v>
      </c>
      <c r="K5" s="173">
        <v>3</v>
      </c>
    </row>
    <row r="6" spans="1:14">
      <c r="B6" s="172" t="s">
        <v>787</v>
      </c>
      <c r="C6" s="158">
        <v>9.8000000000000007</v>
      </c>
      <c r="D6" s="158">
        <v>9.1</v>
      </c>
      <c r="E6" s="158">
        <v>4.8</v>
      </c>
      <c r="F6" s="158">
        <v>7.3</v>
      </c>
      <c r="G6" s="11">
        <v>5</v>
      </c>
      <c r="H6" s="11">
        <v>4.8</v>
      </c>
      <c r="I6" s="11">
        <v>2.9</v>
      </c>
      <c r="J6" s="11"/>
      <c r="K6" s="173"/>
      <c r="L6" s="14"/>
      <c r="M6" s="14"/>
      <c r="N6" s="14"/>
    </row>
    <row r="7" spans="1:14">
      <c r="B7" s="172" t="s">
        <v>634</v>
      </c>
      <c r="C7" s="158">
        <v>2.7</v>
      </c>
      <c r="D7" s="158">
        <v>2.2000000000000002</v>
      </c>
      <c r="E7" s="158">
        <v>7.1</v>
      </c>
      <c r="F7" s="158">
        <v>6</v>
      </c>
      <c r="G7" s="11">
        <v>8.9</v>
      </c>
      <c r="H7" s="11">
        <v>8.1</v>
      </c>
      <c r="I7" s="158">
        <v>-4.3</v>
      </c>
      <c r="J7" s="158"/>
      <c r="K7" s="173"/>
      <c r="L7" s="14"/>
      <c r="M7" s="14"/>
      <c r="N7" s="14"/>
    </row>
    <row r="8" spans="1:14">
      <c r="B8" s="172" t="s">
        <v>789</v>
      </c>
      <c r="C8" s="158">
        <v>19.3</v>
      </c>
      <c r="D8" s="158">
        <v>9.8000000000000007</v>
      </c>
      <c r="E8" s="158">
        <v>39.5</v>
      </c>
      <c r="F8" s="158">
        <v>36.4</v>
      </c>
      <c r="G8" s="11">
        <v>16.899999999999999</v>
      </c>
      <c r="H8" s="11">
        <v>30.4</v>
      </c>
      <c r="I8" s="11">
        <v>3.9</v>
      </c>
      <c r="J8" s="11"/>
      <c r="K8" s="173"/>
      <c r="L8" s="14"/>
      <c r="M8" s="14"/>
      <c r="N8" s="14"/>
    </row>
    <row r="9" spans="1:14">
      <c r="B9" s="172" t="s">
        <v>790</v>
      </c>
      <c r="C9" s="158">
        <v>9.8000000000000007</v>
      </c>
      <c r="D9" s="158">
        <v>11</v>
      </c>
      <c r="E9" s="158">
        <v>10.4</v>
      </c>
      <c r="F9" s="158">
        <v>10.9</v>
      </c>
      <c r="G9" s="11">
        <v>13.2</v>
      </c>
      <c r="H9" s="11">
        <v>12</v>
      </c>
      <c r="I9" s="11">
        <v>5.9</v>
      </c>
      <c r="J9" s="11"/>
      <c r="K9" s="173"/>
      <c r="L9" s="14"/>
      <c r="M9" s="14"/>
      <c r="N9" s="14"/>
    </row>
    <row r="10" spans="1:14">
      <c r="B10" s="174" t="s">
        <v>791</v>
      </c>
      <c r="C10" s="158"/>
      <c r="D10" s="158"/>
      <c r="E10" s="158">
        <v>9.3000000000000007</v>
      </c>
      <c r="F10" s="158">
        <v>9.8000000000000007</v>
      </c>
      <c r="G10" s="11">
        <v>12.8</v>
      </c>
      <c r="H10" s="11">
        <v>10</v>
      </c>
      <c r="I10" s="11">
        <v>2.5</v>
      </c>
      <c r="J10" s="11"/>
      <c r="K10" s="173"/>
      <c r="L10" s="14"/>
      <c r="M10" s="14"/>
      <c r="N10" s="14"/>
    </row>
    <row r="11" spans="1:14">
      <c r="B11" s="172" t="s">
        <v>792</v>
      </c>
      <c r="C11" s="158"/>
      <c r="D11" s="158"/>
      <c r="E11" s="158">
        <v>34.9</v>
      </c>
      <c r="F11" s="158">
        <v>42.1</v>
      </c>
      <c r="G11" s="11">
        <v>52.1</v>
      </c>
      <c r="H11" s="11">
        <v>47.1</v>
      </c>
      <c r="I11" s="11">
        <v>1.3</v>
      </c>
      <c r="J11" s="11"/>
      <c r="K11" s="173"/>
      <c r="L11" s="14"/>
      <c r="M11" s="14"/>
      <c r="N11" s="14"/>
    </row>
    <row r="12" spans="1:14" ht="13.5" thickBot="1">
      <c r="B12" s="175" t="s">
        <v>793</v>
      </c>
      <c r="C12" s="176"/>
      <c r="D12" s="176"/>
      <c r="E12" s="176">
        <v>9.1</v>
      </c>
      <c r="F12" s="176">
        <v>8.6999999999999993</v>
      </c>
      <c r="G12" s="176">
        <v>5.9</v>
      </c>
      <c r="H12" s="176">
        <v>7.9</v>
      </c>
      <c r="I12" s="176">
        <v>4.9000000000000004</v>
      </c>
      <c r="J12" s="176"/>
      <c r="K12" s="177"/>
      <c r="L12" s="14"/>
      <c r="M12" s="14"/>
      <c r="N12" s="14"/>
    </row>
    <row r="13" spans="1:14">
      <c r="B13" s="178" t="s">
        <v>1485</v>
      </c>
    </row>
    <row r="14" spans="1:14">
      <c r="B14" s="178" t="s">
        <v>1485</v>
      </c>
    </row>
    <row r="16" spans="1:14">
      <c r="B16" s="67" t="s">
        <v>1489</v>
      </c>
    </row>
    <row r="36" spans="2:2">
      <c r="B36" s="179" t="s">
        <v>794</v>
      </c>
    </row>
    <row r="37" spans="2:2">
      <c r="B37" s="180" t="s">
        <v>795</v>
      </c>
    </row>
    <row r="39" spans="2:2">
      <c r="B39" s="1431" t="s">
        <v>2189</v>
      </c>
    </row>
  </sheetData>
  <phoneticPr fontId="4" type="noConversion"/>
  <hyperlinks>
    <hyperlink ref="B39" location="Мазмұны!B28" display="мазмұнға"/>
  </hyperlinks>
  <pageMargins left="0.75" right="0.75" top="1" bottom="1" header="0.5" footer="0.5"/>
  <pageSetup paperSize="9" scale="84" orientation="portrait" verticalDpi="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2:M32"/>
  <sheetViews>
    <sheetView topLeftCell="A11" zoomScaleNormal="100" workbookViewId="0">
      <selection activeCell="B32" sqref="B32"/>
    </sheetView>
  </sheetViews>
  <sheetFormatPr defaultRowHeight="12.75"/>
  <cols>
    <col min="1" max="1" width="10.42578125" style="181" customWidth="1"/>
    <col min="2" max="2" width="44.42578125" style="184" bestFit="1" customWidth="1"/>
    <col min="3" max="3" width="10.140625" style="181" customWidth="1"/>
    <col min="4" max="8" width="9.140625" style="181"/>
    <col min="9" max="10" width="10" style="181" bestFit="1" customWidth="1"/>
    <col min="11" max="16384" width="9.140625" style="181"/>
  </cols>
  <sheetData>
    <row r="2" spans="1:13">
      <c r="A2" s="181" t="s">
        <v>1380</v>
      </c>
      <c r="B2" s="182" t="s">
        <v>1490</v>
      </c>
    </row>
    <row r="3" spans="1:13" ht="13.5" thickBot="1">
      <c r="B3" s="182"/>
      <c r="C3" s="183"/>
      <c r="D3" s="183"/>
      <c r="E3" s="183"/>
      <c r="F3" s="183"/>
    </row>
    <row r="4" spans="1:13" s="184" customFormat="1">
      <c r="B4" s="185"/>
      <c r="C4" s="186">
        <v>2004</v>
      </c>
      <c r="D4" s="187"/>
      <c r="E4" s="186">
        <v>2005</v>
      </c>
      <c r="F4" s="187"/>
      <c r="G4" s="187">
        <v>2006</v>
      </c>
      <c r="H4" s="187"/>
      <c r="I4" s="187">
        <v>2007</v>
      </c>
      <c r="J4" s="187"/>
      <c r="K4" s="187" t="s">
        <v>800</v>
      </c>
      <c r="L4" s="187"/>
      <c r="M4" s="188" t="s">
        <v>801</v>
      </c>
    </row>
    <row r="5" spans="1:13">
      <c r="B5" s="189" t="s">
        <v>796</v>
      </c>
      <c r="C5" s="190">
        <v>52.02023912808945</v>
      </c>
      <c r="D5" s="191"/>
      <c r="E5" s="190">
        <v>48.556984378099024</v>
      </c>
      <c r="F5" s="191"/>
      <c r="G5" s="190">
        <v>44.521775744401801</v>
      </c>
      <c r="H5" s="191"/>
      <c r="I5" s="190">
        <v>43.901411182155925</v>
      </c>
      <c r="J5" s="191"/>
      <c r="K5" s="190">
        <v>43.3</v>
      </c>
      <c r="L5" s="191"/>
      <c r="M5" s="192">
        <v>39.799999999999997</v>
      </c>
    </row>
    <row r="6" spans="1:13">
      <c r="B6" s="189" t="s">
        <v>797</v>
      </c>
      <c r="C6" s="190">
        <v>11.614502584719398</v>
      </c>
      <c r="D6" s="191"/>
      <c r="E6" s="190">
        <v>11.248528853507963</v>
      </c>
      <c r="F6" s="191"/>
      <c r="G6" s="190">
        <v>10.180862210276299</v>
      </c>
      <c r="H6" s="191"/>
      <c r="I6" s="190">
        <v>11.053922732146525</v>
      </c>
      <c r="J6" s="191"/>
      <c r="K6" s="190">
        <v>11.9</v>
      </c>
      <c r="L6" s="191"/>
      <c r="M6" s="192">
        <v>10.3</v>
      </c>
    </row>
    <row r="7" spans="1:13">
      <c r="B7" s="189" t="s">
        <v>798</v>
      </c>
      <c r="C7" s="190">
        <v>26.311089679839185</v>
      </c>
      <c r="D7" s="191"/>
      <c r="E7" s="190">
        <v>30.96976804251209</v>
      </c>
      <c r="F7" s="191"/>
      <c r="G7" s="190">
        <v>33.900791319043137</v>
      </c>
      <c r="H7" s="191"/>
      <c r="I7" s="190">
        <v>35.526699494170884</v>
      </c>
      <c r="J7" s="191"/>
      <c r="K7" s="190">
        <v>35.200000000000003</v>
      </c>
      <c r="L7" s="191"/>
      <c r="M7" s="192">
        <v>25.3</v>
      </c>
    </row>
    <row r="8" spans="1:13" ht="13.5" thickBot="1">
      <c r="B8" s="193" t="s">
        <v>799</v>
      </c>
      <c r="C8" s="194">
        <v>8.5916211491106793</v>
      </c>
      <c r="D8" s="195"/>
      <c r="E8" s="194">
        <v>8.8164871429355323</v>
      </c>
      <c r="F8" s="195"/>
      <c r="G8" s="194">
        <v>10.672968366349803</v>
      </c>
      <c r="H8" s="195"/>
      <c r="I8" s="194">
        <v>6.6891142379403163</v>
      </c>
      <c r="J8" s="195"/>
      <c r="K8" s="194">
        <v>8.3000000000000007</v>
      </c>
      <c r="L8" s="195"/>
      <c r="M8" s="196">
        <v>23.5</v>
      </c>
    </row>
    <row r="9" spans="1:13">
      <c r="B9" s="197"/>
      <c r="C9" s="653"/>
      <c r="D9" s="654"/>
      <c r="E9" s="653"/>
      <c r="F9" s="654"/>
      <c r="G9" s="653"/>
      <c r="H9" s="654"/>
      <c r="I9" s="653"/>
      <c r="J9" s="654"/>
      <c r="K9" s="653"/>
      <c r="L9" s="654"/>
      <c r="M9" s="653"/>
    </row>
    <row r="10" spans="1:13">
      <c r="B10" s="197"/>
      <c r="C10" s="653"/>
      <c r="D10" s="654"/>
      <c r="E10" s="653"/>
      <c r="F10" s="654"/>
      <c r="G10" s="653"/>
      <c r="H10" s="654"/>
      <c r="I10" s="653"/>
      <c r="J10" s="654"/>
      <c r="K10" s="653"/>
      <c r="L10" s="654"/>
      <c r="M10" s="653"/>
    </row>
    <row r="11" spans="1:13">
      <c r="B11" s="182" t="s">
        <v>1490</v>
      </c>
      <c r="C11" s="653"/>
      <c r="D11" s="654"/>
      <c r="E11" s="653"/>
      <c r="F11" s="654"/>
      <c r="G11" s="653"/>
      <c r="H11" s="654"/>
      <c r="I11" s="653"/>
      <c r="J11" s="654"/>
      <c r="K11" s="653"/>
      <c r="L11" s="654"/>
      <c r="M11" s="653"/>
    </row>
    <row r="12" spans="1:13">
      <c r="B12" s="197"/>
      <c r="C12" s="198"/>
      <c r="D12" s="198"/>
      <c r="E12" s="198"/>
      <c r="F12" s="198"/>
      <c r="G12" s="198"/>
    </row>
    <row r="13" spans="1:13">
      <c r="B13" s="182"/>
    </row>
    <row r="14" spans="1:13">
      <c r="C14" s="199"/>
      <c r="D14" s="199"/>
      <c r="E14" s="199"/>
      <c r="F14" s="199"/>
      <c r="G14" s="200"/>
    </row>
    <row r="15" spans="1:13">
      <c r="C15" s="199"/>
      <c r="D15" s="199"/>
      <c r="E15" s="199"/>
      <c r="F15" s="199"/>
      <c r="G15" s="200"/>
    </row>
    <row r="16" spans="1:13">
      <c r="C16" s="199"/>
      <c r="D16" s="199"/>
      <c r="E16" s="199"/>
      <c r="F16" s="199"/>
      <c r="G16" s="200"/>
    </row>
    <row r="17" spans="2:7">
      <c r="C17" s="199"/>
      <c r="D17" s="199"/>
      <c r="E17" s="199"/>
      <c r="F17" s="199"/>
      <c r="G17" s="200"/>
    </row>
    <row r="18" spans="2:7">
      <c r="C18" s="199"/>
      <c r="D18" s="199"/>
      <c r="E18" s="199"/>
      <c r="F18" s="199"/>
      <c r="G18" s="200"/>
    </row>
    <row r="19" spans="2:7">
      <c r="C19" s="199"/>
      <c r="D19" s="199"/>
      <c r="E19" s="199"/>
      <c r="F19" s="199"/>
      <c r="G19" s="200"/>
    </row>
    <row r="20" spans="2:7">
      <c r="C20" s="199"/>
      <c r="D20" s="199"/>
      <c r="E20" s="199"/>
      <c r="F20" s="199"/>
      <c r="G20" s="200"/>
    </row>
    <row r="21" spans="2:7">
      <c r="C21" s="199"/>
      <c r="D21" s="199"/>
      <c r="E21" s="199"/>
      <c r="F21" s="199"/>
      <c r="G21" s="200"/>
    </row>
    <row r="22" spans="2:7">
      <c r="C22" s="199"/>
      <c r="D22" s="199"/>
      <c r="E22" s="199"/>
      <c r="F22" s="199"/>
      <c r="G22" s="200"/>
    </row>
    <row r="23" spans="2:7">
      <c r="C23" s="199"/>
      <c r="D23" s="199"/>
      <c r="E23" s="199"/>
      <c r="F23" s="199"/>
      <c r="G23" s="200"/>
    </row>
    <row r="24" spans="2:7">
      <c r="C24" s="199"/>
      <c r="D24" s="199"/>
      <c r="E24" s="199"/>
      <c r="F24" s="199"/>
      <c r="G24" s="200"/>
    </row>
    <row r="25" spans="2:7">
      <c r="C25" s="199"/>
      <c r="D25" s="199"/>
      <c r="E25" s="199"/>
      <c r="F25" s="199"/>
      <c r="G25" s="200"/>
    </row>
    <row r="26" spans="2:7">
      <c r="C26" s="201"/>
      <c r="D26" s="201"/>
      <c r="E26" s="201"/>
      <c r="F26" s="201"/>
      <c r="G26" s="200"/>
    </row>
    <row r="27" spans="2:7">
      <c r="C27" s="200"/>
      <c r="D27" s="200"/>
      <c r="E27" s="200"/>
      <c r="F27" s="200"/>
      <c r="G27" s="200"/>
    </row>
    <row r="30" spans="2:7">
      <c r="B30" s="179" t="s">
        <v>794</v>
      </c>
    </row>
    <row r="32" spans="2:7">
      <c r="B32" s="1431" t="s">
        <v>2189</v>
      </c>
    </row>
  </sheetData>
  <phoneticPr fontId="4" type="noConversion"/>
  <hyperlinks>
    <hyperlink ref="B32" location="Мазмұны!B29" display="мазмұнға"/>
  </hyperlinks>
  <pageMargins left="0.75" right="0.75" top="1" bottom="1" header="0.5" footer="0.5"/>
  <pageSetup paperSize="9" scale="52" orientation="portrait" verticalDpi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0"/>
  <dimension ref="A2:K46"/>
  <sheetViews>
    <sheetView workbookViewId="0">
      <selection activeCell="C46" sqref="C46"/>
    </sheetView>
  </sheetViews>
  <sheetFormatPr defaultRowHeight="12.75"/>
  <cols>
    <col min="1" max="1" width="9.140625" style="202"/>
    <col min="2" max="2" width="3" style="202" bestFit="1" customWidth="1"/>
    <col min="3" max="3" width="32.28515625" style="202" customWidth="1"/>
    <col min="4" max="16384" width="9.140625" style="202"/>
  </cols>
  <sheetData>
    <row r="2" spans="1:11">
      <c r="A2" s="202" t="s">
        <v>1380</v>
      </c>
      <c r="B2" s="67" t="s">
        <v>291</v>
      </c>
    </row>
    <row r="4" spans="1:11" ht="13.5">
      <c r="B4" s="5"/>
      <c r="C4" s="203" t="s">
        <v>802</v>
      </c>
      <c r="D4" s="204" t="s">
        <v>803</v>
      </c>
      <c r="E4" s="204" t="s">
        <v>288</v>
      </c>
      <c r="K4" s="205"/>
    </row>
    <row r="5" spans="1:11">
      <c r="B5" s="206">
        <v>1</v>
      </c>
      <c r="C5" s="146" t="s">
        <v>804</v>
      </c>
      <c r="D5" s="207">
        <v>3.8811908163031851E-2</v>
      </c>
      <c r="E5" s="10">
        <v>7.15625</v>
      </c>
      <c r="K5" s="205"/>
    </row>
    <row r="6" spans="1:11">
      <c r="B6" s="206">
        <v>2</v>
      </c>
      <c r="C6" s="146" t="s">
        <v>805</v>
      </c>
      <c r="D6" s="207">
        <v>1.7010476815664111</v>
      </c>
      <c r="E6" s="10">
        <v>1.35625</v>
      </c>
    </row>
    <row r="7" spans="1:11">
      <c r="B7" s="206">
        <v>3</v>
      </c>
      <c r="C7" s="146" t="s">
        <v>806</v>
      </c>
      <c r="D7" s="207">
        <v>-0.50815019156592467</v>
      </c>
      <c r="E7" s="10">
        <v>12.956250000000001</v>
      </c>
    </row>
    <row r="8" spans="1:11">
      <c r="B8" s="206">
        <v>4</v>
      </c>
      <c r="C8" s="146" t="s">
        <v>807</v>
      </c>
      <c r="D8" s="207">
        <v>0.30194924262707712</v>
      </c>
      <c r="E8" s="10">
        <v>-3.7437500000000057</v>
      </c>
    </row>
    <row r="9" spans="1:11">
      <c r="B9" s="206">
        <v>5</v>
      </c>
      <c r="C9" s="146" t="s">
        <v>808</v>
      </c>
      <c r="D9" s="207">
        <v>0.4352343902851919</v>
      </c>
      <c r="E9" s="10">
        <v>2.3562500000000002</v>
      </c>
    </row>
    <row r="10" spans="1:11">
      <c r="B10" s="206">
        <v>6</v>
      </c>
      <c r="C10" s="146" t="s">
        <v>809</v>
      </c>
      <c r="D10" s="207">
        <v>5.8231927717598365E-2</v>
      </c>
      <c r="E10" s="10">
        <v>-11.74375</v>
      </c>
    </row>
    <row r="11" spans="1:11">
      <c r="B11" s="206">
        <v>7</v>
      </c>
      <c r="C11" s="146" t="s">
        <v>810</v>
      </c>
      <c r="D11" s="207">
        <v>0.93923497979815784</v>
      </c>
      <c r="E11" s="10">
        <v>-1.9437499999999943</v>
      </c>
    </row>
    <row r="12" spans="1:11">
      <c r="B12" s="206">
        <v>8</v>
      </c>
      <c r="C12" s="146" t="s">
        <v>811</v>
      </c>
      <c r="D12" s="207">
        <v>-0.61809336371156254</v>
      </c>
      <c r="E12" s="10">
        <v>-0.34375</v>
      </c>
    </row>
    <row r="13" spans="1:11">
      <c r="B13" s="206">
        <v>9</v>
      </c>
      <c r="C13" s="146" t="s">
        <v>812</v>
      </c>
      <c r="D13" s="207">
        <v>0.24583412913107913</v>
      </c>
      <c r="E13" s="10">
        <v>0.35625000000000284</v>
      </c>
    </row>
    <row r="14" spans="1:11">
      <c r="B14" s="206">
        <v>10</v>
      </c>
      <c r="C14" s="146" t="s">
        <v>813</v>
      </c>
      <c r="D14" s="207">
        <v>9.4723629841794957E-2</v>
      </c>
      <c r="E14" s="10">
        <v>8.15625</v>
      </c>
    </row>
    <row r="15" spans="1:11">
      <c r="B15" s="206">
        <v>11</v>
      </c>
      <c r="C15" s="146" t="s">
        <v>814</v>
      </c>
      <c r="D15" s="207">
        <v>0.88075932707929916</v>
      </c>
      <c r="E15" s="10">
        <v>-6.4437499999999943</v>
      </c>
    </row>
    <row r="16" spans="1:11">
      <c r="B16" s="206">
        <v>12</v>
      </c>
      <c r="C16" s="146" t="s">
        <v>815</v>
      </c>
      <c r="D16" s="207">
        <v>0.79451367102913117</v>
      </c>
      <c r="E16" s="10">
        <v>1.35625</v>
      </c>
    </row>
    <row r="17" spans="2:5">
      <c r="B17" s="206">
        <v>13</v>
      </c>
      <c r="C17" s="146" t="s">
        <v>816</v>
      </c>
      <c r="D17" s="207">
        <v>0.49225303870728387</v>
      </c>
      <c r="E17" s="10">
        <v>-7.84375</v>
      </c>
    </row>
    <row r="18" spans="2:5">
      <c r="B18" s="206">
        <v>14</v>
      </c>
      <c r="C18" s="146" t="s">
        <v>290</v>
      </c>
      <c r="D18" s="207">
        <v>0.50562451615616699</v>
      </c>
      <c r="E18" s="10">
        <v>6.2562499999999943</v>
      </c>
    </row>
    <row r="19" spans="2:5">
      <c r="B19" s="206">
        <v>15</v>
      </c>
      <c r="C19" s="146" t="s">
        <v>289</v>
      </c>
      <c r="D19" s="207">
        <v>-0.82257324237234997</v>
      </c>
      <c r="E19" s="10">
        <v>1.15625</v>
      </c>
    </row>
    <row r="20" spans="2:5">
      <c r="B20" s="206">
        <v>16</v>
      </c>
      <c r="C20" s="146" t="s">
        <v>817</v>
      </c>
      <c r="D20" s="207">
        <v>-0.50290651551164989</v>
      </c>
      <c r="E20" s="10">
        <v>3.65625</v>
      </c>
    </row>
    <row r="21" spans="2:5">
      <c r="B21" s="206">
        <v>17</v>
      </c>
      <c r="C21" s="146" t="s">
        <v>818</v>
      </c>
      <c r="D21" s="207">
        <v>-0.57403800932223648</v>
      </c>
      <c r="E21" s="10">
        <v>8.4562500000000007</v>
      </c>
    </row>
    <row r="24" spans="2:5">
      <c r="B24" s="67" t="s">
        <v>174</v>
      </c>
    </row>
    <row r="43" spans="3:5">
      <c r="C43" s="74" t="s">
        <v>819</v>
      </c>
    </row>
    <row r="44" spans="3:5">
      <c r="C44" s="74" t="s">
        <v>820</v>
      </c>
      <c r="E44" s="202" t="s">
        <v>367</v>
      </c>
    </row>
    <row r="46" spans="3:5">
      <c r="C46" s="1431" t="s">
        <v>2189</v>
      </c>
    </row>
  </sheetData>
  <phoneticPr fontId="4" type="noConversion"/>
  <hyperlinks>
    <hyperlink ref="C46" location="Мазмұны!B30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2:F43"/>
  <sheetViews>
    <sheetView topLeftCell="A23" zoomScaleNormal="100" workbookViewId="0">
      <selection activeCell="B43" sqref="B43"/>
    </sheetView>
  </sheetViews>
  <sheetFormatPr defaultRowHeight="12.75"/>
  <cols>
    <col min="1" max="1" width="9.140625" style="3"/>
    <col min="2" max="2" width="8.42578125" style="3" bestFit="1" customWidth="1"/>
    <col min="3" max="3" width="9.28515625" style="3" bestFit="1" customWidth="1"/>
    <col min="4" max="4" width="9.7109375" style="3" bestFit="1" customWidth="1"/>
    <col min="5" max="16384" width="9.140625" style="3"/>
  </cols>
  <sheetData>
    <row r="2" spans="1:4">
      <c r="A2" s="3" t="s">
        <v>1380</v>
      </c>
      <c r="B2" s="67" t="s">
        <v>175</v>
      </c>
    </row>
    <row r="4" spans="1:4" ht="38.25">
      <c r="B4" s="5" t="s">
        <v>1382</v>
      </c>
      <c r="C4" s="208" t="s">
        <v>821</v>
      </c>
      <c r="D4" s="208" t="s">
        <v>822</v>
      </c>
    </row>
    <row r="5" spans="1:4">
      <c r="B5" s="5" t="s">
        <v>2010</v>
      </c>
      <c r="C5" s="209">
        <v>3770.4234821810387</v>
      </c>
      <c r="D5" s="209">
        <v>3224.8029466022272</v>
      </c>
    </row>
    <row r="6" spans="1:4">
      <c r="B6" s="5" t="s">
        <v>2011</v>
      </c>
      <c r="C6" s="209">
        <v>-700.42943017999642</v>
      </c>
      <c r="D6" s="209">
        <v>-56533.713803551393</v>
      </c>
    </row>
    <row r="7" spans="1:4">
      <c r="B7" s="5" t="s">
        <v>2012</v>
      </c>
      <c r="C7" s="209">
        <v>-3964.2360381877515</v>
      </c>
      <c r="D7" s="209">
        <v>-97151.307278739056</v>
      </c>
    </row>
    <row r="8" spans="1:4">
      <c r="B8" s="5" t="s">
        <v>2013</v>
      </c>
      <c r="C8" s="209">
        <v>-4211.4145018894924</v>
      </c>
      <c r="D8" s="209">
        <v>-122539.61332759052</v>
      </c>
    </row>
    <row r="9" spans="1:4">
      <c r="B9" s="5" t="s">
        <v>2014</v>
      </c>
      <c r="C9" s="209">
        <v>-2011.4697437593713</v>
      </c>
      <c r="D9" s="209">
        <v>172993.8196625202</v>
      </c>
    </row>
    <row r="10" spans="1:4">
      <c r="B10" s="5" t="s">
        <v>2015</v>
      </c>
      <c r="C10" s="209">
        <v>-7643.635218599462</v>
      </c>
      <c r="D10" s="209">
        <v>173500.90123928082</v>
      </c>
    </row>
    <row r="11" spans="1:4">
      <c r="B11" s="5" t="s">
        <v>2016</v>
      </c>
      <c r="C11" s="209">
        <v>-6736.5374106401578</v>
      </c>
      <c r="D11" s="209">
        <v>308676.18981636642</v>
      </c>
    </row>
    <row r="12" spans="1:4">
      <c r="B12" s="5" t="s">
        <v>2017</v>
      </c>
      <c r="C12" s="209">
        <v>1710.2913977933349</v>
      </c>
      <c r="D12" s="209">
        <v>197856.41629498778</v>
      </c>
    </row>
    <row r="13" spans="1:4">
      <c r="B13" s="5" t="s">
        <v>2018</v>
      </c>
      <c r="C13" s="209">
        <v>6809.2223169560311</v>
      </c>
      <c r="D13" s="209">
        <v>-202092.12540673185</v>
      </c>
    </row>
    <row r="14" spans="1:4">
      <c r="B14" s="5" t="s">
        <v>2019</v>
      </c>
      <c r="C14" s="209">
        <v>7179.9623607204994</v>
      </c>
      <c r="D14" s="209">
        <v>-166323.62572616804</v>
      </c>
    </row>
    <row r="15" spans="1:4">
      <c r="B15" s="5" t="s">
        <v>2020</v>
      </c>
      <c r="C15" s="209">
        <v>8813.0672802047338</v>
      </c>
      <c r="D15" s="209">
        <v>-297935.57881756779</v>
      </c>
    </row>
    <row r="16" spans="1:4">
      <c r="B16" s="5" t="s">
        <v>2021</v>
      </c>
      <c r="C16" s="209">
        <v>11466.241816293914</v>
      </c>
      <c r="D16" s="209">
        <v>-185273.55401040707</v>
      </c>
    </row>
    <row r="17" spans="2:6">
      <c r="B17" s="5" t="s">
        <v>2022</v>
      </c>
      <c r="C17" s="209">
        <v>7490.4624235084048</v>
      </c>
      <c r="D17" s="209">
        <v>50002.365256321151</v>
      </c>
    </row>
    <row r="18" spans="2:6">
      <c r="B18" s="5" t="s">
        <v>2023</v>
      </c>
      <c r="C18" s="209">
        <v>1570.4364728129003</v>
      </c>
      <c r="D18" s="209">
        <v>-50821.350773517042</v>
      </c>
    </row>
    <row r="19" spans="2:6">
      <c r="B19" s="5" t="s">
        <v>2024</v>
      </c>
      <c r="C19" s="209">
        <v>-5456.1670756512322</v>
      </c>
      <c r="D19" s="209">
        <v>72658.584329396021</v>
      </c>
    </row>
    <row r="20" spans="2:6">
      <c r="B20" s="5" t="s">
        <v>823</v>
      </c>
      <c r="C20" s="209">
        <v>-18086.218131552567</v>
      </c>
      <c r="D20" s="209">
        <v>199757.78959883889</v>
      </c>
    </row>
    <row r="23" spans="2:6">
      <c r="B23" s="67" t="s">
        <v>175</v>
      </c>
      <c r="F23" s="156"/>
    </row>
    <row r="40" spans="2:2">
      <c r="B40" s="68" t="s">
        <v>824</v>
      </c>
    </row>
    <row r="41" spans="2:2">
      <c r="B41" s="68" t="s">
        <v>292</v>
      </c>
    </row>
    <row r="43" spans="2:2">
      <c r="B43" s="1431" t="s">
        <v>2189</v>
      </c>
    </row>
  </sheetData>
  <phoneticPr fontId="4" type="noConversion"/>
  <hyperlinks>
    <hyperlink ref="B43" location="Мазмұны!B31" display="мазмұнға"/>
  </hyperlinks>
  <pageMargins left="0.75" right="0.75" top="1" bottom="1" header="0.5" footer="0.5"/>
  <pageSetup paperSize="9" scale="68" orientation="portrait" verticalDpi="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2:K34"/>
  <sheetViews>
    <sheetView topLeftCell="A16" zoomScaleNormal="100" workbookViewId="0">
      <selection activeCell="I25" sqref="I25"/>
    </sheetView>
  </sheetViews>
  <sheetFormatPr defaultRowHeight="12.75"/>
  <cols>
    <col min="1" max="1" width="9.140625" style="3"/>
    <col min="2" max="2" width="47" style="3" customWidth="1"/>
    <col min="3" max="8" width="9.140625" style="3"/>
    <col min="9" max="10" width="11" style="3" bestFit="1" customWidth="1"/>
    <col min="11" max="16384" width="9.140625" style="3"/>
  </cols>
  <sheetData>
    <row r="2" spans="1:11">
      <c r="A2" s="181" t="s">
        <v>1380</v>
      </c>
      <c r="B2" s="210" t="s">
        <v>176</v>
      </c>
    </row>
    <row r="3" spans="1:11">
      <c r="A3" s="181"/>
      <c r="B3" s="210"/>
    </row>
    <row r="4" spans="1:11">
      <c r="B4" s="658" t="s">
        <v>825</v>
      </c>
      <c r="C4" s="659">
        <v>2002</v>
      </c>
      <c r="D4" s="659">
        <v>2003</v>
      </c>
      <c r="E4" s="659">
        <v>2004</v>
      </c>
      <c r="F4" s="659">
        <v>2005</v>
      </c>
      <c r="G4" s="660">
        <v>2006</v>
      </c>
      <c r="H4" s="660">
        <v>2007</v>
      </c>
      <c r="I4" s="661" t="s">
        <v>572</v>
      </c>
      <c r="J4" s="661" t="s">
        <v>573</v>
      </c>
    </row>
    <row r="5" spans="1:11">
      <c r="B5" s="5" t="s">
        <v>571</v>
      </c>
      <c r="C5" s="655">
        <v>821.15999399999998</v>
      </c>
      <c r="D5" s="655">
        <v>1022.255749</v>
      </c>
      <c r="E5" s="655">
        <v>1305.124</v>
      </c>
      <c r="F5" s="655">
        <v>2122.3581073</v>
      </c>
      <c r="G5" s="655">
        <v>2360.9424733999999</v>
      </c>
      <c r="H5" s="655">
        <v>2898.2782699999998</v>
      </c>
      <c r="I5" s="655">
        <v>2049.0701781317998</v>
      </c>
      <c r="J5" s="655">
        <v>2525.9957100000001</v>
      </c>
      <c r="K5" s="211"/>
    </row>
    <row r="6" spans="1:11">
      <c r="B6" s="656" t="s">
        <v>826</v>
      </c>
      <c r="C6" s="657">
        <v>713.09630000000004</v>
      </c>
      <c r="D6" s="657">
        <v>897.28840000000002</v>
      </c>
      <c r="E6" s="657">
        <v>1225.6359</v>
      </c>
      <c r="F6" s="657">
        <v>1642.1663000000001</v>
      </c>
      <c r="G6" s="657">
        <v>2081.7314000000001</v>
      </c>
      <c r="H6" s="657">
        <v>2640.3137945999997</v>
      </c>
      <c r="I6" s="657">
        <v>1820.0702000000001</v>
      </c>
      <c r="J6" s="657">
        <v>2062.5037563000001</v>
      </c>
    </row>
    <row r="7" spans="1:11">
      <c r="B7" s="656" t="s">
        <v>827</v>
      </c>
      <c r="C7" s="657">
        <v>663.84656388999895</v>
      </c>
      <c r="D7" s="657">
        <v>779.39132333846999</v>
      </c>
      <c r="E7" s="657">
        <v>963.00837367512895</v>
      </c>
      <c r="F7" s="657">
        <v>1569.2512650284</v>
      </c>
      <c r="G7" s="657">
        <v>1649.1101638528</v>
      </c>
      <c r="H7" s="657">
        <v>1902.01227623404</v>
      </c>
      <c r="I7" s="657">
        <v>1408.4742706708</v>
      </c>
      <c r="J7" s="657">
        <v>1673.1403225823799</v>
      </c>
    </row>
    <row r="8" spans="1:11">
      <c r="B8" s="656" t="s">
        <v>828</v>
      </c>
      <c r="C8" s="657">
        <v>294.15868080300004</v>
      </c>
      <c r="D8" s="657">
        <v>547.77867013108335</v>
      </c>
      <c r="E8" s="657">
        <v>697.87892385791031</v>
      </c>
      <c r="F8" s="657">
        <v>1072.8376627626765</v>
      </c>
      <c r="G8" s="657">
        <v>1776.856505860846</v>
      </c>
      <c r="H8" s="657">
        <v>2574.2853</v>
      </c>
      <c r="I8" s="657">
        <v>2299.7916953186782</v>
      </c>
      <c r="J8" s="657">
        <v>3316.9663499999997</v>
      </c>
    </row>
    <row r="9" spans="1:11">
      <c r="B9" s="656" t="s">
        <v>829</v>
      </c>
      <c r="C9" s="657">
        <v>137.22350231550999</v>
      </c>
      <c r="D9" s="657">
        <v>247.60105153046999</v>
      </c>
      <c r="E9" s="657">
        <v>324.92998184850001</v>
      </c>
      <c r="F9" s="657">
        <v>367.90084103639998</v>
      </c>
      <c r="G9" s="657">
        <v>497.50113235560002</v>
      </c>
      <c r="H9" s="657">
        <v>779.18419602321001</v>
      </c>
      <c r="I9" s="657">
        <v>529.84513033309997</v>
      </c>
      <c r="J9" s="657">
        <v>714.16887646007001</v>
      </c>
    </row>
    <row r="10" spans="1:11">
      <c r="B10" s="5" t="s">
        <v>830</v>
      </c>
      <c r="C10" s="562">
        <v>3825.6192000000005</v>
      </c>
      <c r="D10" s="562">
        <v>4319.2928000000002</v>
      </c>
      <c r="E10" s="562">
        <v>5200.0446000000002</v>
      </c>
      <c r="F10" s="562">
        <v>7231.3296</v>
      </c>
      <c r="G10" s="562">
        <v>8214.7635000000009</v>
      </c>
      <c r="H10" s="562">
        <v>8901.1070057471243</v>
      </c>
      <c r="I10" s="562">
        <v>8261.351999999999</v>
      </c>
      <c r="J10" s="562">
        <v>13411.803999999998</v>
      </c>
    </row>
    <row r="11" spans="1:11">
      <c r="B11" s="656" t="s">
        <v>831</v>
      </c>
      <c r="C11" s="657">
        <v>-13.005548999999974</v>
      </c>
      <c r="D11" s="657">
        <v>-46.183496999999875</v>
      </c>
      <c r="E11" s="657">
        <v>-18.696999999999889</v>
      </c>
      <c r="F11" s="657">
        <v>46.662237500000174</v>
      </c>
      <c r="G11" s="657">
        <v>81.620052599999781</v>
      </c>
      <c r="H11" s="657">
        <v>-215.29503999999969</v>
      </c>
      <c r="I11" s="657">
        <v>-117.86224209550028</v>
      </c>
      <c r="J11" s="657">
        <v>-232.06261000000009</v>
      </c>
    </row>
    <row r="12" spans="1:11">
      <c r="B12" s="5" t="s">
        <v>832</v>
      </c>
      <c r="C12" s="657">
        <v>-121.06924299999991</v>
      </c>
      <c r="D12" s="657">
        <v>-171.15084599999989</v>
      </c>
      <c r="E12" s="657">
        <v>-98.18509999999992</v>
      </c>
      <c r="F12" s="657">
        <v>-433.52956979999976</v>
      </c>
      <c r="G12" s="657">
        <v>-197.59102080000002</v>
      </c>
      <c r="H12" s="657">
        <v>-473.25951539999994</v>
      </c>
      <c r="I12" s="657">
        <v>-346.86222022729999</v>
      </c>
      <c r="J12" s="657">
        <v>-695.55456370000024</v>
      </c>
    </row>
    <row r="13" spans="1:11">
      <c r="B13" s="158"/>
      <c r="C13" s="212"/>
      <c r="D13" s="212"/>
      <c r="E13" s="212"/>
      <c r="F13" s="212"/>
      <c r="G13" s="212"/>
      <c r="H13" s="212"/>
      <c r="I13" s="212"/>
      <c r="J13" s="212"/>
    </row>
    <row r="14" spans="1:11"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1">
      <c r="B15" s="210" t="s">
        <v>176</v>
      </c>
    </row>
    <row r="18" spans="2:10">
      <c r="B18" s="210"/>
      <c r="H18" s="211"/>
    </row>
    <row r="19" spans="2:10">
      <c r="H19" s="211"/>
      <c r="I19" s="24"/>
    </row>
    <row r="20" spans="2:10">
      <c r="H20" s="211"/>
      <c r="I20" s="24"/>
    </row>
    <row r="21" spans="2:10">
      <c r="I21" s="24"/>
    </row>
    <row r="22" spans="2:10">
      <c r="I22" s="24"/>
    </row>
    <row r="23" spans="2:10">
      <c r="I23" s="24"/>
    </row>
    <row r="24" spans="2:10">
      <c r="I24" s="24"/>
    </row>
    <row r="25" spans="2:10">
      <c r="I25" s="216"/>
    </row>
    <row r="26" spans="2:10">
      <c r="I26" s="24"/>
    </row>
    <row r="27" spans="2:10">
      <c r="I27" s="24"/>
    </row>
    <row r="28" spans="2:10">
      <c r="I28" s="24"/>
    </row>
    <row r="29" spans="2:10">
      <c r="I29" s="24"/>
    </row>
    <row r="32" spans="2:10">
      <c r="B32" s="74" t="s">
        <v>833</v>
      </c>
      <c r="C32" s="158"/>
      <c r="D32" s="158"/>
      <c r="E32" s="158"/>
      <c r="F32" s="158"/>
      <c r="G32" s="158"/>
      <c r="H32" s="158"/>
      <c r="I32" s="158"/>
      <c r="J32" s="158"/>
    </row>
    <row r="33" spans="2:10">
      <c r="B33" s="158"/>
      <c r="C33" s="215"/>
      <c r="D33" s="215"/>
      <c r="E33" s="215"/>
      <c r="F33" s="215"/>
      <c r="G33" s="215"/>
      <c r="H33" s="215"/>
      <c r="I33" s="215"/>
      <c r="J33" s="215"/>
    </row>
    <row r="34" spans="2:10">
      <c r="B34" s="1431" t="s">
        <v>2189</v>
      </c>
      <c r="C34" s="212"/>
      <c r="D34" s="212"/>
      <c r="E34" s="212"/>
      <c r="F34" s="212"/>
      <c r="G34" s="212"/>
      <c r="H34" s="212"/>
    </row>
  </sheetData>
  <phoneticPr fontId="4" type="noConversion"/>
  <hyperlinks>
    <hyperlink ref="B34" location="Мазмұны!B32" display="мазмұнға"/>
  </hyperlinks>
  <pageMargins left="0.75" right="0.75" top="1" bottom="1" header="0.5" footer="0.5"/>
  <pageSetup paperSize="9" scale="38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1263"/>
  <sheetViews>
    <sheetView zoomScaleNormal="100" workbookViewId="0">
      <selection activeCell="G13" sqref="G13"/>
    </sheetView>
  </sheetViews>
  <sheetFormatPr defaultRowHeight="12.75"/>
  <cols>
    <col min="1" max="12" width="9.140625" style="11"/>
    <col min="13" max="15" width="7.28515625" style="11" customWidth="1"/>
    <col min="16" max="16384" width="9.140625" style="11"/>
  </cols>
  <sheetData>
    <row r="2" spans="1:7" s="73" customFormat="1">
      <c r="A2" s="69" t="s">
        <v>1380</v>
      </c>
      <c r="B2" s="210" t="s">
        <v>2191</v>
      </c>
      <c r="G2" s="210" t="s">
        <v>2191</v>
      </c>
    </row>
    <row r="4" spans="1:7" ht="165.75">
      <c r="B4" s="1" t="s">
        <v>1382</v>
      </c>
      <c r="C4" s="1" t="s">
        <v>1385</v>
      </c>
      <c r="D4" s="1" t="s">
        <v>1386</v>
      </c>
      <c r="E4" s="1" t="s">
        <v>2190</v>
      </c>
      <c r="F4" s="54"/>
    </row>
    <row r="5" spans="1:7">
      <c r="B5" s="56" t="s">
        <v>389</v>
      </c>
      <c r="C5" s="8">
        <v>62.361372549999999</v>
      </c>
      <c r="D5" s="8">
        <v>50.319230769230778</v>
      </c>
      <c r="E5" s="10">
        <v>2.0074439930622061</v>
      </c>
      <c r="F5" s="54"/>
    </row>
    <row r="6" spans="1:7">
      <c r="B6" s="56" t="s">
        <v>392</v>
      </c>
      <c r="C6" s="8">
        <v>59.71473684</v>
      </c>
      <c r="D6" s="8">
        <v>52.150769230769235</v>
      </c>
      <c r="E6" s="10">
        <v>2.1952486970968583</v>
      </c>
      <c r="F6" s="18"/>
      <c r="G6" s="18"/>
    </row>
    <row r="7" spans="1:7">
      <c r="B7" s="56" t="s">
        <v>395</v>
      </c>
      <c r="C7" s="8">
        <v>60.929275359999998</v>
      </c>
      <c r="D7" s="8">
        <v>53.671538461538461</v>
      </c>
      <c r="E7" s="10">
        <v>2.0421911428736363</v>
      </c>
      <c r="F7" s="18"/>
    </row>
    <row r="8" spans="1:7">
      <c r="B8" s="56" t="s">
        <v>398</v>
      </c>
      <c r="C8" s="8">
        <v>67.99555556</v>
      </c>
      <c r="D8" s="8">
        <v>54.759230769230768</v>
      </c>
      <c r="E8" s="10">
        <v>2.1141151564507763</v>
      </c>
      <c r="F8" s="18"/>
    </row>
    <row r="9" spans="1:7">
      <c r="B9" s="56" t="s">
        <v>401</v>
      </c>
      <c r="C9" s="8">
        <v>68.61492063</v>
      </c>
      <c r="D9" s="8">
        <v>55.983076923076922</v>
      </c>
      <c r="E9" s="10">
        <v>1.8455826977070497</v>
      </c>
      <c r="F9" s="18"/>
    </row>
    <row r="10" spans="1:7">
      <c r="B10" s="56" t="s">
        <v>404</v>
      </c>
      <c r="C10" s="8">
        <v>68.290151519999995</v>
      </c>
      <c r="D10" s="8">
        <v>57.353076923076927</v>
      </c>
      <c r="E10" s="10">
        <v>2.1678435531642384</v>
      </c>
      <c r="F10" s="18"/>
    </row>
    <row r="11" spans="1:7" ht="12.75" customHeight="1">
      <c r="B11" s="56" t="s">
        <v>407</v>
      </c>
      <c r="C11" s="8">
        <v>72.507894739999998</v>
      </c>
      <c r="D11" s="8">
        <v>58.808461538461536</v>
      </c>
      <c r="E11" s="10">
        <v>1.3077445141485051</v>
      </c>
      <c r="F11" s="18"/>
      <c r="G11" s="74" t="s">
        <v>1387</v>
      </c>
    </row>
    <row r="12" spans="1:7" ht="12.75" customHeight="1">
      <c r="B12" s="56" t="s">
        <v>410</v>
      </c>
      <c r="C12" s="8">
        <v>71.811884059999997</v>
      </c>
      <c r="D12" s="8">
        <v>60.220769230769228</v>
      </c>
      <c r="E12" s="10">
        <v>3.5695510728467217</v>
      </c>
      <c r="F12" s="18"/>
    </row>
    <row r="13" spans="1:7">
      <c r="B13" s="56" t="s">
        <v>413</v>
      </c>
      <c r="C13" s="8">
        <v>61.973833329999998</v>
      </c>
      <c r="D13" s="8">
        <v>60.580769230769228</v>
      </c>
      <c r="E13" s="10">
        <v>2.6912102959715174</v>
      </c>
      <c r="F13" s="18"/>
      <c r="G13" s="1430" t="s">
        <v>2189</v>
      </c>
    </row>
    <row r="14" spans="1:7">
      <c r="B14" s="56" t="s">
        <v>416</v>
      </c>
      <c r="C14" s="8">
        <v>57.9515873</v>
      </c>
      <c r="D14" s="8">
        <v>60.043076923076924</v>
      </c>
      <c r="E14" s="10">
        <v>1.1043590333130096</v>
      </c>
      <c r="F14" s="18"/>
    </row>
    <row r="15" spans="1:7">
      <c r="B15" s="56" t="s">
        <v>418</v>
      </c>
      <c r="C15" s="8">
        <v>58.133833330000002</v>
      </c>
      <c r="D15" s="8">
        <v>59.857692307692318</v>
      </c>
      <c r="E15" s="10">
        <v>1.8670396968029745</v>
      </c>
      <c r="F15" s="18"/>
    </row>
    <row r="16" spans="1:7">
      <c r="B16" s="56" t="s">
        <v>420</v>
      </c>
      <c r="C16" s="8">
        <v>61.003157889999997</v>
      </c>
      <c r="D16" s="8">
        <v>60.209230769230771</v>
      </c>
      <c r="E16" s="10">
        <v>1.4625784472247583</v>
      </c>
      <c r="F16" s="18"/>
    </row>
    <row r="17" spans="2:6">
      <c r="B17" s="56" t="s">
        <v>390</v>
      </c>
      <c r="C17" s="8">
        <v>53.396333329999997</v>
      </c>
      <c r="D17" s="8">
        <v>60.096923076923076</v>
      </c>
      <c r="E17" s="10">
        <v>2.2823098693915158</v>
      </c>
    </row>
    <row r="18" spans="2:6">
      <c r="B18" s="56" t="s">
        <v>393</v>
      </c>
      <c r="C18" s="8">
        <v>57.584736839999998</v>
      </c>
      <c r="D18" s="8">
        <v>59.867692307692316</v>
      </c>
      <c r="E18" s="10">
        <v>1.6050134447709099</v>
      </c>
      <c r="F18" s="18"/>
    </row>
    <row r="19" spans="2:6">
      <c r="B19" s="56" t="s">
        <v>396</v>
      </c>
      <c r="C19" s="8">
        <v>60.599848479999999</v>
      </c>
      <c r="D19" s="8">
        <v>59.816153846153853</v>
      </c>
      <c r="E19" s="10">
        <v>2.5304728097125282</v>
      </c>
      <c r="F19" s="18"/>
    </row>
    <row r="20" spans="2:6">
      <c r="B20" s="56" t="s">
        <v>399</v>
      </c>
      <c r="C20" s="8">
        <v>65.098421049999999</v>
      </c>
      <c r="D20" s="8">
        <v>60.289230769230777</v>
      </c>
      <c r="E20" s="10">
        <v>1.2555700659363607</v>
      </c>
      <c r="F20" s="18"/>
    </row>
    <row r="21" spans="2:6">
      <c r="B21" s="56" t="s">
        <v>402</v>
      </c>
      <c r="C21" s="8">
        <v>65.096060609999995</v>
      </c>
      <c r="D21" s="8">
        <v>60.306923076923084</v>
      </c>
      <c r="E21" s="10">
        <v>2.946827060300834</v>
      </c>
      <c r="F21" s="18"/>
    </row>
    <row r="22" spans="2:6">
      <c r="B22" s="56" t="s">
        <v>405</v>
      </c>
      <c r="C22" s="8">
        <v>68.188095239999996</v>
      </c>
      <c r="D22" s="8">
        <v>60.478461538461552</v>
      </c>
      <c r="E22" s="10">
        <v>1.2229192240576097</v>
      </c>
      <c r="F22" s="18"/>
    </row>
    <row r="23" spans="2:6">
      <c r="B23" s="56" t="s">
        <v>408</v>
      </c>
      <c r="C23" s="8">
        <v>73.671746029999994</v>
      </c>
      <c r="D23" s="8">
        <v>61.079230769230783</v>
      </c>
      <c r="E23" s="10">
        <v>1.8747502575385315</v>
      </c>
      <c r="F23" s="18"/>
    </row>
    <row r="24" spans="2:6">
      <c r="B24" s="56" t="s">
        <v>411</v>
      </c>
      <c r="C24" s="8">
        <v>70.126811590000003</v>
      </c>
      <c r="D24" s="8">
        <v>61.519230769230781</v>
      </c>
      <c r="E24" s="10">
        <v>2.5386268112813251</v>
      </c>
      <c r="F24" s="18"/>
    </row>
    <row r="25" spans="2:6">
      <c r="B25" s="56" t="s">
        <v>414</v>
      </c>
      <c r="C25" s="8">
        <v>76.905964909999994</v>
      </c>
      <c r="D25" s="8">
        <v>61.544615384615398</v>
      </c>
      <c r="E25" s="10">
        <v>1.5781231357471091</v>
      </c>
      <c r="F25" s="18"/>
    </row>
    <row r="26" spans="2:6">
      <c r="B26" s="56" t="s">
        <v>417</v>
      </c>
      <c r="C26" s="8">
        <v>82.151969699999995</v>
      </c>
      <c r="D26" s="8">
        <v>62.609230769230763</v>
      </c>
      <c r="E26" s="10">
        <v>4.3916420799176477</v>
      </c>
      <c r="F26" s="18"/>
    </row>
    <row r="27" spans="2:6">
      <c r="B27" s="56" t="s">
        <v>419</v>
      </c>
      <c r="C27" s="8">
        <v>91.271746030000003</v>
      </c>
      <c r="D27" s="8">
        <v>65.396923076923073</v>
      </c>
      <c r="E27" s="10">
        <v>2.0855518750144322</v>
      </c>
      <c r="F27" s="18"/>
    </row>
    <row r="28" spans="2:6">
      <c r="B28" s="56" t="s">
        <v>421</v>
      </c>
      <c r="C28" s="8">
        <v>89.428888889999996</v>
      </c>
      <c r="D28" s="8">
        <v>67.962307692307689</v>
      </c>
      <c r="E28" s="10">
        <v>2.7357393881726706</v>
      </c>
      <c r="F28" s="18"/>
    </row>
    <row r="29" spans="2:6">
      <c r="B29" s="56" t="s">
        <v>391</v>
      </c>
      <c r="C29" s="8">
        <v>90.815555560000007</v>
      </c>
      <c r="D29" s="8">
        <v>70.60846153846154</v>
      </c>
      <c r="E29" s="10">
        <v>3.2319452897183898</v>
      </c>
      <c r="F29" s="18"/>
    </row>
    <row r="30" spans="2:6">
      <c r="B30" s="56" t="s">
        <v>394</v>
      </c>
      <c r="C30" s="8">
        <v>93.745740740000002</v>
      </c>
      <c r="D30" s="8">
        <v>73.597692307692313</v>
      </c>
      <c r="E30" s="10">
        <v>3.2938133205260431</v>
      </c>
      <c r="F30" s="18"/>
    </row>
    <row r="31" spans="2:6">
      <c r="B31" s="56" t="s">
        <v>397</v>
      </c>
      <c r="C31" s="8">
        <v>101.8428333</v>
      </c>
      <c r="D31" s="8">
        <v>76.838461538461544</v>
      </c>
      <c r="E31" s="10">
        <v>3.2814014862985985</v>
      </c>
      <c r="F31" s="18"/>
    </row>
    <row r="32" spans="2:6">
      <c r="B32" s="56" t="s">
        <v>400</v>
      </c>
      <c r="C32" s="8">
        <v>109.0493651</v>
      </c>
      <c r="D32" s="8">
        <v>79.95</v>
      </c>
      <c r="E32" s="10">
        <v>4.846223794351725</v>
      </c>
      <c r="F32" s="18"/>
    </row>
    <row r="33" spans="2:6">
      <c r="B33" s="56" t="s">
        <v>403</v>
      </c>
      <c r="C33" s="8">
        <v>122.7693333</v>
      </c>
      <c r="D33" s="8">
        <v>83.206923076923076</v>
      </c>
      <c r="E33" s="10">
        <v>5.8205767257130763</v>
      </c>
      <c r="F33" s="18"/>
    </row>
    <row r="34" spans="2:6">
      <c r="B34" s="56" t="s">
        <v>406</v>
      </c>
      <c r="C34" s="8">
        <v>131.52111110000001</v>
      </c>
      <c r="D34" s="8">
        <v>87.542307692307702</v>
      </c>
      <c r="E34" s="10">
        <v>4.7826751330789001</v>
      </c>
      <c r="F34" s="18"/>
    </row>
    <row r="35" spans="2:6">
      <c r="B35" s="56" t="s">
        <v>409</v>
      </c>
      <c r="C35" s="8">
        <v>132.54803029999999</v>
      </c>
      <c r="D35" s="8">
        <v>93.05384615384618</v>
      </c>
      <c r="E35" s="10">
        <v>7.1451385944294383</v>
      </c>
      <c r="F35" s="18"/>
    </row>
    <row r="36" spans="2:6">
      <c r="B36" s="56" t="s">
        <v>412</v>
      </c>
      <c r="C36" s="8">
        <v>114.5668254</v>
      </c>
      <c r="D36" s="8">
        <v>96.651538461538465</v>
      </c>
      <c r="E36" s="10">
        <v>4.0918347264483881</v>
      </c>
      <c r="F36" s="18"/>
    </row>
    <row r="37" spans="2:6">
      <c r="B37" s="56" t="s">
        <v>415</v>
      </c>
      <c r="C37" s="8">
        <v>99.294603170000002</v>
      </c>
      <c r="D37" s="8">
        <v>98.77538461538461</v>
      </c>
      <c r="E37" s="10">
        <v>5.6485798697951894</v>
      </c>
      <c r="F37" s="18"/>
    </row>
    <row r="38" spans="2:6">
      <c r="F38" s="18"/>
    </row>
    <row r="39" spans="2:6">
      <c r="F39" s="18"/>
    </row>
    <row r="40" spans="2:6">
      <c r="F40" s="18"/>
    </row>
    <row r="41" spans="2:6">
      <c r="F41" s="18"/>
    </row>
    <row r="42" spans="2:6">
      <c r="F42" s="18"/>
    </row>
    <row r="43" spans="2:6">
      <c r="F43" s="18"/>
    </row>
    <row r="44" spans="2:6">
      <c r="F44" s="18"/>
    </row>
    <row r="45" spans="2:6">
      <c r="F45" s="18"/>
    </row>
    <row r="46" spans="2:6">
      <c r="F46" s="18"/>
    </row>
    <row r="47" spans="2:6">
      <c r="F47" s="18"/>
    </row>
    <row r="48" spans="2:6">
      <c r="F48" s="18"/>
    </row>
    <row r="49" spans="6:6">
      <c r="F49" s="18"/>
    </row>
    <row r="50" spans="6:6">
      <c r="F50" s="18"/>
    </row>
    <row r="51" spans="6:6">
      <c r="F51" s="18"/>
    </row>
    <row r="52" spans="6:6">
      <c r="F52" s="18"/>
    </row>
    <row r="53" spans="6:6">
      <c r="F53" s="18"/>
    </row>
    <row r="54" spans="6:6">
      <c r="F54" s="18"/>
    </row>
    <row r="55" spans="6:6">
      <c r="F55" s="18"/>
    </row>
    <row r="56" spans="6:6">
      <c r="F56" s="18"/>
    </row>
    <row r="57" spans="6:6">
      <c r="F57" s="18"/>
    </row>
    <row r="58" spans="6:6">
      <c r="F58" s="18"/>
    </row>
    <row r="59" spans="6:6">
      <c r="F59" s="18"/>
    </row>
    <row r="60" spans="6:6">
      <c r="F60" s="18"/>
    </row>
    <row r="61" spans="6:6">
      <c r="F61" s="18"/>
    </row>
    <row r="62" spans="6:6">
      <c r="F62" s="18"/>
    </row>
    <row r="1163" spans="4:4">
      <c r="D1163" s="59"/>
    </row>
    <row r="1187" spans="2:3">
      <c r="B1187" s="59"/>
    </row>
    <row r="1188" spans="2:3">
      <c r="B1188" s="59"/>
      <c r="C1188" s="59">
        <v>1.6023591274070902E-2</v>
      </c>
    </row>
    <row r="1237" spans="4:4">
      <c r="D1237" s="57">
        <v>0.12766848053578905</v>
      </c>
    </row>
    <row r="1238" spans="4:4">
      <c r="D1238" s="58">
        <v>-0.12168869222029544</v>
      </c>
    </row>
    <row r="1262" spans="2:3">
      <c r="B1262" s="57">
        <v>0.48350132625994724</v>
      </c>
      <c r="C1262" s="57">
        <v>0.47491687147607342</v>
      </c>
    </row>
    <row r="1263" spans="2:3">
      <c r="B1263" s="58">
        <v>-0.3597170645446508</v>
      </c>
      <c r="C1263" s="58">
        <v>-0.25314442677461324</v>
      </c>
    </row>
  </sheetData>
  <phoneticPr fontId="4" type="noConversion"/>
  <hyperlinks>
    <hyperlink ref="G13" location="Мазмұны!B4" display="мазмұнға"/>
  </hyperlinks>
  <pageMargins left="0.75" right="0.75" top="1" bottom="1" header="0.5" footer="0.5"/>
  <pageSetup paperSize="9" scale="66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G40"/>
  <sheetViews>
    <sheetView topLeftCell="A20" zoomScaleNormal="100" workbookViewId="0">
      <selection activeCell="B40" sqref="B40"/>
    </sheetView>
  </sheetViews>
  <sheetFormatPr defaultRowHeight="12.75"/>
  <cols>
    <col min="1" max="1" width="9.140625" style="3"/>
    <col min="2" max="2" width="21.42578125" style="217" customWidth="1"/>
    <col min="3" max="3" width="11.5703125" style="3" customWidth="1"/>
    <col min="4" max="4" width="17.140625" style="3" customWidth="1"/>
    <col min="5" max="5" width="18.42578125" style="3" customWidth="1"/>
    <col min="6" max="6" width="22.42578125" style="3" customWidth="1"/>
    <col min="7" max="7" width="17.140625" style="3" customWidth="1"/>
    <col min="8" max="16384" width="9.140625" style="3"/>
  </cols>
  <sheetData>
    <row r="1" spans="1:7">
      <c r="B1" s="3"/>
    </row>
    <row r="2" spans="1:7">
      <c r="A2" s="3" t="s">
        <v>1380</v>
      </c>
      <c r="B2" s="210" t="s">
        <v>1896</v>
      </c>
    </row>
    <row r="3" spans="1:7" ht="13.5" thickBot="1">
      <c r="A3" s="181"/>
    </row>
    <row r="4" spans="1:7" ht="48.75" customHeight="1">
      <c r="A4" s="181"/>
      <c r="B4" s="218"/>
      <c r="C4" s="219" t="s">
        <v>835</v>
      </c>
      <c r="D4" s="219" t="s">
        <v>834</v>
      </c>
      <c r="E4" s="220" t="s">
        <v>837</v>
      </c>
      <c r="F4" s="221" t="s">
        <v>836</v>
      </c>
      <c r="G4" s="222"/>
    </row>
    <row r="5" spans="1:7">
      <c r="B5" s="223" t="s">
        <v>838</v>
      </c>
      <c r="C5" s="224">
        <v>6.4408984437532153</v>
      </c>
      <c r="D5" s="224">
        <v>4.5277945156167076</v>
      </c>
      <c r="E5" s="224">
        <v>41.875010733209308</v>
      </c>
      <c r="F5" s="225">
        <v>2.9404560263495361</v>
      </c>
      <c r="G5" s="224"/>
    </row>
    <row r="6" spans="1:7">
      <c r="B6" s="223" t="s">
        <v>839</v>
      </c>
      <c r="C6" s="226">
        <v>6.6864995523309751</v>
      </c>
      <c r="D6" s="226">
        <v>5.5470805686777833</v>
      </c>
      <c r="E6" s="212">
        <v>60.099968028537489</v>
      </c>
      <c r="F6" s="227">
        <v>-1.4517079512321063</v>
      </c>
      <c r="G6" s="212"/>
    </row>
    <row r="7" spans="1:7">
      <c r="B7" s="223" t="s">
        <v>840</v>
      </c>
      <c r="C7" s="226">
        <v>10.787537102480204</v>
      </c>
      <c r="D7" s="226">
        <v>10.441695625155678</v>
      </c>
      <c r="E7" s="212">
        <v>29.209211721393956</v>
      </c>
      <c r="F7" s="227">
        <v>14.982613271453582</v>
      </c>
      <c r="G7" s="212"/>
    </row>
    <row r="8" spans="1:7">
      <c r="B8" s="223" t="s">
        <v>841</v>
      </c>
      <c r="C8" s="226">
        <v>18.520549772560923</v>
      </c>
      <c r="D8" s="226">
        <v>17.915166096921407</v>
      </c>
      <c r="E8" s="212">
        <v>31.919826443256966</v>
      </c>
      <c r="F8" s="227">
        <v>14.908038851098659</v>
      </c>
      <c r="G8" s="212"/>
    </row>
    <row r="9" spans="1:7">
      <c r="B9" s="223" t="s">
        <v>842</v>
      </c>
      <c r="C9" s="213">
        <v>11.417118023214865</v>
      </c>
      <c r="D9" s="213">
        <v>11.09623837818414</v>
      </c>
      <c r="E9" s="213">
        <v>40.431394684681607</v>
      </c>
      <c r="F9" s="228">
        <v>15.452338857527792</v>
      </c>
      <c r="G9" s="213"/>
    </row>
    <row r="10" spans="1:7">
      <c r="B10" s="223" t="s">
        <v>843</v>
      </c>
      <c r="C10" s="213">
        <v>2.4</v>
      </c>
      <c r="D10" s="213">
        <v>2.5736739843187784</v>
      </c>
      <c r="E10" s="213">
        <v>63.2</v>
      </c>
      <c r="F10" s="228">
        <v>28.919595005113852</v>
      </c>
      <c r="G10" s="213"/>
    </row>
    <row r="11" spans="1:7" ht="15" customHeight="1">
      <c r="B11" s="223" t="s">
        <v>844</v>
      </c>
      <c r="C11" s="213">
        <v>27.204211803472571</v>
      </c>
      <c r="D11" s="213">
        <v>27.405880143895278</v>
      </c>
      <c r="E11" s="213">
        <v>22.232856086026345</v>
      </c>
      <c r="F11" s="228">
        <v>19.671588134769678</v>
      </c>
      <c r="G11" s="213"/>
    </row>
    <row r="12" spans="1:7">
      <c r="B12" s="223" t="s">
        <v>634</v>
      </c>
      <c r="C12" s="213">
        <v>4.4306665529842508</v>
      </c>
      <c r="D12" s="213">
        <v>5.2803665161210667</v>
      </c>
      <c r="E12" s="213">
        <v>38.373731309589488</v>
      </c>
      <c r="F12" s="228">
        <v>41.572352767488098</v>
      </c>
      <c r="G12" s="213"/>
    </row>
    <row r="13" spans="1:7">
      <c r="B13" s="229" t="s">
        <v>845</v>
      </c>
      <c r="C13" s="213">
        <v>0.7</v>
      </c>
      <c r="D13" s="213">
        <v>0.80653902947674438</v>
      </c>
      <c r="E13" s="213">
        <v>-6.5</v>
      </c>
      <c r="F13" s="228">
        <v>42.266022138263267</v>
      </c>
      <c r="G13" s="213"/>
    </row>
    <row r="14" spans="1:7" ht="13.5" customHeight="1">
      <c r="B14" s="229" t="s">
        <v>846</v>
      </c>
      <c r="C14" s="213">
        <v>4.1396091145230152</v>
      </c>
      <c r="D14" s="213">
        <v>4.5121740611575545</v>
      </c>
      <c r="E14" s="213">
        <v>34.056135400913121</v>
      </c>
      <c r="F14" s="228">
        <v>29.482166672834254</v>
      </c>
      <c r="G14" s="213"/>
    </row>
    <row r="15" spans="1:7" ht="13.5" thickBot="1">
      <c r="B15" s="230" t="s">
        <v>847</v>
      </c>
      <c r="C15" s="176">
        <v>7.3</v>
      </c>
      <c r="D15" s="231">
        <v>8.8397092129269268</v>
      </c>
      <c r="E15" s="176">
        <v>-62.8</v>
      </c>
      <c r="F15" s="232">
        <v>43.319338412202193</v>
      </c>
      <c r="G15" s="158"/>
    </row>
    <row r="17" spans="2:2">
      <c r="B17" s="210" t="s">
        <v>1896</v>
      </c>
    </row>
    <row r="20" spans="2:2">
      <c r="B20" s="233"/>
    </row>
    <row r="38" spans="2:2">
      <c r="B38" s="179" t="s">
        <v>848</v>
      </c>
    </row>
    <row r="40" spans="2:2">
      <c r="B40" s="1431" t="s">
        <v>2189</v>
      </c>
    </row>
  </sheetData>
  <phoneticPr fontId="4" type="noConversion"/>
  <hyperlinks>
    <hyperlink ref="B40" location="Мазмұны!B33" display="мазмұнға"/>
  </hyperlinks>
  <pageMargins left="0.75" right="0.75" top="1" bottom="1" header="0.5" footer="0.5"/>
  <pageSetup paperSize="9" scale="68" orientation="portrait" verticalDpi="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2:F42"/>
  <sheetViews>
    <sheetView topLeftCell="A19" zoomScaleNormal="100" workbookViewId="0">
      <selection activeCell="B42" sqref="B42"/>
    </sheetView>
  </sheetViews>
  <sheetFormatPr defaultRowHeight="12.75"/>
  <cols>
    <col min="1" max="1" width="4.85546875" style="3" bestFit="1" customWidth="1"/>
    <col min="2" max="2" width="22.42578125" style="3" customWidth="1"/>
    <col min="3" max="3" width="11.5703125" style="3" customWidth="1"/>
    <col min="4" max="4" width="16.42578125" style="3" customWidth="1"/>
    <col min="5" max="6" width="22.28515625" style="3" customWidth="1"/>
    <col min="7" max="16384" width="9.140625" style="3"/>
  </cols>
  <sheetData>
    <row r="2" spans="1:6">
      <c r="A2" s="3" t="s">
        <v>1380</v>
      </c>
      <c r="B2" s="234" t="s">
        <v>1897</v>
      </c>
    </row>
    <row r="3" spans="1:6" ht="13.5" thickBot="1"/>
    <row r="4" spans="1:6" ht="48.75" customHeight="1">
      <c r="A4" s="222"/>
      <c r="B4" s="235"/>
      <c r="C4" s="219" t="s">
        <v>849</v>
      </c>
      <c r="D4" s="219" t="s">
        <v>850</v>
      </c>
      <c r="E4" s="220" t="s">
        <v>837</v>
      </c>
      <c r="F4" s="221" t="s">
        <v>836</v>
      </c>
    </row>
    <row r="5" spans="1:6">
      <c r="A5" s="224"/>
      <c r="B5" s="223" t="s">
        <v>838</v>
      </c>
      <c r="C5" s="213">
        <v>4.5528225684993178</v>
      </c>
      <c r="D5" s="236">
        <v>3.0332617364446546</v>
      </c>
      <c r="E5" s="213">
        <v>69.390665311173763</v>
      </c>
      <c r="F5" s="214">
        <v>-10.199008097880691</v>
      </c>
    </row>
    <row r="6" spans="1:6">
      <c r="A6" s="212"/>
      <c r="B6" s="223" t="s">
        <v>839</v>
      </c>
      <c r="C6" s="213">
        <v>3.9360709560903109</v>
      </c>
      <c r="D6" s="236">
        <v>2.2053777147666849</v>
      </c>
      <c r="E6" s="213">
        <v>45.716082123837566</v>
      </c>
      <c r="F6" s="214">
        <v>-24.478251676046845</v>
      </c>
    </row>
    <row r="7" spans="1:6">
      <c r="A7" s="212"/>
      <c r="B7" s="223" t="s">
        <v>840</v>
      </c>
      <c r="C7" s="213">
        <v>3.5561910516294306</v>
      </c>
      <c r="D7" s="236">
        <v>2.9107725068305008</v>
      </c>
      <c r="E7" s="213">
        <v>90.156305580606585</v>
      </c>
      <c r="F7" s="214">
        <v>10.325308842411761</v>
      </c>
    </row>
    <row r="8" spans="1:6">
      <c r="A8" s="212"/>
      <c r="B8" s="223" t="s">
        <v>841</v>
      </c>
      <c r="C8" s="213">
        <v>12.268311613911457</v>
      </c>
      <c r="D8" s="236">
        <v>17.042052361978683</v>
      </c>
      <c r="E8" s="213">
        <v>75.448118075882491</v>
      </c>
      <c r="F8" s="214">
        <v>87.235877040427852</v>
      </c>
    </row>
    <row r="9" spans="1:6">
      <c r="A9" s="213"/>
      <c r="B9" s="223" t="s">
        <v>842</v>
      </c>
      <c r="C9" s="213">
        <v>12.483964226889453</v>
      </c>
      <c r="D9" s="236">
        <v>10.314703203399631</v>
      </c>
      <c r="E9" s="213">
        <v>50.442754056353351</v>
      </c>
      <c r="F9" s="214">
        <v>11.366915940493328</v>
      </c>
    </row>
    <row r="10" spans="1:6">
      <c r="A10" s="213"/>
      <c r="B10" s="223" t="s">
        <v>843</v>
      </c>
      <c r="C10" s="213">
        <v>18.914028094246593</v>
      </c>
      <c r="D10" s="236">
        <v>17.023318271977008</v>
      </c>
      <c r="E10" s="213">
        <v>58.813918633532751</v>
      </c>
      <c r="F10" s="214">
        <v>21.314346079808821</v>
      </c>
    </row>
    <row r="11" spans="1:6">
      <c r="A11" s="213"/>
      <c r="B11" s="223" t="s">
        <v>844</v>
      </c>
      <c r="C11" s="158">
        <v>0.5</v>
      </c>
      <c r="D11" s="236">
        <v>0.68115768209929639</v>
      </c>
      <c r="E11" s="158">
        <v>36.5</v>
      </c>
      <c r="F11" s="214">
        <v>71.873160240584014</v>
      </c>
    </row>
    <row r="12" spans="1:6">
      <c r="A12" s="213"/>
      <c r="B12" s="223" t="s">
        <v>788</v>
      </c>
      <c r="C12" s="213">
        <v>3.129232582750459</v>
      </c>
      <c r="D12" s="236">
        <v>3.9266153909309849</v>
      </c>
      <c r="E12" s="213">
        <v>34.10645255737569</v>
      </c>
      <c r="F12" s="214">
        <v>69.134612740974276</v>
      </c>
    </row>
    <row r="13" spans="1:6">
      <c r="A13" s="213"/>
      <c r="B13" s="229" t="s">
        <v>845</v>
      </c>
      <c r="C13" s="213">
        <v>4.0347388349045099</v>
      </c>
      <c r="D13" s="236">
        <v>4.2261033261490057</v>
      </c>
      <c r="E13" s="213">
        <v>54.597426162813434</v>
      </c>
      <c r="F13" s="214">
        <v>41.181130492163874</v>
      </c>
    </row>
    <row r="14" spans="1:6" ht="13.5" customHeight="1">
      <c r="A14" s="213"/>
      <c r="B14" s="229" t="s">
        <v>846</v>
      </c>
      <c r="C14" s="213">
        <v>28.358507500925377</v>
      </c>
      <c r="D14" s="236">
        <v>27.551115769390599</v>
      </c>
      <c r="E14" s="213">
        <v>86.996684495797666</v>
      </c>
      <c r="F14" s="214">
        <v>30.950690807107417</v>
      </c>
    </row>
    <row r="15" spans="1:6" ht="13.5" thickBot="1">
      <c r="A15" s="158"/>
      <c r="B15" s="230" t="s">
        <v>847</v>
      </c>
      <c r="C15" s="176">
        <v>8.1999999999999993</v>
      </c>
      <c r="D15" s="237">
        <v>11.085522036032952</v>
      </c>
      <c r="E15" s="176">
        <v>11.7</v>
      </c>
      <c r="F15" s="238">
        <v>81.512073758884654</v>
      </c>
    </row>
    <row r="17" spans="2:2">
      <c r="B17" s="234" t="s">
        <v>1897</v>
      </c>
    </row>
    <row r="40" spans="2:2">
      <c r="B40" s="74" t="s">
        <v>851</v>
      </c>
    </row>
    <row r="42" spans="2:2">
      <c r="B42" s="1431" t="s">
        <v>2189</v>
      </c>
    </row>
  </sheetData>
  <phoneticPr fontId="4" type="noConversion"/>
  <hyperlinks>
    <hyperlink ref="B42" location="Мазмұны!B34" display="мазмұнға"/>
  </hyperlinks>
  <pageMargins left="0.75" right="0.75" top="1" bottom="1" header="0.5" footer="0.5"/>
  <pageSetup paperSize="9" scale="77" orientation="portrait" verticalDpi="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2:I40"/>
  <sheetViews>
    <sheetView topLeftCell="A20" zoomScaleNormal="100" workbookViewId="0">
      <selection activeCell="B40" sqref="B40"/>
    </sheetView>
  </sheetViews>
  <sheetFormatPr defaultRowHeight="12.75"/>
  <cols>
    <col min="1" max="16384" width="9.140625" style="3"/>
  </cols>
  <sheetData>
    <row r="2" spans="1:9">
      <c r="A2" s="3" t="s">
        <v>1380</v>
      </c>
      <c r="B2" s="239" t="s">
        <v>1898</v>
      </c>
    </row>
    <row r="4" spans="1:9" ht="13.5">
      <c r="B4" s="240" t="s">
        <v>1382</v>
      </c>
      <c r="C4" s="240" t="s">
        <v>574</v>
      </c>
      <c r="D4" s="240" t="s">
        <v>575</v>
      </c>
      <c r="E4" s="240" t="s">
        <v>576</v>
      </c>
      <c r="F4" s="240" t="s">
        <v>577</v>
      </c>
      <c r="G4" s="240" t="s">
        <v>852</v>
      </c>
      <c r="H4" s="240" t="s">
        <v>853</v>
      </c>
      <c r="I4" s="241" t="s">
        <v>854</v>
      </c>
    </row>
    <row r="5" spans="1:9">
      <c r="B5" s="5" t="s">
        <v>855</v>
      </c>
      <c r="C5" s="242">
        <v>8.8650669654024128E-2</v>
      </c>
      <c r="D5" s="242">
        <v>0.10158060475988928</v>
      </c>
      <c r="E5" s="242">
        <v>6.828718687195301E-2</v>
      </c>
      <c r="F5" s="242">
        <v>8.9172572917074255E-2</v>
      </c>
      <c r="G5" s="242">
        <v>-2.7682533030913836E-2</v>
      </c>
      <c r="H5" s="242">
        <v>-0.30579402911964715</v>
      </c>
      <c r="I5" s="242">
        <v>0.21464731793353997</v>
      </c>
    </row>
    <row r="6" spans="1:9">
      <c r="B6" s="5" t="s">
        <v>856</v>
      </c>
      <c r="C6" s="242">
        <v>8.9187450045066452E-2</v>
      </c>
      <c r="D6" s="242">
        <v>8.9794642283201442E-2</v>
      </c>
      <c r="E6" s="242">
        <v>6.3302617380228021E-2</v>
      </c>
      <c r="F6" s="242">
        <v>0.11812781573803499</v>
      </c>
      <c r="G6" s="242">
        <v>4.345164634691967E-2</v>
      </c>
      <c r="H6" s="242">
        <v>-0.27902871361629267</v>
      </c>
      <c r="I6" s="242">
        <v>0.25087039497362795</v>
      </c>
    </row>
    <row r="7" spans="1:9">
      <c r="B7" s="5" t="s">
        <v>857</v>
      </c>
      <c r="C7" s="242">
        <v>8.4538549278230013E-2</v>
      </c>
      <c r="D7" s="242">
        <v>7.7978098514536187E-2</v>
      </c>
      <c r="E7" s="242">
        <v>7.285428216300871E-2</v>
      </c>
      <c r="F7" s="242">
        <v>0.106758103538662</v>
      </c>
      <c r="G7" s="242">
        <v>9.7515472081152854E-2</v>
      </c>
      <c r="H7" s="242">
        <v>-0.26019078943074447</v>
      </c>
      <c r="I7" s="242">
        <v>0.13780224183356893</v>
      </c>
    </row>
    <row r="8" spans="1:9">
      <c r="B8" s="5" t="s">
        <v>858</v>
      </c>
      <c r="C8" s="242">
        <v>8.3575503283522368E-2</v>
      </c>
      <c r="D8" s="242">
        <v>7.2866368818017113E-2</v>
      </c>
      <c r="E8" s="242">
        <v>7.1087871183843854E-2</v>
      </c>
      <c r="F8" s="242">
        <v>0.11613827769038276</v>
      </c>
      <c r="G8" s="242">
        <v>0.1629065754395167</v>
      </c>
      <c r="H8" s="242">
        <v>-0.29445410537784655</v>
      </c>
      <c r="I8" s="242">
        <v>0.14502458427563347</v>
      </c>
    </row>
    <row r="9" spans="1:9">
      <c r="B9" s="5" t="s">
        <v>859</v>
      </c>
      <c r="C9" s="242">
        <v>7.7590715220713369E-2</v>
      </c>
      <c r="D9" s="242">
        <v>5.8592319965118156E-2</v>
      </c>
      <c r="E9" s="242">
        <v>6.7677856404256831E-2</v>
      </c>
      <c r="F9" s="242">
        <v>0.12257015026844909</v>
      </c>
      <c r="G9" s="242">
        <v>0.18014100111782239</v>
      </c>
      <c r="H9" s="242">
        <v>-0.31462781382834415</v>
      </c>
      <c r="I9" s="242">
        <v>2.7819098546780996E-2</v>
      </c>
    </row>
    <row r="10" spans="1:9">
      <c r="B10" s="5" t="s">
        <v>860</v>
      </c>
      <c r="C10" s="242">
        <v>8.0813826942043088E-2</v>
      </c>
      <c r="D10" s="242">
        <v>7.6865081941699387E-2</v>
      </c>
      <c r="E10" s="242">
        <v>7.3430525329560847E-2</v>
      </c>
      <c r="F10" s="242">
        <v>9.6335050895661301E-2</v>
      </c>
      <c r="G10" s="242">
        <v>0.18507227503131585</v>
      </c>
      <c r="H10" s="242">
        <v>-0.2896560300868174</v>
      </c>
      <c r="I10" s="242">
        <v>4.8025050803459424E-2</v>
      </c>
    </row>
    <row r="11" spans="1:9">
      <c r="B11" s="5" t="s">
        <v>861</v>
      </c>
      <c r="C11" s="242">
        <v>0.11163382187583082</v>
      </c>
      <c r="D11" s="242">
        <v>0.14383888823158442</v>
      </c>
      <c r="E11" s="242">
        <v>7.4794358162489916E-2</v>
      </c>
      <c r="F11" s="242">
        <v>0.10035487021496325</v>
      </c>
      <c r="G11" s="242">
        <v>0.15279721897982346</v>
      </c>
      <c r="H11" s="242">
        <v>-0.30639539069409671</v>
      </c>
      <c r="I11" s="242">
        <v>0.1125316072444289</v>
      </c>
    </row>
    <row r="12" spans="1:9">
      <c r="B12" s="5" t="s">
        <v>862</v>
      </c>
      <c r="C12" s="242">
        <v>0.18746130126060745</v>
      </c>
      <c r="D12" s="242">
        <v>0.26555189135984136</v>
      </c>
      <c r="E12" s="242">
        <v>0.10499568952647698</v>
      </c>
      <c r="F12" s="242">
        <v>0.15410657275326289</v>
      </c>
      <c r="G12" s="242">
        <v>0.16119170993976328</v>
      </c>
      <c r="H12" s="242">
        <v>-0.28546288131335618</v>
      </c>
      <c r="I12" s="242">
        <v>0.31817710783614506</v>
      </c>
    </row>
    <row r="13" spans="1:9">
      <c r="B13" s="5" t="s">
        <v>863</v>
      </c>
      <c r="C13" s="242">
        <v>0.18644711282105431</v>
      </c>
      <c r="D13" s="242">
        <v>0.2708332126321864</v>
      </c>
      <c r="E13" s="242">
        <v>0.11194613271734477</v>
      </c>
      <c r="F13" s="242">
        <v>0.13683782487814078</v>
      </c>
      <c r="G13" s="242">
        <v>0.20006931265600714</v>
      </c>
      <c r="H13" s="242">
        <v>-0.19310616300067018</v>
      </c>
      <c r="I13" s="242">
        <v>0.46682949761972869</v>
      </c>
    </row>
    <row r="14" spans="1:9">
      <c r="B14" s="5" t="s">
        <v>864</v>
      </c>
      <c r="C14" s="242">
        <v>0.20033916101243388</v>
      </c>
      <c r="D14" s="242">
        <v>0.29287751905998305</v>
      </c>
      <c r="E14" s="242">
        <v>0.11592869342374934</v>
      </c>
      <c r="F14" s="242">
        <v>0.14991081685098373</v>
      </c>
      <c r="G14" s="242">
        <v>0.23872576710978977</v>
      </c>
      <c r="H14" s="242">
        <v>-0.13372372784681807</v>
      </c>
      <c r="I14" s="242">
        <v>0.61324340203089367</v>
      </c>
    </row>
    <row r="15" spans="1:9">
      <c r="B15" s="5" t="s">
        <v>865</v>
      </c>
      <c r="C15" s="242">
        <v>0.18236716405466846</v>
      </c>
      <c r="D15" s="242">
        <v>0.23717541615499482</v>
      </c>
      <c r="E15" s="242">
        <v>0.10831931150131791</v>
      </c>
      <c r="F15" s="242">
        <v>0.17343104161080958</v>
      </c>
      <c r="G15" s="242">
        <v>0.20047919803102676</v>
      </c>
      <c r="H15" s="242">
        <v>-7.1620470161541383E-2</v>
      </c>
      <c r="I15" s="242">
        <v>0.46590773465809598</v>
      </c>
    </row>
    <row r="18" spans="2:2">
      <c r="B18" s="239" t="s">
        <v>1898</v>
      </c>
    </row>
    <row r="38" spans="2:2">
      <c r="B38" s="74" t="s">
        <v>472</v>
      </c>
    </row>
    <row r="40" spans="2:2">
      <c r="B40" s="1431" t="s">
        <v>2189</v>
      </c>
    </row>
  </sheetData>
  <phoneticPr fontId="0" type="noConversion"/>
  <hyperlinks>
    <hyperlink ref="B40" location="Мазмұны!B35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2:J41"/>
  <sheetViews>
    <sheetView topLeftCell="A35" zoomScaleNormal="100" workbookViewId="0">
      <selection activeCell="B41" sqref="B41"/>
    </sheetView>
  </sheetViews>
  <sheetFormatPr defaultRowHeight="12.75"/>
  <cols>
    <col min="1" max="1" width="8.42578125" style="245" customWidth="1"/>
    <col min="2" max="2" width="11.28515625" style="245" customWidth="1"/>
    <col min="3" max="3" width="36.28515625" style="245" customWidth="1"/>
    <col min="4" max="4" width="11" style="245" customWidth="1"/>
    <col min="5" max="5" width="10" style="245" customWidth="1"/>
    <col min="6" max="6" width="12.140625" style="245" customWidth="1"/>
    <col min="7" max="7" width="12.42578125" style="245" customWidth="1"/>
    <col min="8" max="8" width="10.140625" style="245" customWidth="1"/>
    <col min="9" max="9" width="11" style="245" customWidth="1"/>
    <col min="10" max="10" width="10.5703125" style="245" customWidth="1"/>
    <col min="11" max="16384" width="9.140625" style="245"/>
  </cols>
  <sheetData>
    <row r="2" spans="1:10" ht="15.75">
      <c r="A2" s="243" t="s">
        <v>1380</v>
      </c>
      <c r="B2" s="244" t="s">
        <v>866</v>
      </c>
      <c r="G2" s="246"/>
    </row>
    <row r="4" spans="1:10" ht="27.75" customHeight="1">
      <c r="B4" s="247" t="s">
        <v>867</v>
      </c>
      <c r="C4" s="248" t="s">
        <v>868</v>
      </c>
      <c r="D4" s="248" t="s">
        <v>2104</v>
      </c>
      <c r="E4" s="248" t="s">
        <v>869</v>
      </c>
      <c r="F4" s="248" t="s">
        <v>870</v>
      </c>
      <c r="G4" s="248" t="s">
        <v>578</v>
      </c>
      <c r="H4" s="248" t="s">
        <v>871</v>
      </c>
      <c r="I4" s="248" t="s">
        <v>872</v>
      </c>
      <c r="J4" s="248" t="s">
        <v>578</v>
      </c>
    </row>
    <row r="5" spans="1:10" ht="15.75" customHeight="1">
      <c r="B5" s="249"/>
      <c r="C5" s="1458" t="s">
        <v>873</v>
      </c>
      <c r="D5" s="1459"/>
      <c r="E5" s="1459"/>
      <c r="F5" s="1459"/>
      <c r="G5" s="1459"/>
      <c r="H5" s="1459"/>
      <c r="I5" s="1459"/>
      <c r="J5" s="1460"/>
    </row>
    <row r="6" spans="1:10" ht="16.5" customHeight="1">
      <c r="B6" s="250" t="s">
        <v>2105</v>
      </c>
      <c r="C6" s="251" t="s">
        <v>874</v>
      </c>
      <c r="D6" s="252" t="s">
        <v>2121</v>
      </c>
      <c r="E6" s="252">
        <v>-1.7000000000000001E-2</v>
      </c>
      <c r="F6" s="252">
        <v>-5.0000000000000001E-3</v>
      </c>
      <c r="G6" s="252" t="s">
        <v>2125</v>
      </c>
      <c r="H6" s="252">
        <v>-1.4999999999999999E-2</v>
      </c>
      <c r="I6" s="252">
        <v>-2.9000000000000001E-2</v>
      </c>
      <c r="J6" s="253" t="s">
        <v>2124</v>
      </c>
    </row>
    <row r="7" spans="1:10" ht="17.25" customHeight="1">
      <c r="B7" s="250" t="s">
        <v>2105</v>
      </c>
      <c r="C7" s="254" t="s">
        <v>1007</v>
      </c>
      <c r="D7" s="252" t="s">
        <v>2121</v>
      </c>
      <c r="E7" s="252">
        <v>0.20699999999999999</v>
      </c>
      <c r="F7" s="252">
        <v>9.2999999999999999E-2</v>
      </c>
      <c r="G7" s="252" t="s">
        <v>2125</v>
      </c>
      <c r="H7" s="252">
        <v>0.20100000000000001</v>
      </c>
      <c r="I7" s="252">
        <v>9.5000000000000001E-2</v>
      </c>
      <c r="J7" s="252" t="s">
        <v>2125</v>
      </c>
    </row>
    <row r="8" spans="1:10" ht="17.25" customHeight="1">
      <c r="B8" s="250" t="s">
        <v>2105</v>
      </c>
      <c r="C8" s="254" t="s">
        <v>1008</v>
      </c>
      <c r="D8" s="252" t="s">
        <v>2121</v>
      </c>
      <c r="E8" s="252">
        <v>0.246</v>
      </c>
      <c r="F8" s="252">
        <v>0.22600000000000001</v>
      </c>
      <c r="G8" s="252" t="s">
        <v>2125</v>
      </c>
      <c r="H8" s="252">
        <v>0.254</v>
      </c>
      <c r="I8" s="252">
        <v>0.24399999999999999</v>
      </c>
      <c r="J8" s="252" t="s">
        <v>2125</v>
      </c>
    </row>
    <row r="9" spans="1:10" ht="15.75" customHeight="1">
      <c r="B9" s="255"/>
      <c r="C9" s="256" t="s">
        <v>1009</v>
      </c>
      <c r="D9" s="257"/>
      <c r="E9" s="257"/>
      <c r="F9" s="257"/>
      <c r="G9" s="257"/>
      <c r="H9" s="257"/>
      <c r="I9" s="257"/>
      <c r="J9" s="257"/>
    </row>
    <row r="10" spans="1:10" ht="25.5">
      <c r="B10" s="250" t="s">
        <v>2105</v>
      </c>
      <c r="C10" s="254" t="s">
        <v>2106</v>
      </c>
      <c r="D10" s="252" t="s">
        <v>2122</v>
      </c>
      <c r="E10" s="252">
        <v>0.11</v>
      </c>
      <c r="F10" s="252">
        <v>0.112</v>
      </c>
      <c r="G10" s="253" t="s">
        <v>2124</v>
      </c>
      <c r="H10" s="252">
        <v>0.108</v>
      </c>
      <c r="I10" s="252">
        <v>0.182</v>
      </c>
      <c r="J10" s="253" t="s">
        <v>2124</v>
      </c>
    </row>
    <row r="11" spans="1:10" ht="25.5">
      <c r="B11" s="250" t="s">
        <v>2105</v>
      </c>
      <c r="C11" s="254" t="s">
        <v>1010</v>
      </c>
      <c r="D11" s="252" t="s">
        <v>2122</v>
      </c>
      <c r="E11" s="252">
        <v>0.223</v>
      </c>
      <c r="F11" s="252">
        <v>2.4E-2</v>
      </c>
      <c r="G11" s="252" t="s">
        <v>2125</v>
      </c>
      <c r="H11" s="252">
        <v>0.20799999999999999</v>
      </c>
      <c r="I11" s="252">
        <v>0.28299999999999997</v>
      </c>
      <c r="J11" s="253" t="s">
        <v>2124</v>
      </c>
    </row>
    <row r="12" spans="1:10" ht="25.5">
      <c r="B12" s="250" t="s">
        <v>2105</v>
      </c>
      <c r="C12" s="254" t="s">
        <v>1011</v>
      </c>
      <c r="D12" s="252" t="s">
        <v>2122</v>
      </c>
      <c r="E12" s="252">
        <v>0.70399999999999996</v>
      </c>
      <c r="F12" s="252">
        <v>0.46700000000000003</v>
      </c>
      <c r="G12" s="252" t="s">
        <v>2125</v>
      </c>
      <c r="H12" s="252">
        <v>0.70399999999999996</v>
      </c>
      <c r="I12" s="252">
        <v>0.314</v>
      </c>
      <c r="J12" s="252" t="s">
        <v>2125</v>
      </c>
    </row>
    <row r="13" spans="1:10" ht="25.5">
      <c r="B13" s="250" t="s">
        <v>1015</v>
      </c>
      <c r="C13" s="254" t="s">
        <v>1012</v>
      </c>
      <c r="D13" s="252" t="s">
        <v>2122</v>
      </c>
      <c r="E13" s="252">
        <v>5.4199999999999998E-2</v>
      </c>
      <c r="F13" s="252">
        <v>0.18210000000000001</v>
      </c>
      <c r="G13" s="253" t="s">
        <v>2124</v>
      </c>
      <c r="H13" s="252">
        <v>7.1999999999999995E-2</v>
      </c>
      <c r="I13" s="252">
        <v>-0.1091</v>
      </c>
      <c r="J13" s="253" t="s">
        <v>2124</v>
      </c>
    </row>
    <row r="14" spans="1:10" ht="25.5">
      <c r="B14" s="250" t="s">
        <v>2107</v>
      </c>
      <c r="C14" s="254" t="s">
        <v>1013</v>
      </c>
      <c r="D14" s="252" t="s">
        <v>2122</v>
      </c>
      <c r="E14" s="252">
        <v>0.20899999999999999</v>
      </c>
      <c r="F14" s="252">
        <v>0.33300000000000002</v>
      </c>
      <c r="G14" s="252" t="s">
        <v>2125</v>
      </c>
      <c r="H14" s="252">
        <v>0.218</v>
      </c>
      <c r="I14" s="252">
        <v>0.159</v>
      </c>
      <c r="J14" s="253" t="s">
        <v>2124</v>
      </c>
    </row>
    <row r="15" spans="1:10" ht="18" customHeight="1">
      <c r="B15" s="255"/>
      <c r="C15" s="256" t="s">
        <v>1014</v>
      </c>
      <c r="D15" s="258"/>
      <c r="E15" s="258"/>
      <c r="F15" s="258"/>
      <c r="G15" s="258"/>
      <c r="H15" s="258"/>
      <c r="I15" s="258"/>
      <c r="J15" s="258"/>
    </row>
    <row r="16" spans="1:10" ht="25.5">
      <c r="B16" s="250" t="s">
        <v>2105</v>
      </c>
      <c r="C16" s="254" t="s">
        <v>1016</v>
      </c>
      <c r="D16" s="252" t="s">
        <v>2121</v>
      </c>
      <c r="E16" s="252">
        <v>-4.1000000000000002E-2</v>
      </c>
      <c r="F16" s="252">
        <v>-7.5999999999999998E-2</v>
      </c>
      <c r="G16" s="253" t="s">
        <v>2124</v>
      </c>
      <c r="H16" s="252">
        <v>-4.1000000000000002E-2</v>
      </c>
      <c r="I16" s="252">
        <v>6.4000000000000001E-2</v>
      </c>
      <c r="J16" s="252" t="s">
        <v>2125</v>
      </c>
    </row>
    <row r="17" spans="2:10" ht="27" customHeight="1">
      <c r="B17" s="250" t="s">
        <v>2107</v>
      </c>
      <c r="C17" s="254" t="s">
        <v>1017</v>
      </c>
      <c r="D17" s="252" t="s">
        <v>2121</v>
      </c>
      <c r="E17" s="252">
        <v>4.5999999999999999E-2</v>
      </c>
      <c r="F17" s="252">
        <v>-0.02</v>
      </c>
      <c r="G17" s="253" t="s">
        <v>2124</v>
      </c>
      <c r="H17" s="252">
        <v>4.3999999999999997E-2</v>
      </c>
      <c r="I17" s="252">
        <v>0.122</v>
      </c>
      <c r="J17" s="252" t="s">
        <v>2125</v>
      </c>
    </row>
    <row r="18" spans="2:10" ht="28.5">
      <c r="B18" s="250" t="s">
        <v>2105</v>
      </c>
      <c r="C18" s="254" t="s">
        <v>583</v>
      </c>
      <c r="D18" s="252" t="s">
        <v>2121</v>
      </c>
      <c r="E18" s="252" t="s">
        <v>584</v>
      </c>
      <c r="F18" s="252" t="s">
        <v>585</v>
      </c>
      <c r="G18" s="253" t="s">
        <v>2124</v>
      </c>
      <c r="H18" s="252" t="s">
        <v>586</v>
      </c>
      <c r="I18" s="252" t="s">
        <v>587</v>
      </c>
      <c r="J18" s="252" t="s">
        <v>2125</v>
      </c>
    </row>
    <row r="19" spans="2:10" ht="25.5">
      <c r="B19" s="250" t="s">
        <v>2105</v>
      </c>
      <c r="C19" s="254" t="s">
        <v>1018</v>
      </c>
      <c r="D19" s="252" t="s">
        <v>2123</v>
      </c>
      <c r="E19" s="252">
        <v>2.17</v>
      </c>
      <c r="F19" s="252">
        <v>0.32</v>
      </c>
      <c r="G19" s="252" t="s">
        <v>2125</v>
      </c>
      <c r="H19" s="252">
        <v>3.36</v>
      </c>
      <c r="I19" s="252">
        <v>1.19</v>
      </c>
      <c r="J19" s="252" t="s">
        <v>2125</v>
      </c>
    </row>
    <row r="20" spans="2:10" ht="25.5">
      <c r="B20" s="250" t="s">
        <v>2107</v>
      </c>
      <c r="C20" s="254" t="s">
        <v>1019</v>
      </c>
      <c r="D20" s="252" t="s">
        <v>2122</v>
      </c>
      <c r="E20" s="252">
        <v>-8.5000000000000006E-2</v>
      </c>
      <c r="F20" s="252">
        <v>5.2999999999999999E-2</v>
      </c>
      <c r="G20" s="252" t="s">
        <v>2125</v>
      </c>
      <c r="H20" s="252">
        <v>-9.0999999999999998E-2</v>
      </c>
      <c r="I20" s="252">
        <v>-7.2999999999999995E-2</v>
      </c>
      <c r="J20" s="252" t="s">
        <v>2125</v>
      </c>
    </row>
    <row r="21" spans="2:10" ht="18" customHeight="1">
      <c r="B21" s="250" t="s">
        <v>2105</v>
      </c>
      <c r="C21" s="254" t="s">
        <v>1020</v>
      </c>
      <c r="D21" s="252" t="s">
        <v>2121</v>
      </c>
      <c r="E21" s="252">
        <v>0.749</v>
      </c>
      <c r="F21" s="252">
        <v>0.97099999999999997</v>
      </c>
      <c r="G21" s="253" t="s">
        <v>2124</v>
      </c>
      <c r="H21" s="252">
        <v>0.79300000000000004</v>
      </c>
      <c r="I21" s="252">
        <v>0.81599999999999995</v>
      </c>
      <c r="J21" s="253" t="s">
        <v>2124</v>
      </c>
    </row>
    <row r="22" spans="2:10" ht="25.5" customHeight="1">
      <c r="B22" s="250" t="s">
        <v>2105</v>
      </c>
      <c r="C22" s="254" t="s">
        <v>917</v>
      </c>
      <c r="D22" s="252" t="s">
        <v>2121</v>
      </c>
      <c r="E22" s="252">
        <v>1.5669999999999999</v>
      </c>
      <c r="F22" s="252">
        <v>1.982</v>
      </c>
      <c r="G22" s="253" t="s">
        <v>2124</v>
      </c>
      <c r="H22" s="252">
        <v>1.597</v>
      </c>
      <c r="I22" s="252">
        <v>1.37</v>
      </c>
      <c r="J22" s="252" t="s">
        <v>2125</v>
      </c>
    </row>
    <row r="23" spans="2:10" ht="15.75" customHeight="1">
      <c r="B23" s="255"/>
      <c r="C23" s="256" t="s">
        <v>918</v>
      </c>
      <c r="D23" s="258"/>
      <c r="E23" s="258"/>
      <c r="F23" s="258"/>
      <c r="G23" s="258"/>
      <c r="H23" s="258"/>
      <c r="I23" s="258"/>
      <c r="J23" s="258"/>
    </row>
    <row r="24" spans="2:10" ht="18.75" customHeight="1">
      <c r="B24" s="250" t="s">
        <v>2107</v>
      </c>
      <c r="C24" s="254" t="s">
        <v>919</v>
      </c>
      <c r="D24" s="252" t="s">
        <v>2121</v>
      </c>
      <c r="E24" s="252">
        <v>2</v>
      </c>
      <c r="F24" s="252">
        <v>4.0999999999999996</v>
      </c>
      <c r="G24" s="252" t="s">
        <v>2125</v>
      </c>
      <c r="H24" s="252">
        <v>2.1</v>
      </c>
      <c r="I24" s="252">
        <v>4.2</v>
      </c>
      <c r="J24" s="252" t="s">
        <v>2125</v>
      </c>
    </row>
    <row r="25" spans="2:10" ht="27.75" customHeight="1">
      <c r="B25" s="250" t="s">
        <v>2107</v>
      </c>
      <c r="C25" s="254" t="s">
        <v>588</v>
      </c>
      <c r="D25" s="252" t="s">
        <v>2121</v>
      </c>
      <c r="E25" s="252">
        <v>0.44</v>
      </c>
      <c r="F25" s="252">
        <v>0.61</v>
      </c>
      <c r="G25" s="252" t="s">
        <v>2125</v>
      </c>
      <c r="H25" s="252">
        <v>0.45</v>
      </c>
      <c r="I25" s="252">
        <v>0.54</v>
      </c>
      <c r="J25" s="252" t="s">
        <v>2125</v>
      </c>
    </row>
    <row r="26" spans="2:10">
      <c r="B26" s="250" t="s">
        <v>2107</v>
      </c>
      <c r="C26" s="254" t="s">
        <v>920</v>
      </c>
      <c r="D26" s="252" t="s">
        <v>2121</v>
      </c>
      <c r="E26" s="252">
        <v>0.26500000000000001</v>
      </c>
      <c r="F26" s="252">
        <v>0.82899999999999996</v>
      </c>
      <c r="G26" s="252" t="s">
        <v>2125</v>
      </c>
      <c r="H26" s="252">
        <v>0.27100000000000002</v>
      </c>
      <c r="I26" s="252">
        <v>0.89100000000000001</v>
      </c>
      <c r="J26" s="252" t="s">
        <v>2125</v>
      </c>
    </row>
    <row r="27" spans="2:10" ht="44.25">
      <c r="B27" s="250" t="s">
        <v>2105</v>
      </c>
      <c r="C27" s="254" t="s">
        <v>589</v>
      </c>
      <c r="D27" s="252" t="s">
        <v>2121</v>
      </c>
      <c r="E27" s="252">
        <v>1.5329999999999999</v>
      </c>
      <c r="F27" s="252">
        <v>0.88700000000000001</v>
      </c>
      <c r="G27" s="252" t="s">
        <v>2125</v>
      </c>
      <c r="H27" s="252">
        <v>1.482</v>
      </c>
      <c r="I27" s="252">
        <v>0.879</v>
      </c>
      <c r="J27" s="252" t="s">
        <v>2125</v>
      </c>
    </row>
    <row r="28" spans="2:10">
      <c r="C28" s="259"/>
      <c r="D28" s="259"/>
      <c r="E28" s="259"/>
      <c r="F28" s="259"/>
      <c r="G28" s="259"/>
      <c r="H28" s="259"/>
      <c r="I28" s="259"/>
      <c r="J28" s="259"/>
    </row>
    <row r="29" spans="2:10">
      <c r="B29" s="260" t="s">
        <v>824</v>
      </c>
    </row>
    <row r="31" spans="2:10" ht="27" customHeight="1">
      <c r="B31" s="1456" t="s">
        <v>579</v>
      </c>
      <c r="C31" s="1461"/>
      <c r="D31" s="1461"/>
      <c r="E31" s="1461"/>
      <c r="F31" s="1461"/>
      <c r="G31" s="1461"/>
      <c r="H31" s="1461"/>
      <c r="I31" s="1461"/>
      <c r="J31" s="1461"/>
    </row>
    <row r="32" spans="2:10" ht="39" customHeight="1">
      <c r="B32" s="1456" t="s">
        <v>580</v>
      </c>
      <c r="C32" s="1461"/>
      <c r="D32" s="1461"/>
      <c r="E32" s="1461"/>
      <c r="F32" s="1461"/>
      <c r="G32" s="1461"/>
      <c r="H32" s="1461"/>
      <c r="I32" s="1461"/>
      <c r="J32" s="1461"/>
    </row>
    <row r="33" spans="2:10" ht="26.25" customHeight="1">
      <c r="B33" s="1456" t="s">
        <v>581</v>
      </c>
      <c r="C33" s="1461"/>
      <c r="D33" s="1461"/>
      <c r="E33" s="1461"/>
      <c r="F33" s="1461"/>
      <c r="G33" s="1461"/>
      <c r="H33" s="1461"/>
      <c r="I33" s="1461"/>
      <c r="J33" s="1461"/>
    </row>
    <row r="34" spans="2:10" ht="13.5" customHeight="1">
      <c r="B34" s="1456" t="s">
        <v>582</v>
      </c>
      <c r="C34" s="1457"/>
      <c r="D34" s="1457"/>
      <c r="E34" s="1457"/>
      <c r="F34" s="1457"/>
      <c r="G34" s="1457"/>
      <c r="H34" s="1457"/>
      <c r="I34" s="1457"/>
      <c r="J34" s="1457"/>
    </row>
    <row r="35" spans="2:10" ht="15.75">
      <c r="B35" s="261" t="s">
        <v>591</v>
      </c>
      <c r="C35"/>
      <c r="D35"/>
      <c r="E35"/>
      <c r="F35"/>
      <c r="G35"/>
      <c r="H35"/>
      <c r="I35"/>
      <c r="J35"/>
    </row>
    <row r="36" spans="2:10" ht="15.75">
      <c r="B36" s="261" t="s">
        <v>590</v>
      </c>
      <c r="C36"/>
      <c r="D36"/>
      <c r="E36"/>
      <c r="F36"/>
      <c r="G36"/>
      <c r="H36"/>
      <c r="I36"/>
      <c r="J36"/>
    </row>
    <row r="37" spans="2:10" ht="15.75">
      <c r="B37" s="261" t="s">
        <v>592</v>
      </c>
      <c r="C37"/>
      <c r="D37"/>
      <c r="E37"/>
      <c r="F37"/>
      <c r="G37"/>
      <c r="H37"/>
      <c r="I37"/>
      <c r="J37"/>
    </row>
    <row r="38" spans="2:10" ht="15.75">
      <c r="B38" s="261" t="s">
        <v>1282</v>
      </c>
      <c r="C38"/>
      <c r="D38"/>
      <c r="E38"/>
      <c r="F38"/>
      <c r="G38"/>
      <c r="H38"/>
      <c r="I38"/>
      <c r="J38"/>
    </row>
    <row r="39" spans="2:10" ht="15.75">
      <c r="B39" s="261" t="s">
        <v>1283</v>
      </c>
      <c r="C39"/>
      <c r="D39"/>
      <c r="E39"/>
      <c r="F39"/>
      <c r="G39"/>
      <c r="H39"/>
      <c r="I39"/>
      <c r="J39"/>
    </row>
    <row r="41" spans="2:10">
      <c r="B41" s="1431" t="s">
        <v>2189</v>
      </c>
    </row>
  </sheetData>
  <mergeCells count="5">
    <mergeCell ref="B34:J34"/>
    <mergeCell ref="C5:J5"/>
    <mergeCell ref="B31:J31"/>
    <mergeCell ref="B32:J32"/>
    <mergeCell ref="B33:J33"/>
  </mergeCells>
  <phoneticPr fontId="11" type="noConversion"/>
  <hyperlinks>
    <hyperlink ref="B41" location="Мазмұны!B36" display="мазмұнға"/>
  </hyperlinks>
  <pageMargins left="0.75" right="0.75" top="1" bottom="1" header="0.5" footer="0.5"/>
  <pageSetup paperSize="9" scale="68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2:I35"/>
  <sheetViews>
    <sheetView topLeftCell="A20" zoomScaleNormal="100" workbookViewId="0">
      <selection activeCell="B35" sqref="B35"/>
    </sheetView>
  </sheetViews>
  <sheetFormatPr defaultRowHeight="12.75"/>
  <cols>
    <col min="1" max="1" width="9.42578125" style="245" customWidth="1"/>
    <col min="2" max="2" width="16.42578125" style="245" customWidth="1"/>
    <col min="3" max="16384" width="9.140625" style="245"/>
  </cols>
  <sheetData>
    <row r="2" spans="1:9">
      <c r="A2" s="243" t="s">
        <v>1380</v>
      </c>
      <c r="B2" s="262" t="s">
        <v>178</v>
      </c>
    </row>
    <row r="3" spans="1:9">
      <c r="B3" s="262" t="s">
        <v>921</v>
      </c>
    </row>
    <row r="4" spans="1:9" ht="13.5" thickBot="1"/>
    <row r="5" spans="1:9" ht="13.5" thickBot="1">
      <c r="B5" s="664" t="s">
        <v>2050</v>
      </c>
      <c r="C5" s="663" t="s">
        <v>922</v>
      </c>
      <c r="D5" s="663" t="s">
        <v>923</v>
      </c>
      <c r="E5" s="663" t="s">
        <v>924</v>
      </c>
      <c r="F5" s="663" t="s">
        <v>925</v>
      </c>
      <c r="G5" s="663" t="s">
        <v>926</v>
      </c>
      <c r="H5" s="663" t="s">
        <v>927</v>
      </c>
      <c r="I5" s="663" t="s">
        <v>928</v>
      </c>
    </row>
    <row r="6" spans="1:9" ht="13.5" thickBot="1">
      <c r="B6" s="263" t="s">
        <v>929</v>
      </c>
      <c r="C6" s="662">
        <v>-0.29379657792706804</v>
      </c>
      <c r="D6" s="662">
        <v>-6.7792893633950024E-3</v>
      </c>
      <c r="E6" s="662">
        <v>-0.19491125798402598</v>
      </c>
      <c r="F6" s="662">
        <v>-0.100353959827301</v>
      </c>
      <c r="G6" s="662">
        <v>6.6388602782180062E-2</v>
      </c>
      <c r="H6" s="662">
        <v>-0.38133895939037898</v>
      </c>
      <c r="I6" s="662">
        <v>-8.8948176028760262E-3</v>
      </c>
    </row>
    <row r="7" spans="1:9" ht="13.5" thickBot="1">
      <c r="B7" s="263" t="s">
        <v>1284</v>
      </c>
      <c r="C7" s="662">
        <v>0.27414602969453994</v>
      </c>
      <c r="D7" s="662">
        <v>0.29235477917892005</v>
      </c>
      <c r="E7" s="662">
        <v>0.33243052417798991</v>
      </c>
      <c r="F7" s="662">
        <v>0.12540346581093997</v>
      </c>
      <c r="G7" s="662">
        <v>-0.26322945037624101</v>
      </c>
      <c r="H7" s="662">
        <v>1.27633047317204</v>
      </c>
      <c r="I7" s="662">
        <v>0.10500273821174</v>
      </c>
    </row>
    <row r="8" spans="1:9" ht="13.5" thickBot="1">
      <c r="B8" s="263" t="s">
        <v>930</v>
      </c>
      <c r="C8" s="662">
        <v>-0.10019371360907603</v>
      </c>
      <c r="D8" s="662">
        <v>0.28359353217069994</v>
      </c>
      <c r="E8" s="662">
        <v>7.2724814534149917E-2</v>
      </c>
      <c r="F8" s="662">
        <v>1.2464771613450054E-2</v>
      </c>
      <c r="G8" s="662">
        <v>-0.21431628301566097</v>
      </c>
      <c r="H8" s="662">
        <v>0.40827697930400997</v>
      </c>
      <c r="I8" s="662">
        <v>9.5173940404670088E-2</v>
      </c>
    </row>
    <row r="10" spans="1:9">
      <c r="B10" s="262" t="s">
        <v>178</v>
      </c>
    </row>
    <row r="11" spans="1:9">
      <c r="B11" s="262" t="s">
        <v>921</v>
      </c>
    </row>
    <row r="33" spans="2:2">
      <c r="B33" s="260" t="s">
        <v>931</v>
      </c>
    </row>
    <row r="35" spans="2:2">
      <c r="B35" s="1431" t="s">
        <v>2189</v>
      </c>
    </row>
  </sheetData>
  <phoneticPr fontId="11" type="noConversion"/>
  <hyperlinks>
    <hyperlink ref="B35" location="Мазмұны!B37" display="мазмұнға"/>
  </hyperlinks>
  <pageMargins left="0.75" right="0.75" top="1" bottom="1" header="0.5" footer="0.5"/>
  <pageSetup paperSize="9" scale="96" orientation="portrait" verticalDpi="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8"/>
  <dimension ref="A2:M36"/>
  <sheetViews>
    <sheetView topLeftCell="A17" workbookViewId="0">
      <selection activeCell="B36" sqref="B36"/>
    </sheetView>
  </sheetViews>
  <sheetFormatPr defaultRowHeight="12.75"/>
  <cols>
    <col min="1" max="1" width="9.140625" style="245"/>
    <col min="2" max="2" width="33.7109375" style="245" customWidth="1"/>
    <col min="3" max="3" width="8.140625" style="245" customWidth="1"/>
    <col min="4" max="4" width="7.5703125" style="245" customWidth="1"/>
    <col min="5" max="5" width="7.85546875" style="245" customWidth="1"/>
    <col min="6" max="6" width="7.7109375" style="245" customWidth="1"/>
    <col min="7" max="7" width="7.85546875" style="245" customWidth="1"/>
    <col min="8" max="8" width="7.42578125" style="245" customWidth="1"/>
    <col min="9" max="9" width="7.7109375" style="245" customWidth="1"/>
    <col min="10" max="10" width="7.42578125" style="245" customWidth="1"/>
    <col min="11" max="11" width="7.7109375" style="245" customWidth="1"/>
    <col min="12" max="13" width="7.5703125" style="245" customWidth="1"/>
    <col min="14" max="16384" width="9.140625" style="245"/>
  </cols>
  <sheetData>
    <row r="2" spans="1:13">
      <c r="A2" s="243" t="s">
        <v>1380</v>
      </c>
      <c r="B2" s="262" t="s">
        <v>726</v>
      </c>
    </row>
    <row r="3" spans="1:13" ht="13.5" thickBot="1"/>
    <row r="4" spans="1:13" ht="13.5" thickBot="1">
      <c r="B4" s="264"/>
      <c r="C4" s="264" t="s">
        <v>2067</v>
      </c>
      <c r="D4" s="264" t="s">
        <v>2068</v>
      </c>
      <c r="E4" s="264" t="s">
        <v>2069</v>
      </c>
      <c r="F4" s="264" t="s">
        <v>2070</v>
      </c>
      <c r="G4" s="264" t="s">
        <v>2071</v>
      </c>
      <c r="H4" s="264" t="s">
        <v>2072</v>
      </c>
      <c r="I4" s="264" t="s">
        <v>2073</v>
      </c>
      <c r="J4" s="264" t="s">
        <v>2074</v>
      </c>
      <c r="K4" s="264" t="s">
        <v>2075</v>
      </c>
      <c r="L4" s="264" t="s">
        <v>2076</v>
      </c>
      <c r="M4" s="264" t="s">
        <v>2097</v>
      </c>
    </row>
    <row r="5" spans="1:13" ht="13.5" thickBot="1">
      <c r="B5" s="264" t="s">
        <v>932</v>
      </c>
      <c r="C5" s="265">
        <v>29</v>
      </c>
      <c r="D5" s="265">
        <v>227</v>
      </c>
      <c r="E5" s="265">
        <v>91</v>
      </c>
      <c r="F5" s="265">
        <v>54.267821906657417</v>
      </c>
      <c r="G5" s="266">
        <v>128.48857857069379</v>
      </c>
      <c r="H5" s="265">
        <v>726.33526085741858</v>
      </c>
      <c r="I5" s="265">
        <v>229</v>
      </c>
      <c r="J5" s="265">
        <v>608.928265978838</v>
      </c>
      <c r="K5" s="265">
        <v>39.159143716151846</v>
      </c>
      <c r="L5" s="265">
        <v>100.54686185695226</v>
      </c>
      <c r="M5" s="265">
        <v>103.28583465389647</v>
      </c>
    </row>
    <row r="6" spans="1:13" ht="13.5" thickBot="1">
      <c r="B6" s="264" t="s">
        <v>933</v>
      </c>
      <c r="C6" s="265">
        <v>842</v>
      </c>
      <c r="D6" s="265">
        <v>1036</v>
      </c>
      <c r="E6" s="265">
        <v>2954</v>
      </c>
      <c r="F6" s="265">
        <v>3760.079961900261</v>
      </c>
      <c r="G6" s="266">
        <v>2086.2279780413301</v>
      </c>
      <c r="H6" s="265">
        <v>1653.0956807380433</v>
      </c>
      <c r="I6" s="265">
        <v>1715</v>
      </c>
      <c r="J6" s="265">
        <v>836.30346594901027</v>
      </c>
      <c r="K6" s="265">
        <v>449.29768359219463</v>
      </c>
      <c r="L6" s="265">
        <v>379.74363607967695</v>
      </c>
      <c r="M6" s="265">
        <v>1556.2707403319164</v>
      </c>
    </row>
    <row r="7" spans="1:13" ht="13.5" thickBot="1">
      <c r="B7" s="264" t="s">
        <v>934</v>
      </c>
      <c r="C7" s="265">
        <v>599</v>
      </c>
      <c r="D7" s="265">
        <v>219</v>
      </c>
      <c r="E7" s="265">
        <v>702</v>
      </c>
      <c r="F7" s="265">
        <v>1346.4209177672692</v>
      </c>
      <c r="G7" s="266">
        <v>1437.0616918410176</v>
      </c>
      <c r="H7" s="265">
        <v>1997.5192806664845</v>
      </c>
      <c r="I7" s="265">
        <v>939</v>
      </c>
      <c r="J7" s="265">
        <v>112.15880781283491</v>
      </c>
      <c r="K7" s="265">
        <v>414.5745045451834</v>
      </c>
      <c r="L7" s="265">
        <v>390.32578644984301</v>
      </c>
      <c r="M7" s="265">
        <v>44.26876183621367</v>
      </c>
    </row>
    <row r="8" spans="1:13" ht="13.5" thickBot="1">
      <c r="B8" s="264" t="s">
        <v>935</v>
      </c>
      <c r="C8" s="265">
        <v>1410</v>
      </c>
      <c r="D8" s="265">
        <v>1179</v>
      </c>
      <c r="E8" s="265">
        <v>1663</v>
      </c>
      <c r="F8" s="265">
        <v>1833.6184457839158</v>
      </c>
      <c r="G8" s="266">
        <v>4113.2970266345292</v>
      </c>
      <c r="H8" s="265">
        <v>2472</v>
      </c>
      <c r="I8" s="265">
        <v>1113</v>
      </c>
      <c r="J8" s="265">
        <v>1147.8173313453913</v>
      </c>
      <c r="K8" s="265">
        <v>897.44867165727896</v>
      </c>
      <c r="L8" s="265">
        <v>1475</v>
      </c>
      <c r="M8" s="265">
        <v>60.200995046695887</v>
      </c>
    </row>
    <row r="9" spans="1:13" ht="13.5" thickBot="1">
      <c r="B9" s="264" t="s">
        <v>936</v>
      </c>
      <c r="C9" s="264">
        <v>0</v>
      </c>
      <c r="D9" s="265">
        <v>0</v>
      </c>
      <c r="E9" s="265">
        <v>0</v>
      </c>
      <c r="F9" s="265">
        <v>45</v>
      </c>
      <c r="G9" s="266">
        <v>45</v>
      </c>
      <c r="H9" s="265">
        <v>0</v>
      </c>
      <c r="I9" s="265">
        <v>0</v>
      </c>
      <c r="J9" s="265">
        <v>0</v>
      </c>
      <c r="K9" s="265">
        <v>0</v>
      </c>
      <c r="L9" s="265">
        <v>0</v>
      </c>
      <c r="M9" s="265">
        <v>0</v>
      </c>
    </row>
    <row r="10" spans="1:13" ht="13.5" thickBot="1">
      <c r="B10" s="264" t="s">
        <v>937</v>
      </c>
      <c r="C10" s="267">
        <v>7.7167553191489366</v>
      </c>
      <c r="D10" s="267">
        <v>7.4728471683475561</v>
      </c>
      <c r="E10" s="267">
        <v>7.5086306098964322</v>
      </c>
      <c r="F10" s="267">
        <v>7.121448574579972</v>
      </c>
      <c r="G10" s="267">
        <v>7.3339747781705924</v>
      </c>
      <c r="H10" s="267">
        <v>7.9281367687956061</v>
      </c>
      <c r="I10" s="267">
        <v>8.8254437869822482</v>
      </c>
      <c r="J10" s="267">
        <v>7.8099043799932648</v>
      </c>
      <c r="K10" s="267">
        <v>7.5713829568146149</v>
      </c>
      <c r="L10" s="267">
        <v>12.008326724821572</v>
      </c>
      <c r="M10" s="267">
        <v>11.420248401071726</v>
      </c>
    </row>
    <row r="12" spans="1:13">
      <c r="B12" s="262" t="s">
        <v>726</v>
      </c>
    </row>
    <row r="34" spans="2:2">
      <c r="B34" s="260" t="s">
        <v>938</v>
      </c>
    </row>
    <row r="36" spans="2:2">
      <c r="B36" s="1431" t="s">
        <v>2189</v>
      </c>
    </row>
  </sheetData>
  <phoneticPr fontId="11" type="noConversion"/>
  <hyperlinks>
    <hyperlink ref="B36" location="Мазмұны!B38" display="мазмұнға"/>
  </hyperlinks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2:N33"/>
  <sheetViews>
    <sheetView topLeftCell="A8" zoomScaleNormal="100" workbookViewId="0">
      <selection activeCell="B33" sqref="B33"/>
    </sheetView>
  </sheetViews>
  <sheetFormatPr defaultRowHeight="12.75"/>
  <cols>
    <col min="1" max="1" width="9.140625" style="245"/>
    <col min="2" max="2" width="19.42578125" style="245" customWidth="1"/>
    <col min="3" max="16384" width="9.140625" style="245"/>
  </cols>
  <sheetData>
    <row r="2" spans="1:14">
      <c r="A2" s="243" t="s">
        <v>1380</v>
      </c>
      <c r="B2" s="262" t="s">
        <v>1986</v>
      </c>
    </row>
    <row r="3" spans="1:14" ht="13.5" thickBot="1">
      <c r="N3" s="268"/>
    </row>
    <row r="4" spans="1:14" ht="13.5" thickBot="1">
      <c r="B4" s="264"/>
      <c r="C4" s="264" t="s">
        <v>2067</v>
      </c>
      <c r="D4" s="264" t="s">
        <v>2068</v>
      </c>
      <c r="E4" s="264" t="s">
        <v>2069</v>
      </c>
      <c r="F4" s="264" t="s">
        <v>2070</v>
      </c>
      <c r="G4" s="264" t="s">
        <v>2071</v>
      </c>
      <c r="H4" s="264" t="s">
        <v>2072</v>
      </c>
      <c r="I4" s="264" t="s">
        <v>2073</v>
      </c>
      <c r="J4" s="264" t="s">
        <v>2074</v>
      </c>
      <c r="K4" s="264" t="s">
        <v>2075</v>
      </c>
      <c r="L4" s="264" t="s">
        <v>2076</v>
      </c>
      <c r="M4" s="264" t="s">
        <v>2097</v>
      </c>
      <c r="N4" s="269"/>
    </row>
    <row r="5" spans="1:14" ht="13.5" thickBot="1">
      <c r="B5" s="264" t="s">
        <v>1286</v>
      </c>
      <c r="C5" s="270">
        <v>0.65277777777777779</v>
      </c>
      <c r="D5" s="270">
        <v>0.48440435926343478</v>
      </c>
      <c r="E5" s="270">
        <v>0.32125693160813307</v>
      </c>
      <c r="F5" s="270">
        <v>0.34007718499894041</v>
      </c>
      <c r="G5" s="270">
        <v>0.79484820237868636</v>
      </c>
      <c r="H5" s="270">
        <v>0.25529741404501194</v>
      </c>
      <c r="I5" s="270">
        <v>0.12687687687687688</v>
      </c>
      <c r="J5" s="270">
        <v>6.5762820632551511E-2</v>
      </c>
      <c r="K5" s="270">
        <v>0.29419017467800646</v>
      </c>
      <c r="L5" s="270">
        <v>0.53751065643648765</v>
      </c>
      <c r="M5" s="270">
        <v>6.3653329868976274E-2</v>
      </c>
    </row>
    <row r="6" spans="1:14" ht="13.5" thickBot="1">
      <c r="B6" s="264" t="s">
        <v>1285</v>
      </c>
      <c r="C6" s="270">
        <v>0.34722222222222221</v>
      </c>
      <c r="D6" s="270">
        <v>0.51559564073656516</v>
      </c>
      <c r="E6" s="270">
        <v>0.67874306839186693</v>
      </c>
      <c r="F6" s="270">
        <v>0.65992281500105954</v>
      </c>
      <c r="G6" s="270">
        <v>0.20515179762131369</v>
      </c>
      <c r="H6" s="270">
        <v>0.74470258595498806</v>
      </c>
      <c r="I6" s="270">
        <v>0.87312312312312312</v>
      </c>
      <c r="J6" s="270">
        <v>0.93423717936744854</v>
      </c>
      <c r="K6" s="270">
        <v>0.70580982532199366</v>
      </c>
      <c r="L6" s="270">
        <v>0.46229404940490859</v>
      </c>
      <c r="M6" s="270">
        <v>0.93634667013102379</v>
      </c>
    </row>
    <row r="8" spans="1:14">
      <c r="B8" s="262" t="s">
        <v>179</v>
      </c>
    </row>
    <row r="12" spans="1:14">
      <c r="I12" s="245" t="s">
        <v>367</v>
      </c>
    </row>
    <row r="30" spans="2:2">
      <c r="B30" s="260" t="s">
        <v>931</v>
      </c>
    </row>
    <row r="33" spans="2:2">
      <c r="B33" s="1431" t="s">
        <v>2189</v>
      </c>
    </row>
  </sheetData>
  <phoneticPr fontId="63" type="noConversion"/>
  <hyperlinks>
    <hyperlink ref="B33" location="Мазмұны!B39" display="мазмұнға"/>
  </hyperlinks>
  <pageMargins left="0.75" right="0.75" top="1" bottom="1" header="0.5" footer="0.5"/>
  <pageSetup paperSize="9" scale="67" orientation="portrait" verticalDpi="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2:G43"/>
  <sheetViews>
    <sheetView topLeftCell="A16" zoomScaleNormal="100" workbookViewId="0">
      <selection activeCell="B45" sqref="B45"/>
    </sheetView>
  </sheetViews>
  <sheetFormatPr defaultRowHeight="12.75"/>
  <cols>
    <col min="1" max="1" width="9.140625" style="271"/>
    <col min="2" max="2" width="57.42578125" style="271" customWidth="1"/>
    <col min="3" max="3" width="9.140625" style="271"/>
    <col min="4" max="4" width="11.5703125" style="271" bestFit="1" customWidth="1"/>
    <col min="5" max="16384" width="9.140625" style="271"/>
  </cols>
  <sheetData>
    <row r="2" spans="1:7">
      <c r="A2" s="243" t="s">
        <v>1380</v>
      </c>
      <c r="B2" s="262" t="s">
        <v>180</v>
      </c>
    </row>
    <row r="3" spans="1:7">
      <c r="A3" s="243"/>
      <c r="B3" s="262" t="s">
        <v>939</v>
      </c>
    </row>
    <row r="4" spans="1:7" ht="13.5" thickBot="1">
      <c r="A4" s="243"/>
    </row>
    <row r="5" spans="1:7" ht="13.5" thickBot="1">
      <c r="B5" s="272"/>
      <c r="C5" s="273">
        <v>2007</v>
      </c>
      <c r="D5" s="273" t="s">
        <v>950</v>
      </c>
      <c r="E5" s="273">
        <v>2009</v>
      </c>
      <c r="F5" s="273">
        <v>2010</v>
      </c>
      <c r="G5" s="273">
        <v>2011</v>
      </c>
    </row>
    <row r="6" spans="1:7" ht="13.5" thickBot="1">
      <c r="B6" s="272" t="s">
        <v>948</v>
      </c>
      <c r="C6" s="273">
        <v>-7</v>
      </c>
      <c r="D6" s="273">
        <v>5.4</v>
      </c>
      <c r="E6" s="273">
        <v>-6.2</v>
      </c>
      <c r="F6" s="273">
        <v>-3.1</v>
      </c>
      <c r="G6" s="273">
        <v>-3.5</v>
      </c>
    </row>
    <row r="7" spans="1:7" ht="13.5" thickBot="1">
      <c r="B7" s="272" t="s">
        <v>265</v>
      </c>
      <c r="C7" s="273">
        <v>-7</v>
      </c>
      <c r="D7" s="273">
        <v>5.4</v>
      </c>
      <c r="E7" s="273">
        <v>-6.2</v>
      </c>
      <c r="F7" s="273">
        <v>-2.1</v>
      </c>
      <c r="G7" s="273">
        <v>-2.5</v>
      </c>
    </row>
    <row r="8" spans="1:7" ht="13.5" thickBot="1">
      <c r="B8" s="272" t="s">
        <v>949</v>
      </c>
      <c r="C8" s="273">
        <v>-7</v>
      </c>
      <c r="D8" s="273">
        <v>5.4</v>
      </c>
      <c r="E8" s="273">
        <v>-8.9</v>
      </c>
      <c r="F8" s="273">
        <v>-8.3000000000000007</v>
      </c>
      <c r="G8" s="273">
        <v>-7.8</v>
      </c>
    </row>
    <row r="9" spans="1:7">
      <c r="B9" s="274"/>
      <c r="C9" s="275"/>
      <c r="D9" s="275"/>
      <c r="E9" s="275"/>
      <c r="F9" s="275"/>
      <c r="G9" s="275"/>
    </row>
    <row r="10" spans="1:7">
      <c r="B10" s="262" t="s">
        <v>180</v>
      </c>
      <c r="C10" s="275"/>
      <c r="D10" s="275"/>
      <c r="E10" s="275"/>
      <c r="F10" s="275"/>
      <c r="G10" s="275"/>
    </row>
    <row r="11" spans="1:7">
      <c r="B11" s="262" t="s">
        <v>939</v>
      </c>
      <c r="C11" s="275"/>
      <c r="D11" s="275"/>
      <c r="E11" s="275"/>
      <c r="F11" s="275"/>
      <c r="G11" s="275"/>
    </row>
    <row r="13" spans="1:7">
      <c r="B13" s="276"/>
      <c r="C13" s="276"/>
      <c r="D13" s="276"/>
      <c r="E13" s="276"/>
      <c r="F13" s="276"/>
      <c r="G13" s="276"/>
    </row>
    <row r="14" spans="1:7">
      <c r="B14" s="276"/>
      <c r="C14" s="276"/>
      <c r="D14" s="276"/>
      <c r="E14" s="276"/>
      <c r="F14" s="276"/>
      <c r="G14" s="276"/>
    </row>
    <row r="15" spans="1:7">
      <c r="B15" s="276"/>
      <c r="C15" s="276"/>
      <c r="D15" s="276"/>
      <c r="E15" s="276"/>
      <c r="F15" s="276"/>
      <c r="G15" s="276"/>
    </row>
    <row r="16" spans="1:7">
      <c r="B16" s="276"/>
      <c r="C16" s="276"/>
      <c r="D16" s="276"/>
      <c r="E16" s="276"/>
      <c r="F16" s="276"/>
      <c r="G16" s="276"/>
    </row>
    <row r="17" spans="2:7">
      <c r="B17" s="276"/>
      <c r="C17" s="276"/>
      <c r="D17" s="276"/>
      <c r="E17" s="276"/>
      <c r="F17" s="276"/>
      <c r="G17" s="276"/>
    </row>
    <row r="18" spans="2:7">
      <c r="B18" s="276"/>
      <c r="C18" s="276"/>
      <c r="D18" s="276"/>
      <c r="E18" s="276"/>
      <c r="F18" s="276"/>
      <c r="G18" s="276"/>
    </row>
    <row r="19" spans="2:7">
      <c r="B19" s="276"/>
      <c r="C19" s="276"/>
      <c r="D19" s="276"/>
      <c r="E19" s="276"/>
      <c r="F19" s="276"/>
      <c r="G19" s="276"/>
    </row>
    <row r="20" spans="2:7">
      <c r="B20" s="276"/>
      <c r="C20" s="276"/>
      <c r="D20" s="276"/>
      <c r="E20" s="276"/>
      <c r="F20" s="276"/>
      <c r="G20" s="276"/>
    </row>
    <row r="21" spans="2:7">
      <c r="B21" s="276"/>
      <c r="C21" s="276"/>
      <c r="D21" s="276"/>
      <c r="E21" s="276"/>
      <c r="F21" s="276"/>
      <c r="G21" s="276"/>
    </row>
    <row r="22" spans="2:7">
      <c r="B22" s="276"/>
      <c r="C22" s="276"/>
      <c r="D22" s="276"/>
      <c r="E22" s="276"/>
      <c r="F22" s="276"/>
      <c r="G22" s="276"/>
    </row>
    <row r="23" spans="2:7">
      <c r="B23" s="276"/>
      <c r="C23" s="276"/>
      <c r="D23" s="276"/>
      <c r="E23" s="276"/>
      <c r="F23" s="276"/>
      <c r="G23" s="276"/>
    </row>
    <row r="24" spans="2:7">
      <c r="B24" s="276"/>
      <c r="C24" s="276"/>
      <c r="D24" s="276"/>
      <c r="E24" s="276"/>
      <c r="F24" s="276"/>
      <c r="G24" s="276"/>
    </row>
    <row r="25" spans="2:7">
      <c r="B25" s="276"/>
      <c r="C25" s="276"/>
      <c r="D25" s="276"/>
      <c r="E25" s="276"/>
      <c r="F25" s="276"/>
      <c r="G25" s="276"/>
    </row>
    <row r="26" spans="2:7">
      <c r="B26" s="276"/>
      <c r="C26" s="276"/>
      <c r="D26" s="276"/>
      <c r="E26" s="276"/>
      <c r="F26" s="276"/>
      <c r="G26" s="276"/>
    </row>
    <row r="27" spans="2:7">
      <c r="B27" s="276"/>
      <c r="C27" s="276"/>
      <c r="D27" s="276"/>
      <c r="E27" s="276"/>
      <c r="F27" s="276"/>
      <c r="G27" s="276"/>
    </row>
    <row r="28" spans="2:7">
      <c r="B28" s="276"/>
      <c r="C28" s="276"/>
      <c r="D28" s="276"/>
      <c r="E28" s="276"/>
      <c r="F28" s="276"/>
      <c r="G28" s="276"/>
    </row>
    <row r="29" spans="2:7">
      <c r="B29" s="277"/>
      <c r="C29" s="278" t="s">
        <v>950</v>
      </c>
      <c r="D29" s="278">
        <v>2009</v>
      </c>
      <c r="E29" s="278">
        <v>2010</v>
      </c>
      <c r="F29" s="278">
        <v>2011</v>
      </c>
      <c r="G29" s="276"/>
    </row>
    <row r="30" spans="2:7">
      <c r="B30" s="279" t="s">
        <v>940</v>
      </c>
      <c r="C30" s="280">
        <v>0.47961380692544198</v>
      </c>
      <c r="D30" s="281">
        <v>-0.30603595066276679</v>
      </c>
      <c r="E30" s="281">
        <v>0.19868816216307184</v>
      </c>
      <c r="F30" s="281">
        <v>2.4864894796704728E-2</v>
      </c>
      <c r="G30" s="276"/>
    </row>
    <row r="31" spans="2:7">
      <c r="B31" s="279" t="s">
        <v>266</v>
      </c>
      <c r="C31" s="280"/>
      <c r="D31" s="281">
        <v>-0.30603595066276679</v>
      </c>
      <c r="E31" s="281">
        <v>0.19868816216307184</v>
      </c>
      <c r="F31" s="281">
        <v>2.4864894796704728E-2</v>
      </c>
      <c r="G31" s="276"/>
    </row>
    <row r="32" spans="2:7">
      <c r="B32" s="279" t="s">
        <v>941</v>
      </c>
      <c r="C32" s="280"/>
      <c r="D32" s="280">
        <v>-0.4260376318722513</v>
      </c>
      <c r="E32" s="280">
        <v>1.9559959328233623E-2</v>
      </c>
      <c r="F32" s="280">
        <v>5.4966509429674737E-3</v>
      </c>
      <c r="G32" s="276"/>
    </row>
    <row r="33" spans="2:7">
      <c r="B33" s="279" t="s">
        <v>942</v>
      </c>
      <c r="C33" s="280">
        <v>0.18496720846984527</v>
      </c>
      <c r="D33" s="280">
        <v>2.353160383324604E-2</v>
      </c>
      <c r="E33" s="280">
        <v>0.11439017818164254</v>
      </c>
      <c r="F33" s="280">
        <v>7.234915021362176E-2</v>
      </c>
      <c r="G33" s="276"/>
    </row>
    <row r="34" spans="2:7">
      <c r="B34" s="279" t="s">
        <v>267</v>
      </c>
      <c r="C34" s="280"/>
      <c r="D34" s="281">
        <v>2.353160383324604E-2</v>
      </c>
      <c r="E34" s="280">
        <v>8.5587328262908491E-2</v>
      </c>
      <c r="F34" s="280">
        <v>5.8346183625081594E-2</v>
      </c>
      <c r="G34" s="276"/>
    </row>
    <row r="35" spans="2:7">
      <c r="B35" s="279" t="s">
        <v>943</v>
      </c>
      <c r="C35" s="280"/>
      <c r="D35" s="280">
        <v>-4.4836273458857989E-2</v>
      </c>
      <c r="E35" s="280">
        <v>3.2222349100159864E-2</v>
      </c>
      <c r="F35" s="280">
        <v>5.345327479151063E-3</v>
      </c>
      <c r="G35" s="276"/>
    </row>
    <row r="36" spans="2:7">
      <c r="B36" s="277" t="s">
        <v>944</v>
      </c>
      <c r="C36" s="277"/>
      <c r="D36" s="277"/>
      <c r="E36" s="277"/>
      <c r="F36" s="277"/>
      <c r="G36" s="276"/>
    </row>
    <row r="37" spans="2:7">
      <c r="B37" s="282" t="s">
        <v>945</v>
      </c>
      <c r="C37" s="281">
        <f>5.27/130.5</f>
        <v>4.0383141762452106E-2</v>
      </c>
      <c r="D37" s="281">
        <f>11.444/137.5</f>
        <v>8.3229090909090919E-2</v>
      </c>
      <c r="E37" s="281">
        <f>6.831/161.5</f>
        <v>4.2297213622291024E-2</v>
      </c>
      <c r="F37" s="281">
        <f>5.407/184.7</f>
        <v>2.9274499187872227E-2</v>
      </c>
      <c r="G37" s="276"/>
    </row>
    <row r="38" spans="2:7">
      <c r="B38" s="282" t="s">
        <v>946</v>
      </c>
      <c r="C38" s="279"/>
      <c r="D38" s="283" t="s">
        <v>1425</v>
      </c>
      <c r="E38" s="283" t="s">
        <v>1426</v>
      </c>
      <c r="F38" s="283" t="s">
        <v>1427</v>
      </c>
      <c r="G38" s="276"/>
    </row>
    <row r="39" spans="2:7">
      <c r="B39" s="282" t="s">
        <v>947</v>
      </c>
      <c r="C39" s="279"/>
      <c r="D39" s="283" t="s">
        <v>1428</v>
      </c>
      <c r="E39" s="283" t="s">
        <v>1429</v>
      </c>
      <c r="F39" s="283" t="s">
        <v>1429</v>
      </c>
      <c r="G39" s="284"/>
    </row>
    <row r="40" spans="2:7">
      <c r="G40" s="276"/>
    </row>
    <row r="41" spans="2:7">
      <c r="B41" s="285" t="s">
        <v>938</v>
      </c>
      <c r="C41" s="276"/>
      <c r="D41" s="276"/>
      <c r="E41" s="276"/>
      <c r="F41" s="276"/>
      <c r="G41" s="276"/>
    </row>
    <row r="43" spans="2:7">
      <c r="B43" s="1431" t="s">
        <v>2189</v>
      </c>
    </row>
  </sheetData>
  <phoneticPr fontId="4" type="noConversion"/>
  <hyperlinks>
    <hyperlink ref="B43" location="Мазмұны!B40" display="мазмұнға"/>
  </hyperlinks>
  <pageMargins left="0.75" right="0.75" top="1" bottom="1" header="0.5" footer="0.5"/>
  <pageSetup paperSize="9" scale="75" orientation="portrait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2:K30"/>
  <sheetViews>
    <sheetView topLeftCell="A11" workbookViewId="0">
      <selection activeCell="B26" sqref="B26"/>
    </sheetView>
  </sheetViews>
  <sheetFormatPr defaultRowHeight="12.75"/>
  <cols>
    <col min="1" max="1" width="10" style="565" customWidth="1"/>
    <col min="2" max="2" width="29" style="565" customWidth="1"/>
    <col min="3" max="16384" width="9.140625" style="565"/>
  </cols>
  <sheetData>
    <row r="2" spans="1:11" ht="15.75">
      <c r="A2" s="243" t="s">
        <v>1380</v>
      </c>
      <c r="B2" s="210" t="s">
        <v>965</v>
      </c>
    </row>
    <row r="3" spans="1:11" ht="13.5" thickBot="1">
      <c r="A3" s="618"/>
      <c r="B3" s="618"/>
      <c r="C3" s="666"/>
      <c r="D3" s="618"/>
      <c r="E3" s="618"/>
      <c r="F3" s="618"/>
      <c r="G3" s="618"/>
      <c r="H3" s="618"/>
      <c r="I3" s="618"/>
      <c r="J3" s="618"/>
      <c r="K3" s="618"/>
    </row>
    <row r="4" spans="1:11" ht="13.5" thickBot="1">
      <c r="A4" s="618"/>
      <c r="B4" s="1465"/>
      <c r="C4" s="1467" t="s">
        <v>951</v>
      </c>
      <c r="D4" s="1468"/>
      <c r="E4" s="1469"/>
      <c r="F4" s="1470" t="s">
        <v>952</v>
      </c>
      <c r="G4" s="1468"/>
      <c r="H4" s="1469"/>
      <c r="I4" s="1470" t="s">
        <v>953</v>
      </c>
      <c r="J4" s="1468"/>
      <c r="K4" s="1469"/>
    </row>
    <row r="5" spans="1:11" ht="16.5" thickBot="1">
      <c r="A5" s="618"/>
      <c r="B5" s="1466"/>
      <c r="C5" s="566">
        <v>2006</v>
      </c>
      <c r="D5" s="567">
        <v>2007</v>
      </c>
      <c r="E5" s="567" t="s">
        <v>966</v>
      </c>
      <c r="F5" s="567">
        <v>2006</v>
      </c>
      <c r="G5" s="566">
        <v>2007</v>
      </c>
      <c r="H5" s="568" t="s">
        <v>967</v>
      </c>
      <c r="I5" s="567">
        <v>2006</v>
      </c>
      <c r="J5" s="566">
        <v>2007</v>
      </c>
      <c r="K5" s="569" t="s">
        <v>967</v>
      </c>
    </row>
    <row r="6" spans="1:11" ht="13.5" thickBot="1">
      <c r="A6" s="618"/>
      <c r="B6" s="1471" t="s">
        <v>1989</v>
      </c>
      <c r="C6" s="1472"/>
      <c r="D6" s="1472"/>
      <c r="E6" s="1472"/>
      <c r="F6" s="1472"/>
      <c r="G6" s="1472"/>
      <c r="H6" s="1472"/>
      <c r="I6" s="1472"/>
      <c r="J6" s="1472"/>
      <c r="K6" s="1473"/>
    </row>
    <row r="7" spans="1:11" ht="13.5" thickBot="1">
      <c r="A7" s="618"/>
      <c r="B7" s="570" t="s">
        <v>954</v>
      </c>
      <c r="C7" s="571">
        <v>2.0999999999999999E-3</v>
      </c>
      <c r="D7" s="572">
        <v>2.3999999999999998E-3</v>
      </c>
      <c r="E7" s="573" t="s">
        <v>2109</v>
      </c>
      <c r="F7" s="571">
        <v>1.5E-3</v>
      </c>
      <c r="G7" s="572">
        <v>1.5E-3</v>
      </c>
      <c r="H7" s="574">
        <v>1.6000000000000001E-3</v>
      </c>
      <c r="I7" s="571">
        <v>5.9999999999999995E-4</v>
      </c>
      <c r="J7" s="572">
        <v>8.9999999999999998E-4</v>
      </c>
      <c r="K7" s="575" t="s">
        <v>2109</v>
      </c>
    </row>
    <row r="8" spans="1:11" ht="22.5" thickBot="1">
      <c r="A8" s="618"/>
      <c r="B8" s="570" t="s">
        <v>955</v>
      </c>
      <c r="C8" s="571">
        <v>1.224</v>
      </c>
      <c r="D8" s="572">
        <v>1.373</v>
      </c>
      <c r="E8" s="574">
        <v>1.331</v>
      </c>
      <c r="F8" s="571">
        <v>1.2789999999999999</v>
      </c>
      <c r="G8" s="572">
        <v>1.2170000000000001</v>
      </c>
      <c r="H8" s="574">
        <v>1.7509999999999999</v>
      </c>
      <c r="I8" s="571">
        <v>1.149</v>
      </c>
      <c r="J8" s="572">
        <v>1.607</v>
      </c>
      <c r="K8" s="572">
        <v>0.89500000000000002</v>
      </c>
    </row>
    <row r="9" spans="1:11" ht="13.5" thickBot="1">
      <c r="A9" s="618"/>
      <c r="B9" s="570" t="s">
        <v>956</v>
      </c>
      <c r="C9" s="571">
        <v>1.198</v>
      </c>
      <c r="D9" s="572">
        <v>1.452</v>
      </c>
      <c r="E9" s="574">
        <v>1.083</v>
      </c>
      <c r="F9" s="571">
        <v>1.31</v>
      </c>
      <c r="G9" s="572">
        <v>1.3</v>
      </c>
      <c r="H9" s="574">
        <v>1.2569999999999999</v>
      </c>
      <c r="I9" s="571">
        <v>1.0740000000000001</v>
      </c>
      <c r="J9" s="572">
        <v>1.659</v>
      </c>
      <c r="K9" s="572">
        <v>0.91500000000000004</v>
      </c>
    </row>
    <row r="10" spans="1:11" ht="13.5" thickBot="1">
      <c r="A10" s="618"/>
      <c r="B10" s="1462" t="s">
        <v>968</v>
      </c>
      <c r="C10" s="1463"/>
      <c r="D10" s="1463"/>
      <c r="E10" s="1463"/>
      <c r="F10" s="1463"/>
      <c r="G10" s="1463"/>
      <c r="H10" s="1463"/>
      <c r="I10" s="1463"/>
      <c r="J10" s="1463"/>
      <c r="K10" s="1464"/>
    </row>
    <row r="11" spans="1:11" ht="13.5" thickBot="1">
      <c r="A11" s="618"/>
      <c r="B11" s="570" t="s">
        <v>2110</v>
      </c>
      <c r="C11" s="571">
        <v>0.17699999999999999</v>
      </c>
      <c r="D11" s="572">
        <v>0.16200000000000001</v>
      </c>
      <c r="E11" s="573" t="s">
        <v>2109</v>
      </c>
      <c r="F11" s="576">
        <v>0.21</v>
      </c>
      <c r="G11" s="572">
        <v>0.20399999999999999</v>
      </c>
      <c r="H11" s="572">
        <v>0.246</v>
      </c>
      <c r="I11" s="572">
        <v>9.6000000000000002E-2</v>
      </c>
      <c r="J11" s="572">
        <v>7.9000000000000001E-2</v>
      </c>
      <c r="K11" s="575" t="s">
        <v>2109</v>
      </c>
    </row>
    <row r="12" spans="1:11" ht="13.5" thickBot="1">
      <c r="A12" s="618"/>
      <c r="B12" s="570" t="s">
        <v>2111</v>
      </c>
      <c r="C12" s="571">
        <v>0.497</v>
      </c>
      <c r="D12" s="572">
        <v>0.46200000000000002</v>
      </c>
      <c r="E12" s="573" t="s">
        <v>2109</v>
      </c>
      <c r="F12" s="571">
        <v>0.49299999999999999</v>
      </c>
      <c r="G12" s="577">
        <v>0.48</v>
      </c>
      <c r="H12" s="572">
        <v>0.56699999999999995</v>
      </c>
      <c r="I12" s="577">
        <v>0.52</v>
      </c>
      <c r="J12" s="572">
        <v>0.38700000000000001</v>
      </c>
      <c r="K12" s="575" t="s">
        <v>2109</v>
      </c>
    </row>
    <row r="13" spans="1:11" ht="13.5" thickBot="1">
      <c r="A13" s="618"/>
      <c r="B13" s="570" t="s">
        <v>957</v>
      </c>
      <c r="C13" s="571">
        <v>0.216</v>
      </c>
      <c r="D13" s="572">
        <v>0.19800000000000001</v>
      </c>
      <c r="E13" s="574">
        <v>0.23400000000000001</v>
      </c>
      <c r="F13" s="571">
        <v>0.29599999999999999</v>
      </c>
      <c r="G13" s="572">
        <v>0.30099999999999999</v>
      </c>
      <c r="H13" s="572">
        <v>0.33400000000000002</v>
      </c>
      <c r="I13" s="572">
        <v>8.7999999999999995E-2</v>
      </c>
      <c r="J13" s="572">
        <v>7.1999999999999995E-2</v>
      </c>
      <c r="K13" s="572">
        <v>9.5000000000000001E-2</v>
      </c>
    </row>
    <row r="14" spans="1:11" ht="13.5" thickBot="1">
      <c r="A14" s="618"/>
      <c r="B14" s="1462" t="s">
        <v>958</v>
      </c>
      <c r="C14" s="1463"/>
      <c r="D14" s="1463"/>
      <c r="E14" s="1463"/>
      <c r="F14" s="1463"/>
      <c r="G14" s="1463"/>
      <c r="H14" s="1463"/>
      <c r="I14" s="1463"/>
      <c r="J14" s="1463"/>
      <c r="K14" s="1464"/>
    </row>
    <row r="15" spans="1:11" ht="22.5" thickBot="1">
      <c r="A15" s="618"/>
      <c r="B15" s="570" t="s">
        <v>464</v>
      </c>
      <c r="C15" s="578">
        <v>0.64</v>
      </c>
      <c r="D15" s="579">
        <v>0.66</v>
      </c>
      <c r="E15" s="573" t="s">
        <v>2109</v>
      </c>
      <c r="F15" s="578">
        <v>0.57999999999999996</v>
      </c>
      <c r="G15" s="579">
        <v>0.56999999999999995</v>
      </c>
      <c r="H15" s="580">
        <v>0.56999999999999995</v>
      </c>
      <c r="I15" s="578">
        <v>0.79</v>
      </c>
      <c r="J15" s="579">
        <v>0.8</v>
      </c>
      <c r="K15" s="575" t="s">
        <v>2109</v>
      </c>
    </row>
    <row r="16" spans="1:11" ht="13.5" thickBot="1">
      <c r="A16" s="618"/>
      <c r="B16" s="581" t="s">
        <v>2112</v>
      </c>
      <c r="C16" s="578">
        <v>1.77</v>
      </c>
      <c r="D16" s="579">
        <v>1.9</v>
      </c>
      <c r="E16" s="573" t="s">
        <v>2109</v>
      </c>
      <c r="F16" s="578">
        <v>1.38</v>
      </c>
      <c r="G16" s="579">
        <v>1.33</v>
      </c>
      <c r="H16" s="580">
        <v>1.31</v>
      </c>
      <c r="I16" s="578">
        <v>3.86</v>
      </c>
      <c r="J16" s="579">
        <v>3.95</v>
      </c>
      <c r="K16" s="575" t="s">
        <v>2109</v>
      </c>
    </row>
    <row r="17" spans="1:11" ht="13.5" thickBot="1">
      <c r="A17" s="618"/>
      <c r="B17" s="1462" t="s">
        <v>465</v>
      </c>
      <c r="C17" s="1463"/>
      <c r="D17" s="1463"/>
      <c r="E17" s="1463"/>
      <c r="F17" s="1463"/>
      <c r="G17" s="1463"/>
      <c r="H17" s="1463"/>
      <c r="I17" s="1463"/>
      <c r="J17" s="1463"/>
      <c r="K17" s="1464"/>
    </row>
    <row r="18" spans="1:11" ht="13.5" thickBot="1">
      <c r="A18" s="618"/>
      <c r="B18" s="570" t="s">
        <v>466</v>
      </c>
      <c r="C18" s="578">
        <v>1.1000000000000001</v>
      </c>
      <c r="D18" s="579">
        <v>1.31</v>
      </c>
      <c r="E18" s="573" t="s">
        <v>2109</v>
      </c>
      <c r="F18" s="578">
        <v>1.06</v>
      </c>
      <c r="G18" s="579">
        <v>1.45</v>
      </c>
      <c r="H18" s="580">
        <v>1.48</v>
      </c>
      <c r="I18" s="578">
        <v>1.18</v>
      </c>
      <c r="J18" s="579">
        <v>1.18</v>
      </c>
      <c r="K18" s="575" t="s">
        <v>2109</v>
      </c>
    </row>
    <row r="19" spans="1:11" ht="13.5" thickBot="1">
      <c r="A19" s="618"/>
      <c r="B19" s="581" t="s">
        <v>467</v>
      </c>
      <c r="C19" s="578">
        <v>0.89</v>
      </c>
      <c r="D19" s="579">
        <v>1.05</v>
      </c>
      <c r="E19" s="573" t="s">
        <v>2109</v>
      </c>
      <c r="F19" s="578">
        <v>0.83</v>
      </c>
      <c r="G19" s="579">
        <v>1.1200000000000001</v>
      </c>
      <c r="H19" s="580">
        <v>1.1499999999999999</v>
      </c>
      <c r="I19" s="578">
        <v>1</v>
      </c>
      <c r="J19" s="579">
        <v>0.98</v>
      </c>
      <c r="K19" s="575" t="s">
        <v>2109</v>
      </c>
    </row>
    <row r="20" spans="1:11" ht="13.5" thickBot="1">
      <c r="A20" s="618"/>
      <c r="B20" s="1462" t="s">
        <v>468</v>
      </c>
      <c r="C20" s="1463"/>
      <c r="D20" s="1463"/>
      <c r="E20" s="1463"/>
      <c r="F20" s="1463"/>
      <c r="G20" s="1463"/>
      <c r="H20" s="1463"/>
      <c r="I20" s="1463"/>
      <c r="J20" s="1463"/>
      <c r="K20" s="1464"/>
    </row>
    <row r="21" spans="1:11" ht="13.5" thickBot="1">
      <c r="A21" s="618"/>
      <c r="B21" s="570" t="s">
        <v>469</v>
      </c>
      <c r="C21" s="578">
        <v>0.82</v>
      </c>
      <c r="D21" s="579">
        <v>0.82</v>
      </c>
      <c r="E21" s="573" t="s">
        <v>2109</v>
      </c>
      <c r="F21" s="578">
        <v>0.71</v>
      </c>
      <c r="G21" s="579">
        <v>0.68</v>
      </c>
      <c r="H21" s="579">
        <v>0.74</v>
      </c>
      <c r="I21" s="579">
        <v>1.0900000000000001</v>
      </c>
      <c r="J21" s="579">
        <v>1.1000000000000001</v>
      </c>
      <c r="K21" s="575" t="s">
        <v>2109</v>
      </c>
    </row>
    <row r="22" spans="1:11" ht="13.5" thickBot="1">
      <c r="A22" s="618"/>
      <c r="B22" s="570" t="s">
        <v>470</v>
      </c>
      <c r="C22" s="578">
        <v>5.71</v>
      </c>
      <c r="D22" s="579">
        <v>5.8</v>
      </c>
      <c r="E22" s="580">
        <v>4.5999999999999996</v>
      </c>
      <c r="F22" s="578">
        <v>4.62</v>
      </c>
      <c r="G22" s="579">
        <v>4.29</v>
      </c>
      <c r="H22" s="579">
        <v>3.4</v>
      </c>
      <c r="I22" s="579">
        <v>7.93</v>
      </c>
      <c r="J22" s="579">
        <v>8.3800000000000008</v>
      </c>
      <c r="K22" s="579">
        <v>7.15</v>
      </c>
    </row>
    <row r="23" spans="1:11" ht="22.5" thickBot="1">
      <c r="A23" s="618"/>
      <c r="B23" s="570" t="s">
        <v>471</v>
      </c>
      <c r="C23" s="578">
        <v>3.44</v>
      </c>
      <c r="D23" s="579">
        <v>3.6</v>
      </c>
      <c r="E23" s="582" t="s">
        <v>2109</v>
      </c>
      <c r="F23" s="578">
        <v>3.57</v>
      </c>
      <c r="G23" s="579">
        <v>3.77</v>
      </c>
      <c r="H23" s="579">
        <v>3.39</v>
      </c>
      <c r="I23" s="579">
        <v>3.24</v>
      </c>
      <c r="J23" s="579">
        <v>3.4</v>
      </c>
      <c r="K23" s="583" t="s">
        <v>2113</v>
      </c>
    </row>
    <row r="24" spans="1:11" s="618" customFormat="1">
      <c r="B24" s="3" t="s">
        <v>473</v>
      </c>
    </row>
    <row r="25" spans="1:11" s="618" customFormat="1">
      <c r="B25" s="3" t="s">
        <v>1987</v>
      </c>
    </row>
    <row r="26" spans="1:11" s="618" customFormat="1">
      <c r="B26" s="3" t="s">
        <v>1988</v>
      </c>
    </row>
    <row r="28" spans="1:11">
      <c r="A28" s="618"/>
      <c r="B28" s="584" t="s">
        <v>472</v>
      </c>
      <c r="C28" s="618"/>
      <c r="D28" s="618"/>
      <c r="E28" s="618"/>
      <c r="F28" s="618"/>
      <c r="G28" s="618"/>
      <c r="H28" s="618"/>
      <c r="I28" s="618"/>
      <c r="J28" s="618"/>
      <c r="K28" s="618"/>
    </row>
    <row r="30" spans="1:11">
      <c r="B30" s="1431" t="s">
        <v>2189</v>
      </c>
    </row>
  </sheetData>
  <mergeCells count="9">
    <mergeCell ref="B14:K14"/>
    <mergeCell ref="B17:K17"/>
    <mergeCell ref="B20:K20"/>
    <mergeCell ref="B4:B5"/>
    <mergeCell ref="C4:E4"/>
    <mergeCell ref="F4:H4"/>
    <mergeCell ref="I4:K4"/>
    <mergeCell ref="B6:K6"/>
    <mergeCell ref="B10:K10"/>
  </mergeCells>
  <phoneticPr fontId="4" type="noConversion"/>
  <hyperlinks>
    <hyperlink ref="B30" location="Мазмұны!B41" display="мазмұнға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2:E26"/>
  <sheetViews>
    <sheetView topLeftCell="A11" workbookViewId="0">
      <selection activeCell="B26" sqref="B26"/>
    </sheetView>
  </sheetViews>
  <sheetFormatPr defaultRowHeight="12.75"/>
  <cols>
    <col min="1" max="1" width="9.7109375" style="668" bestFit="1" customWidth="1"/>
    <col min="2" max="2" width="55" style="668" bestFit="1" customWidth="1"/>
    <col min="3" max="16384" width="9.140625" style="668"/>
  </cols>
  <sheetData>
    <row r="2" spans="1:5">
      <c r="A2" s="243" t="s">
        <v>1380</v>
      </c>
      <c r="B2" s="210" t="s">
        <v>1417</v>
      </c>
    </row>
    <row r="3" spans="1:5" ht="13.5" thickBot="1">
      <c r="B3" s="669"/>
    </row>
    <row r="4" spans="1:5" ht="13.5" customHeight="1" thickBot="1">
      <c r="B4" s="1474"/>
      <c r="C4" s="1476" t="s">
        <v>474</v>
      </c>
      <c r="D4" s="1478" t="s">
        <v>475</v>
      </c>
      <c r="E4" s="1479"/>
    </row>
    <row r="5" spans="1:5" ht="81.75" thickBot="1">
      <c r="B5" s="1475"/>
      <c r="C5" s="1477"/>
      <c r="D5" s="585" t="s">
        <v>2086</v>
      </c>
      <c r="E5" s="585" t="s">
        <v>476</v>
      </c>
    </row>
    <row r="6" spans="1:5" ht="14.25" thickBot="1">
      <c r="B6" s="586" t="s">
        <v>477</v>
      </c>
      <c r="C6" s="670">
        <v>1894644</v>
      </c>
      <c r="D6" s="670">
        <v>1599828</v>
      </c>
      <c r="E6" s="671" t="s">
        <v>2114</v>
      </c>
    </row>
    <row r="7" spans="1:5" ht="14.25" thickBot="1">
      <c r="B7" s="586" t="s">
        <v>478</v>
      </c>
      <c r="C7" s="672">
        <v>1644848</v>
      </c>
      <c r="D7" s="672">
        <v>1458595</v>
      </c>
      <c r="E7" s="671" t="s">
        <v>2115</v>
      </c>
    </row>
    <row r="8" spans="1:5" ht="14.25" thickBot="1">
      <c r="B8" s="586" t="s">
        <v>480</v>
      </c>
      <c r="C8" s="670">
        <v>4616629</v>
      </c>
      <c r="D8" s="670">
        <v>4252348</v>
      </c>
      <c r="E8" s="671" t="s">
        <v>2116</v>
      </c>
    </row>
    <row r="9" spans="1:5" ht="14.25" thickBot="1">
      <c r="B9" s="614" t="s">
        <v>479</v>
      </c>
      <c r="C9" s="672">
        <v>1088134</v>
      </c>
      <c r="D9" s="672">
        <v>915319</v>
      </c>
      <c r="E9" s="671" t="s">
        <v>2117</v>
      </c>
    </row>
    <row r="10" spans="1:5" ht="14.25" thickBot="1">
      <c r="B10" s="586" t="s">
        <v>481</v>
      </c>
      <c r="C10" s="673">
        <v>-2721985</v>
      </c>
      <c r="D10" s="673">
        <v>-2652520</v>
      </c>
      <c r="E10" s="674"/>
    </row>
    <row r="11" spans="1:5">
      <c r="B11" s="587" t="s">
        <v>482</v>
      </c>
      <c r="C11" s="1480">
        <v>6939676</v>
      </c>
      <c r="D11" s="1482"/>
      <c r="E11" s="1482"/>
    </row>
    <row r="12" spans="1:5" ht="13.5" thickBot="1">
      <c r="B12" s="588" t="s">
        <v>483</v>
      </c>
      <c r="C12" s="1481"/>
      <c r="D12" s="1483"/>
      <c r="E12" s="1483"/>
    </row>
    <row r="13" spans="1:5">
      <c r="B13" s="587" t="s">
        <v>484</v>
      </c>
      <c r="C13" s="1480">
        <v>3563043</v>
      </c>
      <c r="D13" s="1482"/>
      <c r="E13" s="1482"/>
    </row>
    <row r="14" spans="1:5" ht="13.5" thickBot="1">
      <c r="B14" s="588" t="s">
        <v>483</v>
      </c>
      <c r="C14" s="1481"/>
      <c r="D14" s="1483"/>
      <c r="E14" s="1483"/>
    </row>
    <row r="15" spans="1:5" ht="13.5" thickBot="1">
      <c r="B15" s="586" t="s">
        <v>485</v>
      </c>
      <c r="C15" s="675">
        <v>3376633</v>
      </c>
      <c r="D15" s="676"/>
      <c r="E15" s="676"/>
    </row>
    <row r="16" spans="1:5" ht="26.25" thickBot="1">
      <c r="B16" s="586" t="s">
        <v>486</v>
      </c>
      <c r="C16" s="675">
        <v>654648</v>
      </c>
      <c r="D16" s="676"/>
      <c r="E16" s="676"/>
    </row>
    <row r="17" spans="2:5" ht="14.25" thickBot="1">
      <c r="B17" s="1484" t="s">
        <v>944</v>
      </c>
      <c r="C17" s="1484"/>
      <c r="D17" s="1484"/>
      <c r="E17" s="1484"/>
    </row>
    <row r="18" spans="2:5" ht="13.5" thickBot="1">
      <c r="B18" s="589" t="s">
        <v>487</v>
      </c>
      <c r="C18" s="677">
        <v>-0.28000000000000003</v>
      </c>
      <c r="D18" s="678"/>
      <c r="E18" s="678"/>
    </row>
    <row r="19" spans="2:5" ht="13.5" thickBot="1">
      <c r="B19" s="590" t="s">
        <v>488</v>
      </c>
      <c r="C19" s="679">
        <v>-0.39</v>
      </c>
      <c r="D19" s="676"/>
      <c r="E19" s="676"/>
    </row>
    <row r="20" spans="2:5" ht="13.5" thickBot="1">
      <c r="B20" s="590" t="s">
        <v>489</v>
      </c>
      <c r="C20" s="3">
        <v>1.51</v>
      </c>
      <c r="D20" s="676"/>
      <c r="E20" s="676"/>
    </row>
    <row r="21" spans="2:5" ht="38.25" customHeight="1">
      <c r="B21" s="523" t="s">
        <v>1990</v>
      </c>
      <c r="C21" s="680"/>
      <c r="D21" s="680"/>
      <c r="E21" s="680"/>
    </row>
    <row r="22" spans="2:5">
      <c r="B22" s="3" t="s">
        <v>1991</v>
      </c>
      <c r="C22" s="681"/>
      <c r="D22" s="681"/>
      <c r="E22" s="681"/>
    </row>
    <row r="23" spans="2:5">
      <c r="B23" s="667"/>
      <c r="C23" s="667"/>
      <c r="D23" s="667"/>
      <c r="E23" s="667"/>
    </row>
    <row r="24" spans="2:5">
      <c r="B24" s="584" t="s">
        <v>472</v>
      </c>
    </row>
    <row r="25" spans="2:5">
      <c r="B25" s="565"/>
    </row>
    <row r="26" spans="2:5">
      <c r="B26" s="1431" t="s">
        <v>2189</v>
      </c>
    </row>
  </sheetData>
  <mergeCells count="10">
    <mergeCell ref="C13:C14"/>
    <mergeCell ref="D13:D14"/>
    <mergeCell ref="E13:E14"/>
    <mergeCell ref="B17:E17"/>
    <mergeCell ref="B4:B5"/>
    <mergeCell ref="C4:C5"/>
    <mergeCell ref="D4:E4"/>
    <mergeCell ref="C11:C12"/>
    <mergeCell ref="D11:D12"/>
    <mergeCell ref="E11:E12"/>
  </mergeCells>
  <phoneticPr fontId="4" type="noConversion"/>
  <hyperlinks>
    <hyperlink ref="B26" location="Мазмұны!B42" display="мазмұнға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AB518"/>
  <sheetViews>
    <sheetView zoomScaleNormal="100" workbookViewId="0">
      <selection activeCell="I22" sqref="I22"/>
    </sheetView>
  </sheetViews>
  <sheetFormatPr defaultRowHeight="12.75"/>
  <cols>
    <col min="1" max="1" width="9.140625" style="11"/>
    <col min="2" max="2" width="11.5703125" style="61" bestFit="1" customWidth="1"/>
    <col min="3" max="3" width="9.140625" style="11"/>
    <col min="4" max="7" width="9.28515625" style="11" bestFit="1" customWidth="1"/>
    <col min="8" max="10" width="9.85546875" style="11" bestFit="1" customWidth="1"/>
    <col min="11" max="16384" width="9.140625" style="11"/>
  </cols>
  <sheetData>
    <row r="2" spans="1:28" s="72" customFormat="1">
      <c r="A2" s="69" t="s">
        <v>1380</v>
      </c>
      <c r="B2" s="70" t="s">
        <v>2192</v>
      </c>
      <c r="I2" s="70" t="s">
        <v>2192</v>
      </c>
    </row>
    <row r="3" spans="1:28">
      <c r="B3" s="11"/>
      <c r="C3" s="54"/>
      <c r="D3" s="54"/>
      <c r="E3" s="54"/>
      <c r="F3" s="54"/>
      <c r="G3" s="54"/>
      <c r="H3" s="54"/>
      <c r="I3" s="54"/>
      <c r="K3" s="15"/>
      <c r="L3" s="54"/>
    </row>
    <row r="4" spans="1:28" ht="76.5">
      <c r="B4" s="1" t="s">
        <v>1382</v>
      </c>
      <c r="C4" s="48" t="s">
        <v>422</v>
      </c>
      <c r="D4" s="48" t="s">
        <v>423</v>
      </c>
      <c r="E4" s="48" t="s">
        <v>424</v>
      </c>
      <c r="F4" s="48" t="s">
        <v>2193</v>
      </c>
      <c r="G4" s="48" t="s">
        <v>2194</v>
      </c>
      <c r="H4" s="54"/>
      <c r="I4" s="54"/>
      <c r="K4" s="15"/>
      <c r="L4" s="54"/>
    </row>
    <row r="5" spans="1:28">
      <c r="B5" s="19">
        <v>39083</v>
      </c>
      <c r="C5" s="62">
        <v>518.5</v>
      </c>
      <c r="D5" s="62">
        <v>634.5</v>
      </c>
      <c r="E5" s="62">
        <v>1290</v>
      </c>
      <c r="F5" s="62">
        <v>6285</v>
      </c>
      <c r="G5" s="62">
        <v>4330.5</v>
      </c>
      <c r="H5" s="55"/>
      <c r="I5" s="55"/>
      <c r="K5" s="18"/>
      <c r="L5" s="18"/>
      <c r="M5" s="18"/>
    </row>
    <row r="6" spans="1:28">
      <c r="B6" s="19">
        <v>39084</v>
      </c>
      <c r="C6" s="62">
        <v>520.25</v>
      </c>
      <c r="D6" s="62">
        <v>640.70000000000005</v>
      </c>
      <c r="E6" s="62">
        <v>1301</v>
      </c>
      <c r="F6" s="62">
        <v>6200</v>
      </c>
      <c r="G6" s="62">
        <v>4258.75</v>
      </c>
      <c r="H6" s="55"/>
      <c r="I6" s="55"/>
      <c r="K6" s="18"/>
      <c r="L6" s="18"/>
      <c r="W6" s="54"/>
      <c r="X6" s="54"/>
      <c r="Y6" s="54"/>
      <c r="Z6" s="54"/>
      <c r="AA6" s="54"/>
      <c r="AB6" s="54"/>
    </row>
    <row r="7" spans="1:28">
      <c r="B7" s="19">
        <v>39085</v>
      </c>
      <c r="C7" s="62">
        <v>506.75</v>
      </c>
      <c r="D7" s="62">
        <v>635.66999999999996</v>
      </c>
      <c r="E7" s="62">
        <v>1291</v>
      </c>
      <c r="F7" s="62">
        <v>5782.5</v>
      </c>
      <c r="G7" s="62">
        <v>4013.5</v>
      </c>
      <c r="H7" s="55"/>
      <c r="I7" s="55"/>
      <c r="K7" s="18"/>
      <c r="L7" s="18"/>
      <c r="W7" s="54"/>
      <c r="X7" s="54"/>
      <c r="Y7" s="54"/>
      <c r="Z7" s="54"/>
      <c r="AA7" s="54"/>
      <c r="AB7" s="54"/>
    </row>
    <row r="8" spans="1:28">
      <c r="B8" s="19">
        <v>39086</v>
      </c>
      <c r="C8" s="62">
        <v>500</v>
      </c>
      <c r="D8" s="62">
        <v>627.41999999999996</v>
      </c>
      <c r="E8" s="62">
        <v>1262</v>
      </c>
      <c r="F8" s="62">
        <v>5601.5</v>
      </c>
      <c r="G8" s="62">
        <v>4074.25</v>
      </c>
      <c r="H8" s="55"/>
      <c r="I8" s="55"/>
      <c r="K8" s="18"/>
      <c r="L8" s="18"/>
      <c r="W8" s="54"/>
      <c r="X8" s="54"/>
      <c r="Y8" s="54"/>
      <c r="Z8" s="54"/>
      <c r="AA8" s="54"/>
      <c r="AB8" s="54"/>
    </row>
    <row r="9" spans="1:28">
      <c r="B9" s="19">
        <v>39087</v>
      </c>
      <c r="C9" s="62">
        <v>498.25</v>
      </c>
      <c r="D9" s="62">
        <v>603.97</v>
      </c>
      <c r="E9" s="62">
        <v>1270</v>
      </c>
      <c r="F9" s="62">
        <v>5755.25</v>
      </c>
      <c r="G9" s="62">
        <v>4115.25</v>
      </c>
      <c r="H9" s="55"/>
      <c r="I9" s="55"/>
      <c r="K9" s="18"/>
      <c r="L9" s="18"/>
      <c r="W9" s="54"/>
      <c r="X9" s="54"/>
      <c r="Y9" s="54"/>
      <c r="Z9" s="54"/>
      <c r="AA9" s="54"/>
      <c r="AB9" s="54"/>
    </row>
    <row r="10" spans="1:28" ht="12.75" customHeight="1">
      <c r="B10" s="19">
        <v>39090</v>
      </c>
      <c r="C10" s="62">
        <v>501.25</v>
      </c>
      <c r="D10" s="62">
        <v>607.6</v>
      </c>
      <c r="E10" s="62">
        <v>1221</v>
      </c>
      <c r="F10" s="62">
        <v>5505.25</v>
      </c>
      <c r="G10" s="62">
        <v>3820.25</v>
      </c>
      <c r="H10" s="55"/>
      <c r="I10" s="55"/>
      <c r="K10" s="18"/>
      <c r="L10" s="18"/>
      <c r="W10" s="54"/>
      <c r="X10" s="54"/>
      <c r="Y10" s="54"/>
      <c r="Z10" s="54"/>
      <c r="AA10" s="54"/>
      <c r="AB10" s="54"/>
    </row>
    <row r="11" spans="1:28" ht="12.75" customHeight="1">
      <c r="B11" s="19">
        <v>39091</v>
      </c>
      <c r="C11" s="62">
        <v>496.25</v>
      </c>
      <c r="D11" s="62">
        <v>609.1</v>
      </c>
      <c r="E11" s="62">
        <v>1236</v>
      </c>
      <c r="F11" s="62">
        <v>5540.5</v>
      </c>
      <c r="G11" s="62">
        <v>3698.75</v>
      </c>
      <c r="H11" s="55"/>
      <c r="I11" s="55"/>
      <c r="K11" s="18"/>
      <c r="L11" s="18"/>
      <c r="W11" s="54"/>
      <c r="X11" s="54"/>
      <c r="Y11" s="54"/>
      <c r="Z11" s="54"/>
      <c r="AA11" s="54"/>
      <c r="AB11" s="54"/>
    </row>
    <row r="12" spans="1:28">
      <c r="B12" s="19">
        <v>39092</v>
      </c>
      <c r="C12" s="62">
        <v>493</v>
      </c>
      <c r="D12" s="62">
        <v>610.4</v>
      </c>
      <c r="E12" s="62">
        <v>1245</v>
      </c>
      <c r="F12" s="62">
        <v>5712.5</v>
      </c>
      <c r="G12" s="62">
        <v>3670.25</v>
      </c>
      <c r="H12" s="55"/>
      <c r="I12" s="55"/>
      <c r="K12" s="18"/>
      <c r="L12" s="18"/>
      <c r="W12" s="54"/>
      <c r="X12" s="54"/>
      <c r="Y12" s="54"/>
      <c r="Z12" s="54"/>
      <c r="AA12" s="54"/>
      <c r="AB12" s="54"/>
    </row>
    <row r="13" spans="1:28">
      <c r="B13" s="19">
        <v>39093</v>
      </c>
      <c r="C13" s="62">
        <v>491.25</v>
      </c>
      <c r="D13" s="62">
        <v>614.97</v>
      </c>
      <c r="E13" s="62">
        <v>1241</v>
      </c>
      <c r="F13" s="62">
        <v>5800.25</v>
      </c>
      <c r="G13" s="62">
        <v>3889.5</v>
      </c>
      <c r="H13" s="55"/>
      <c r="I13" s="55"/>
      <c r="K13" s="18"/>
      <c r="L13" s="18"/>
      <c r="W13" s="54"/>
      <c r="X13" s="54"/>
      <c r="Y13" s="54"/>
      <c r="Z13" s="54"/>
      <c r="AA13" s="54"/>
      <c r="AB13" s="54"/>
    </row>
    <row r="14" spans="1:28">
      <c r="B14" s="19">
        <v>39094</v>
      </c>
      <c r="C14" s="62">
        <v>473.75</v>
      </c>
      <c r="D14" s="62">
        <v>618.4</v>
      </c>
      <c r="E14" s="62">
        <v>1243</v>
      </c>
      <c r="F14" s="62">
        <v>5805.25</v>
      </c>
      <c r="G14" s="62">
        <v>3955.25</v>
      </c>
      <c r="H14" s="55"/>
      <c r="I14" s="55"/>
      <c r="K14" s="18"/>
      <c r="L14" s="18"/>
      <c r="Y14" s="54"/>
      <c r="Z14" s="54"/>
      <c r="AA14" s="54"/>
      <c r="AB14" s="54"/>
    </row>
    <row r="15" spans="1:28">
      <c r="B15" s="19">
        <v>39097</v>
      </c>
      <c r="C15" s="62">
        <v>475.75</v>
      </c>
      <c r="D15" s="62">
        <v>626.9</v>
      </c>
      <c r="E15" s="62">
        <v>1288</v>
      </c>
      <c r="F15" s="62">
        <v>5651.5</v>
      </c>
      <c r="G15" s="62">
        <v>3915.5</v>
      </c>
      <c r="H15" s="55"/>
      <c r="I15" s="55"/>
      <c r="K15" s="18"/>
      <c r="L15" s="18"/>
      <c r="Y15" s="54"/>
      <c r="Z15" s="54"/>
      <c r="AA15" s="54"/>
      <c r="AB15" s="54"/>
    </row>
    <row r="16" spans="1:28">
      <c r="B16" s="19">
        <v>39098</v>
      </c>
      <c r="C16" s="62">
        <v>472.75</v>
      </c>
      <c r="D16" s="62">
        <v>624.6</v>
      </c>
      <c r="E16" s="62">
        <v>1284</v>
      </c>
      <c r="F16" s="62">
        <v>5681.5</v>
      </c>
      <c r="G16" s="62">
        <v>3829.5</v>
      </c>
      <c r="H16" s="55"/>
      <c r="I16" s="55"/>
      <c r="K16" s="18"/>
    </row>
    <row r="17" spans="2:12">
      <c r="B17" s="19">
        <v>39099</v>
      </c>
      <c r="C17" s="62">
        <v>471.75</v>
      </c>
      <c r="D17" s="62">
        <v>631.9</v>
      </c>
      <c r="E17" s="62">
        <v>1255</v>
      </c>
      <c r="F17" s="62">
        <v>5547.5</v>
      </c>
      <c r="G17" s="62">
        <v>3649.5</v>
      </c>
      <c r="H17" s="55"/>
      <c r="I17" s="55"/>
      <c r="K17" s="18"/>
      <c r="L17" s="18"/>
    </row>
    <row r="18" spans="2:12">
      <c r="B18" s="19">
        <v>39100</v>
      </c>
      <c r="C18" s="62">
        <v>466.75</v>
      </c>
      <c r="D18" s="62">
        <v>633.5</v>
      </c>
      <c r="E18" s="62">
        <v>1284</v>
      </c>
      <c r="F18" s="62">
        <v>5600.5</v>
      </c>
      <c r="G18" s="62">
        <v>3681.5</v>
      </c>
      <c r="H18" s="55"/>
      <c r="I18" s="55"/>
      <c r="K18" s="18"/>
      <c r="L18" s="18"/>
    </row>
    <row r="19" spans="2:12">
      <c r="B19" s="19">
        <v>39101</v>
      </c>
      <c r="C19" s="62">
        <v>480.5</v>
      </c>
      <c r="D19" s="62">
        <v>631.79999999999995</v>
      </c>
      <c r="E19" s="62">
        <v>1272</v>
      </c>
      <c r="F19" s="62">
        <v>5445</v>
      </c>
      <c r="G19" s="62">
        <v>3610.5</v>
      </c>
      <c r="H19" s="55"/>
      <c r="I19" s="55"/>
      <c r="K19" s="18"/>
      <c r="L19" s="18"/>
    </row>
    <row r="20" spans="2:12">
      <c r="B20" s="19">
        <v>39104</v>
      </c>
      <c r="C20" s="62">
        <v>495.5</v>
      </c>
      <c r="D20" s="62">
        <v>638.97</v>
      </c>
      <c r="E20" s="62">
        <v>1286.5</v>
      </c>
      <c r="F20" s="62">
        <v>5480.5</v>
      </c>
      <c r="G20" s="62">
        <v>3651.5</v>
      </c>
      <c r="H20" s="55"/>
      <c r="I20" s="74" t="s">
        <v>425</v>
      </c>
      <c r="K20" s="18"/>
      <c r="L20" s="18"/>
    </row>
    <row r="21" spans="2:12">
      <c r="B21" s="19">
        <v>39105</v>
      </c>
      <c r="C21" s="62">
        <v>489</v>
      </c>
      <c r="D21" s="62">
        <v>645.70000000000005</v>
      </c>
      <c r="E21" s="62">
        <v>1309</v>
      </c>
      <c r="F21" s="62">
        <v>5566.5</v>
      </c>
      <c r="G21" s="62">
        <v>3731.5</v>
      </c>
      <c r="H21" s="55"/>
      <c r="I21" s="55"/>
      <c r="K21" s="18"/>
      <c r="L21" s="18"/>
    </row>
    <row r="22" spans="2:12">
      <c r="B22" s="19">
        <v>39106</v>
      </c>
      <c r="C22" s="62">
        <v>494</v>
      </c>
      <c r="D22" s="62">
        <v>641.77</v>
      </c>
      <c r="E22" s="62">
        <v>1320</v>
      </c>
      <c r="F22" s="62">
        <v>5671.25</v>
      </c>
      <c r="G22" s="62">
        <v>3807.5</v>
      </c>
      <c r="H22" s="55"/>
      <c r="I22" s="1431" t="s">
        <v>2189</v>
      </c>
      <c r="K22" s="18"/>
      <c r="L22" s="18"/>
    </row>
    <row r="23" spans="2:12">
      <c r="B23" s="19">
        <v>39107</v>
      </c>
      <c r="C23" s="62">
        <v>500.75</v>
      </c>
      <c r="D23" s="62">
        <v>652.29999999999995</v>
      </c>
      <c r="E23" s="62">
        <v>1338</v>
      </c>
      <c r="F23" s="62">
        <v>5824.75</v>
      </c>
      <c r="G23" s="62">
        <v>3775.5</v>
      </c>
      <c r="H23" s="55"/>
      <c r="I23" s="55"/>
      <c r="K23" s="18"/>
      <c r="L23" s="18"/>
    </row>
    <row r="24" spans="2:12">
      <c r="B24" s="19">
        <v>39108</v>
      </c>
      <c r="C24" s="62">
        <v>499</v>
      </c>
      <c r="D24" s="62">
        <v>646.57000000000005</v>
      </c>
      <c r="E24" s="62">
        <v>1322</v>
      </c>
      <c r="F24" s="62">
        <v>5712.5</v>
      </c>
      <c r="G24" s="62">
        <v>3630.25</v>
      </c>
      <c r="H24" s="55"/>
      <c r="I24" s="55"/>
      <c r="K24" s="18"/>
      <c r="L24" s="18"/>
    </row>
    <row r="25" spans="2:12">
      <c r="B25" s="19">
        <v>39111</v>
      </c>
      <c r="C25" s="62">
        <v>496.5</v>
      </c>
      <c r="D25" s="62">
        <v>647.88</v>
      </c>
      <c r="E25" s="62">
        <v>1325</v>
      </c>
      <c r="F25" s="62">
        <v>5580.5</v>
      </c>
      <c r="G25" s="62">
        <v>3559.75</v>
      </c>
      <c r="H25" s="55"/>
      <c r="I25" s="55"/>
      <c r="K25" s="18"/>
      <c r="L25" s="18"/>
    </row>
    <row r="26" spans="2:12">
      <c r="B26" s="19">
        <v>39112</v>
      </c>
      <c r="C26" s="62">
        <v>495.75</v>
      </c>
      <c r="D26" s="62">
        <v>645.66999999999996</v>
      </c>
      <c r="E26" s="62">
        <v>1315</v>
      </c>
      <c r="F26" s="62">
        <v>5595.5</v>
      </c>
      <c r="G26" s="62">
        <v>3520.75</v>
      </c>
      <c r="H26" s="55"/>
      <c r="I26" s="55"/>
      <c r="K26" s="18"/>
      <c r="L26" s="18"/>
    </row>
    <row r="27" spans="2:12">
      <c r="B27" s="19">
        <v>39113</v>
      </c>
      <c r="C27" s="62">
        <v>514.75</v>
      </c>
      <c r="D27" s="62">
        <v>652.77</v>
      </c>
      <c r="E27" s="62">
        <v>1336</v>
      </c>
      <c r="F27" s="62">
        <v>5650.75</v>
      </c>
      <c r="G27" s="62">
        <v>3437.5</v>
      </c>
      <c r="H27" s="55"/>
      <c r="I27" s="55"/>
      <c r="K27" s="18"/>
      <c r="L27" s="18"/>
    </row>
    <row r="28" spans="2:12">
      <c r="B28" s="19">
        <v>39114</v>
      </c>
      <c r="C28" s="62">
        <v>517.75</v>
      </c>
      <c r="D28" s="62">
        <v>657.55</v>
      </c>
      <c r="E28" s="62">
        <v>1358</v>
      </c>
      <c r="F28" s="62">
        <v>5605.5</v>
      </c>
      <c r="G28" s="62">
        <v>3455.25</v>
      </c>
      <c r="H28" s="55"/>
      <c r="I28" s="55"/>
      <c r="K28" s="18"/>
      <c r="L28" s="18"/>
    </row>
    <row r="29" spans="2:12">
      <c r="B29" s="19">
        <v>39115</v>
      </c>
      <c r="C29" s="62">
        <v>512.5</v>
      </c>
      <c r="D29" s="62">
        <v>643.57000000000005</v>
      </c>
      <c r="E29" s="62">
        <v>1366</v>
      </c>
      <c r="F29" s="62">
        <v>5500.5</v>
      </c>
      <c r="G29" s="62">
        <v>3269.75</v>
      </c>
      <c r="H29" s="55"/>
      <c r="I29" s="55"/>
      <c r="K29" s="18"/>
      <c r="L29" s="18"/>
    </row>
    <row r="30" spans="2:12">
      <c r="B30" s="19">
        <v>39118</v>
      </c>
      <c r="C30" s="62">
        <v>531.5</v>
      </c>
      <c r="D30" s="62">
        <v>650.45000000000005</v>
      </c>
      <c r="E30" s="62">
        <v>1329</v>
      </c>
      <c r="F30" s="62">
        <v>5285</v>
      </c>
      <c r="G30" s="62">
        <v>3155.25</v>
      </c>
      <c r="H30" s="55"/>
      <c r="I30" s="55"/>
      <c r="K30" s="18"/>
      <c r="L30" s="18"/>
    </row>
    <row r="31" spans="2:12">
      <c r="B31" s="19">
        <v>39119</v>
      </c>
      <c r="C31" s="62">
        <v>525.5</v>
      </c>
      <c r="D31" s="62">
        <v>653.07000000000005</v>
      </c>
      <c r="E31" s="62">
        <v>1366</v>
      </c>
      <c r="F31" s="62">
        <v>5355.5</v>
      </c>
      <c r="G31" s="62">
        <v>3189.75</v>
      </c>
      <c r="H31" s="55"/>
      <c r="I31" s="55"/>
      <c r="K31" s="18"/>
      <c r="L31" s="18"/>
    </row>
    <row r="32" spans="2:12">
      <c r="B32" s="19">
        <v>39120</v>
      </c>
      <c r="C32" s="62">
        <v>528.75</v>
      </c>
      <c r="D32" s="62">
        <v>655.67</v>
      </c>
      <c r="E32" s="62">
        <v>1365</v>
      </c>
      <c r="F32" s="62">
        <v>5330.5</v>
      </c>
      <c r="G32" s="62">
        <v>3132.5</v>
      </c>
      <c r="H32" s="55"/>
      <c r="I32" s="55"/>
      <c r="K32" s="18"/>
      <c r="L32" s="18"/>
    </row>
    <row r="33" spans="2:12">
      <c r="B33" s="19">
        <v>39121</v>
      </c>
      <c r="C33" s="62">
        <v>524.75</v>
      </c>
      <c r="D33" s="62">
        <v>655.13</v>
      </c>
      <c r="E33" s="62">
        <v>1353</v>
      </c>
      <c r="F33" s="62">
        <v>5225.25</v>
      </c>
      <c r="G33" s="62">
        <v>3047.5</v>
      </c>
      <c r="H33" s="55"/>
      <c r="I33" s="55"/>
      <c r="K33" s="18"/>
      <c r="L33" s="18"/>
    </row>
    <row r="34" spans="2:12">
      <c r="B34" s="19">
        <v>39122</v>
      </c>
      <c r="C34" s="62">
        <v>536.25</v>
      </c>
      <c r="D34" s="62">
        <v>663.55</v>
      </c>
      <c r="E34" s="62">
        <v>1384</v>
      </c>
      <c r="F34" s="62">
        <v>5400.5</v>
      </c>
      <c r="G34" s="62">
        <v>3134.25</v>
      </c>
      <c r="H34" s="55"/>
      <c r="I34" s="55"/>
      <c r="K34" s="18"/>
      <c r="L34" s="18"/>
    </row>
    <row r="35" spans="2:12">
      <c r="B35" s="19">
        <v>39125</v>
      </c>
      <c r="C35" s="62">
        <v>524</v>
      </c>
      <c r="D35" s="62">
        <v>661.63</v>
      </c>
      <c r="E35" s="62">
        <v>1378</v>
      </c>
      <c r="F35" s="62">
        <v>5470.5</v>
      </c>
      <c r="G35" s="62">
        <v>3111.75</v>
      </c>
      <c r="H35" s="55"/>
      <c r="I35" s="55"/>
      <c r="K35" s="18"/>
      <c r="L35" s="18"/>
    </row>
    <row r="36" spans="2:12">
      <c r="B36" s="19">
        <v>39126</v>
      </c>
      <c r="C36" s="62">
        <v>525.25</v>
      </c>
      <c r="D36" s="62">
        <v>664.15</v>
      </c>
      <c r="E36" s="62">
        <v>1379</v>
      </c>
      <c r="F36" s="62">
        <v>5571.5</v>
      </c>
      <c r="G36" s="62">
        <v>3160.5</v>
      </c>
      <c r="H36" s="55"/>
      <c r="I36" s="55"/>
      <c r="K36" s="18"/>
      <c r="L36" s="18"/>
    </row>
    <row r="37" spans="2:12">
      <c r="B37" s="19">
        <v>39127</v>
      </c>
      <c r="C37" s="62">
        <v>514</v>
      </c>
      <c r="D37" s="62">
        <v>668.02</v>
      </c>
      <c r="E37" s="62">
        <v>1396</v>
      </c>
      <c r="F37" s="62">
        <v>5620.5</v>
      </c>
      <c r="G37" s="62">
        <v>3220.75</v>
      </c>
      <c r="H37" s="55"/>
      <c r="I37" s="55"/>
      <c r="K37" s="18"/>
      <c r="L37" s="18"/>
    </row>
    <row r="38" spans="2:12">
      <c r="B38" s="19">
        <v>39128</v>
      </c>
      <c r="C38" s="62">
        <v>509.75</v>
      </c>
      <c r="D38" s="62">
        <v>664.67</v>
      </c>
      <c r="E38" s="62">
        <v>1398</v>
      </c>
      <c r="F38" s="62">
        <v>5832.5</v>
      </c>
      <c r="G38" s="62">
        <v>3377.5</v>
      </c>
      <c r="H38" s="55"/>
      <c r="I38" s="55"/>
      <c r="K38" s="18"/>
      <c r="L38" s="18"/>
    </row>
    <row r="39" spans="2:12">
      <c r="B39" s="19">
        <v>39129</v>
      </c>
      <c r="C39" s="62">
        <v>520.5</v>
      </c>
      <c r="D39" s="62">
        <v>664.72</v>
      </c>
      <c r="E39" s="62">
        <v>1390</v>
      </c>
      <c r="F39" s="62">
        <v>5778.5</v>
      </c>
      <c r="G39" s="62">
        <v>3379.75</v>
      </c>
      <c r="H39" s="55"/>
      <c r="I39" s="55"/>
      <c r="K39" s="18"/>
      <c r="L39" s="18"/>
    </row>
    <row r="40" spans="2:12">
      <c r="B40" s="19">
        <v>39132</v>
      </c>
      <c r="C40" s="62">
        <v>523.75</v>
      </c>
      <c r="D40" s="62">
        <v>670.75</v>
      </c>
      <c r="E40" s="62">
        <v>1403</v>
      </c>
      <c r="F40" s="62">
        <v>5770.25</v>
      </c>
      <c r="G40" s="62">
        <v>3365.75</v>
      </c>
      <c r="H40" s="55"/>
      <c r="I40" s="55"/>
      <c r="K40" s="18"/>
      <c r="L40" s="18"/>
    </row>
    <row r="41" spans="2:12">
      <c r="B41" s="19">
        <v>39133</v>
      </c>
      <c r="C41" s="62">
        <v>506.75</v>
      </c>
      <c r="D41" s="62">
        <v>657.27</v>
      </c>
      <c r="E41" s="62">
        <v>1390</v>
      </c>
      <c r="F41" s="62">
        <v>5681.5</v>
      </c>
      <c r="G41" s="62">
        <v>3320.25</v>
      </c>
      <c r="H41" s="55"/>
      <c r="I41" s="55"/>
      <c r="K41" s="18"/>
      <c r="L41" s="18"/>
    </row>
    <row r="42" spans="2:12">
      <c r="B42" s="19">
        <v>39134</v>
      </c>
      <c r="C42" s="62">
        <v>520</v>
      </c>
      <c r="D42" s="62">
        <v>662.85</v>
      </c>
      <c r="E42" s="62">
        <v>1374</v>
      </c>
      <c r="F42" s="62">
        <v>5612.5</v>
      </c>
      <c r="G42" s="62">
        <v>3233</v>
      </c>
      <c r="H42" s="55"/>
      <c r="I42" s="55"/>
      <c r="K42" s="18"/>
      <c r="L42" s="18"/>
    </row>
    <row r="43" spans="2:12">
      <c r="B43" s="19">
        <v>39135</v>
      </c>
      <c r="C43" s="62">
        <v>530.25</v>
      </c>
      <c r="D43" s="62">
        <v>677.35</v>
      </c>
      <c r="E43" s="62">
        <v>1425</v>
      </c>
      <c r="F43" s="62">
        <v>5872.5</v>
      </c>
      <c r="G43" s="62">
        <v>3465</v>
      </c>
      <c r="H43" s="55"/>
      <c r="I43" s="55"/>
      <c r="K43" s="18"/>
      <c r="L43" s="18"/>
    </row>
    <row r="44" spans="2:12">
      <c r="B44" s="19">
        <v>39136</v>
      </c>
      <c r="C44" s="62">
        <v>544</v>
      </c>
      <c r="D44" s="62">
        <v>685.97</v>
      </c>
      <c r="E44" s="62">
        <v>1428</v>
      </c>
      <c r="F44" s="62">
        <v>6185.5</v>
      </c>
      <c r="G44" s="62">
        <v>3550.5</v>
      </c>
      <c r="H44" s="55"/>
      <c r="I44" s="55"/>
      <c r="K44" s="18"/>
      <c r="L44" s="18"/>
    </row>
    <row r="45" spans="2:12">
      <c r="B45" s="19">
        <v>39139</v>
      </c>
      <c r="C45" s="62">
        <v>545.75</v>
      </c>
      <c r="D45" s="62">
        <v>686.17</v>
      </c>
      <c r="E45" s="62">
        <v>1458</v>
      </c>
      <c r="F45" s="62">
        <v>6250.5</v>
      </c>
      <c r="G45" s="62">
        <v>3619.75</v>
      </c>
      <c r="H45" s="55"/>
      <c r="I45" s="55"/>
      <c r="K45" s="18"/>
      <c r="L45" s="18"/>
    </row>
    <row r="46" spans="2:12">
      <c r="B46" s="19">
        <v>39140</v>
      </c>
      <c r="C46" s="62">
        <v>549</v>
      </c>
      <c r="D46" s="62">
        <v>679.47</v>
      </c>
      <c r="E46" s="62">
        <v>1449</v>
      </c>
      <c r="F46" s="62">
        <v>6180.5</v>
      </c>
      <c r="G46" s="62">
        <v>3515.5</v>
      </c>
      <c r="H46" s="55"/>
      <c r="I46" s="55"/>
      <c r="K46" s="18"/>
      <c r="L46" s="18"/>
    </row>
    <row r="47" spans="2:12">
      <c r="B47" s="19">
        <v>39141</v>
      </c>
      <c r="C47" s="62">
        <v>543.5</v>
      </c>
      <c r="D47" s="62">
        <v>669.17</v>
      </c>
      <c r="E47" s="62">
        <v>1431</v>
      </c>
      <c r="F47" s="62">
        <v>5975</v>
      </c>
      <c r="G47" s="62">
        <v>3467.5</v>
      </c>
      <c r="H47" s="55"/>
      <c r="I47" s="55"/>
      <c r="K47" s="18"/>
      <c r="L47" s="18"/>
    </row>
    <row r="48" spans="2:12">
      <c r="B48" s="19">
        <v>39142</v>
      </c>
      <c r="C48" s="62">
        <v>551.75</v>
      </c>
      <c r="D48" s="62">
        <v>669.07</v>
      </c>
      <c r="E48" s="62">
        <v>1429</v>
      </c>
      <c r="F48" s="62">
        <v>6189.5</v>
      </c>
      <c r="G48" s="62">
        <v>3544.75</v>
      </c>
      <c r="H48" s="55"/>
      <c r="I48" s="55"/>
      <c r="K48" s="18"/>
      <c r="L48" s="18"/>
    </row>
    <row r="49" spans="2:12">
      <c r="B49" s="19">
        <v>39143</v>
      </c>
      <c r="C49" s="62">
        <v>551.25</v>
      </c>
      <c r="D49" s="62">
        <v>650.16999999999996</v>
      </c>
      <c r="E49" s="62">
        <v>1353</v>
      </c>
      <c r="F49" s="62">
        <v>6055.5</v>
      </c>
      <c r="G49" s="62">
        <v>3362.5</v>
      </c>
      <c r="H49" s="55"/>
      <c r="I49" s="55"/>
      <c r="K49" s="18"/>
      <c r="L49" s="18"/>
    </row>
    <row r="50" spans="2:12">
      <c r="B50" s="19">
        <v>39146</v>
      </c>
      <c r="C50" s="62">
        <v>540.25</v>
      </c>
      <c r="D50" s="62">
        <v>642.97</v>
      </c>
      <c r="E50" s="62">
        <v>1260.5</v>
      </c>
      <c r="F50" s="62">
        <v>5810.5</v>
      </c>
      <c r="G50" s="62">
        <v>3230.5</v>
      </c>
      <c r="H50" s="55"/>
      <c r="I50" s="55"/>
      <c r="K50" s="18"/>
      <c r="L50" s="18"/>
    </row>
    <row r="51" spans="2:12">
      <c r="B51" s="19">
        <v>39147</v>
      </c>
      <c r="C51" s="62">
        <v>542.75</v>
      </c>
      <c r="D51" s="62">
        <v>641.82000000000005</v>
      </c>
      <c r="E51" s="62">
        <v>1293.5</v>
      </c>
      <c r="F51" s="62">
        <v>5999.5</v>
      </c>
      <c r="G51" s="62">
        <v>3349.5</v>
      </c>
      <c r="H51" s="55"/>
      <c r="I51" s="55"/>
      <c r="K51" s="18"/>
      <c r="L51" s="18"/>
    </row>
    <row r="52" spans="2:12">
      <c r="B52" s="19">
        <v>39148</v>
      </c>
      <c r="C52" s="62">
        <v>553.25</v>
      </c>
      <c r="D52" s="62">
        <v>647.6</v>
      </c>
      <c r="E52" s="62">
        <v>1289</v>
      </c>
      <c r="F52" s="62">
        <v>6045.75</v>
      </c>
      <c r="G52" s="62">
        <v>3343.25</v>
      </c>
      <c r="H52" s="55"/>
      <c r="I52" s="55"/>
      <c r="K52" s="18"/>
      <c r="L52" s="18"/>
    </row>
    <row r="53" spans="2:12">
      <c r="B53" s="19">
        <v>39149</v>
      </c>
      <c r="C53" s="62">
        <v>554.5</v>
      </c>
      <c r="D53" s="62">
        <v>652.29999999999995</v>
      </c>
      <c r="E53" s="62">
        <v>1309</v>
      </c>
      <c r="F53" s="62">
        <v>6275.5</v>
      </c>
      <c r="G53" s="62">
        <v>3361.25</v>
      </c>
      <c r="H53" s="55"/>
      <c r="I53" s="55"/>
      <c r="K53" s="18"/>
      <c r="L53" s="18"/>
    </row>
    <row r="54" spans="2:12">
      <c r="B54" s="19">
        <v>39150</v>
      </c>
      <c r="C54" s="62">
        <v>549.5</v>
      </c>
      <c r="D54" s="62">
        <v>652.16999999999996</v>
      </c>
      <c r="E54" s="62">
        <v>1307</v>
      </c>
      <c r="F54" s="62">
        <v>6125</v>
      </c>
      <c r="G54" s="62">
        <v>3294.75</v>
      </c>
      <c r="H54" s="55"/>
      <c r="I54" s="55"/>
      <c r="K54" s="18"/>
      <c r="L54" s="18"/>
    </row>
    <row r="55" spans="2:12">
      <c r="B55" s="19">
        <v>39153</v>
      </c>
      <c r="C55" s="62">
        <v>539</v>
      </c>
      <c r="D55" s="62">
        <v>652.47</v>
      </c>
      <c r="E55" s="62">
        <v>1297</v>
      </c>
      <c r="F55" s="62">
        <v>6172.5</v>
      </c>
      <c r="G55" s="62">
        <v>3250.25</v>
      </c>
      <c r="H55" s="55"/>
      <c r="I55" s="55"/>
      <c r="K55" s="18"/>
      <c r="L55" s="18"/>
    </row>
    <row r="56" spans="2:12">
      <c r="B56" s="19">
        <v>39154</v>
      </c>
      <c r="C56" s="62">
        <v>544.25</v>
      </c>
      <c r="D56" s="62">
        <v>648.9</v>
      </c>
      <c r="E56" s="62">
        <v>1292</v>
      </c>
      <c r="F56" s="62">
        <v>6302.5</v>
      </c>
      <c r="G56" s="62">
        <v>3300.75</v>
      </c>
      <c r="H56" s="55"/>
      <c r="I56" s="55"/>
      <c r="K56" s="18"/>
      <c r="L56" s="18"/>
    </row>
    <row r="57" spans="2:12">
      <c r="B57" s="19">
        <v>39155</v>
      </c>
      <c r="C57" s="62">
        <v>537.5</v>
      </c>
      <c r="D57" s="62">
        <v>639.6</v>
      </c>
      <c r="E57" s="62">
        <v>1265</v>
      </c>
      <c r="F57" s="62">
        <v>6215</v>
      </c>
      <c r="G57" s="62">
        <v>3224.75</v>
      </c>
      <c r="H57" s="55"/>
      <c r="I57" s="55"/>
      <c r="K57" s="18"/>
      <c r="L57" s="18"/>
    </row>
    <row r="58" spans="2:12">
      <c r="B58" s="19">
        <v>39156</v>
      </c>
      <c r="C58" s="62">
        <v>533.75</v>
      </c>
      <c r="D58" s="62">
        <v>647.79999999999995</v>
      </c>
      <c r="E58" s="62">
        <v>1290</v>
      </c>
      <c r="F58" s="62">
        <v>6445.5</v>
      </c>
      <c r="G58" s="62">
        <v>3294.75</v>
      </c>
      <c r="H58" s="55"/>
      <c r="I58" s="55"/>
      <c r="K58" s="18"/>
      <c r="L58" s="18"/>
    </row>
    <row r="59" spans="2:12">
      <c r="B59" s="19">
        <v>39157</v>
      </c>
      <c r="C59" s="62">
        <v>541.75</v>
      </c>
      <c r="D59" s="62">
        <v>653.1</v>
      </c>
      <c r="E59" s="62">
        <v>1307</v>
      </c>
      <c r="F59" s="62">
        <v>6515</v>
      </c>
      <c r="G59" s="62">
        <v>3225</v>
      </c>
      <c r="H59" s="55"/>
      <c r="I59" s="55"/>
      <c r="K59" s="18"/>
      <c r="L59" s="18"/>
    </row>
    <row r="60" spans="2:12">
      <c r="B60" s="19">
        <v>39160</v>
      </c>
      <c r="C60" s="62">
        <v>537.25</v>
      </c>
      <c r="D60" s="62">
        <v>653.47</v>
      </c>
      <c r="E60" s="62">
        <v>1316</v>
      </c>
      <c r="F60" s="62">
        <v>6629.5</v>
      </c>
      <c r="G60" s="62">
        <v>3234.75</v>
      </c>
      <c r="H60" s="55"/>
      <c r="I60" s="55"/>
      <c r="K60" s="18"/>
      <c r="L60" s="18"/>
    </row>
    <row r="61" spans="2:12">
      <c r="B61" s="19">
        <v>39161</v>
      </c>
      <c r="C61" s="62">
        <v>534.5</v>
      </c>
      <c r="D61" s="62">
        <v>659.9</v>
      </c>
      <c r="E61" s="62">
        <v>1325</v>
      </c>
      <c r="F61" s="62">
        <v>6695.5</v>
      </c>
      <c r="G61" s="62">
        <v>3235.5</v>
      </c>
      <c r="H61" s="55"/>
      <c r="I61" s="55"/>
      <c r="K61" s="18"/>
      <c r="L61" s="18"/>
    </row>
    <row r="62" spans="2:12">
      <c r="B62" s="19">
        <v>39162</v>
      </c>
      <c r="C62" s="62">
        <v>533.5</v>
      </c>
      <c r="D62" s="62">
        <v>658.45</v>
      </c>
      <c r="E62" s="62">
        <v>1333</v>
      </c>
      <c r="F62" s="62">
        <v>6685.25</v>
      </c>
      <c r="G62" s="62">
        <v>3189.75</v>
      </c>
      <c r="H62" s="55"/>
      <c r="I62" s="55"/>
    </row>
    <row r="63" spans="2:12">
      <c r="B63" s="19">
        <v>39163</v>
      </c>
      <c r="C63" s="62">
        <v>542.5</v>
      </c>
      <c r="D63" s="62">
        <v>664.57</v>
      </c>
      <c r="E63" s="62">
        <v>1337.5</v>
      </c>
      <c r="F63" s="62">
        <v>6807.5</v>
      </c>
      <c r="G63" s="62">
        <v>3160.75</v>
      </c>
      <c r="H63" s="55"/>
      <c r="I63" s="55"/>
    </row>
    <row r="64" spans="2:12">
      <c r="B64" s="19">
        <v>39164</v>
      </c>
      <c r="C64" s="62">
        <v>548.75</v>
      </c>
      <c r="D64" s="62">
        <v>657.88</v>
      </c>
      <c r="E64" s="62">
        <v>1337</v>
      </c>
      <c r="F64" s="62">
        <v>6851.5</v>
      </c>
      <c r="G64" s="62">
        <v>3210.5</v>
      </c>
      <c r="H64" s="55"/>
      <c r="I64" s="55"/>
    </row>
    <row r="65" spans="2:9">
      <c r="B65" s="19">
        <v>39167</v>
      </c>
      <c r="C65" s="62">
        <v>557.25</v>
      </c>
      <c r="D65" s="62">
        <v>662.07</v>
      </c>
      <c r="E65" s="62">
        <v>1326</v>
      </c>
      <c r="F65" s="62">
        <v>6859.5</v>
      </c>
      <c r="G65" s="62">
        <v>3226.5</v>
      </c>
      <c r="H65" s="55"/>
      <c r="I65" s="55"/>
    </row>
    <row r="66" spans="2:9">
      <c r="B66" s="19">
        <v>39168</v>
      </c>
      <c r="C66" s="62">
        <v>557.75</v>
      </c>
      <c r="D66" s="62">
        <v>663.95</v>
      </c>
      <c r="E66" s="62">
        <v>1334</v>
      </c>
      <c r="F66" s="62">
        <v>6850.5</v>
      </c>
      <c r="G66" s="62">
        <v>3245.5</v>
      </c>
      <c r="H66" s="55"/>
      <c r="I66" s="55"/>
    </row>
    <row r="67" spans="2:9">
      <c r="B67" s="19">
        <v>39169</v>
      </c>
      <c r="C67" s="62">
        <v>579.25</v>
      </c>
      <c r="D67" s="62">
        <v>666.85</v>
      </c>
      <c r="E67" s="62">
        <v>1336</v>
      </c>
      <c r="F67" s="62">
        <v>6735</v>
      </c>
      <c r="G67" s="62">
        <v>3197</v>
      </c>
      <c r="H67" s="55"/>
      <c r="I67" s="55"/>
    </row>
    <row r="68" spans="2:9">
      <c r="B68" s="19">
        <v>39170</v>
      </c>
      <c r="C68" s="62">
        <v>578.75</v>
      </c>
      <c r="D68" s="62">
        <v>660.15</v>
      </c>
      <c r="E68" s="62">
        <v>1334</v>
      </c>
      <c r="F68" s="62">
        <v>6712.5</v>
      </c>
      <c r="G68" s="62">
        <v>3195.75</v>
      </c>
      <c r="H68" s="55"/>
      <c r="I68" s="55"/>
    </row>
    <row r="69" spans="2:9">
      <c r="B69" s="19">
        <v>39171</v>
      </c>
      <c r="C69" s="62">
        <v>594.75</v>
      </c>
      <c r="D69" s="62">
        <v>663.85</v>
      </c>
      <c r="E69" s="62">
        <v>1335</v>
      </c>
      <c r="F69" s="62">
        <v>6939.5</v>
      </c>
      <c r="G69" s="62">
        <v>3280</v>
      </c>
      <c r="H69" s="55"/>
      <c r="I69" s="55"/>
    </row>
    <row r="70" spans="2:9">
      <c r="B70" s="19">
        <v>39174</v>
      </c>
      <c r="C70" s="62">
        <v>589</v>
      </c>
      <c r="D70" s="62">
        <v>658.8</v>
      </c>
      <c r="E70" s="62">
        <v>1333.5</v>
      </c>
      <c r="F70" s="62">
        <v>6915.5</v>
      </c>
      <c r="G70" s="62">
        <v>3205.25</v>
      </c>
      <c r="H70" s="55"/>
      <c r="I70" s="55"/>
    </row>
    <row r="71" spans="2:9">
      <c r="B71" s="19">
        <v>39175</v>
      </c>
      <c r="C71" s="62">
        <v>585.75</v>
      </c>
      <c r="D71" s="62">
        <v>666.4</v>
      </c>
      <c r="E71" s="62">
        <v>1328</v>
      </c>
      <c r="F71" s="62">
        <v>7285</v>
      </c>
      <c r="G71" s="62">
        <v>3224.75</v>
      </c>
      <c r="H71" s="55"/>
      <c r="I71" s="55"/>
    </row>
    <row r="72" spans="2:9">
      <c r="B72" s="19">
        <v>39176</v>
      </c>
      <c r="C72" s="62">
        <v>591</v>
      </c>
      <c r="D72" s="62">
        <v>673.67</v>
      </c>
      <c r="E72" s="62">
        <v>1345</v>
      </c>
      <c r="F72" s="62">
        <v>7304.5</v>
      </c>
      <c r="G72" s="62">
        <v>3320.25</v>
      </c>
      <c r="H72" s="55"/>
      <c r="I72" s="55"/>
    </row>
    <row r="73" spans="2:9">
      <c r="B73" s="19">
        <v>39177</v>
      </c>
      <c r="C73" s="62">
        <v>593</v>
      </c>
      <c r="D73" s="62">
        <v>675.5</v>
      </c>
      <c r="E73" s="62">
        <v>1358</v>
      </c>
      <c r="F73" s="62">
        <v>7464.5</v>
      </c>
      <c r="G73" s="62">
        <v>3401.5</v>
      </c>
      <c r="H73" s="55"/>
      <c r="I73" s="55"/>
    </row>
    <row r="74" spans="2:9">
      <c r="B74" s="19">
        <v>39178</v>
      </c>
      <c r="C74" s="62">
        <v>593</v>
      </c>
      <c r="D74" s="62">
        <v>675.5</v>
      </c>
      <c r="E74" s="62">
        <v>1358</v>
      </c>
      <c r="F74" s="62">
        <v>7464.5</v>
      </c>
      <c r="G74" s="62">
        <v>3401.5</v>
      </c>
      <c r="H74" s="55"/>
      <c r="I74" s="55"/>
    </row>
    <row r="75" spans="2:9">
      <c r="B75" s="19">
        <v>39181</v>
      </c>
      <c r="C75" s="62">
        <v>593</v>
      </c>
      <c r="D75" s="62">
        <v>675.5</v>
      </c>
      <c r="E75" s="62">
        <v>1358</v>
      </c>
      <c r="F75" s="62">
        <v>7464.5</v>
      </c>
      <c r="G75" s="62">
        <v>3401.5</v>
      </c>
      <c r="H75" s="55"/>
      <c r="I75" s="55"/>
    </row>
    <row r="76" spans="2:9">
      <c r="B76" s="19">
        <v>39182</v>
      </c>
      <c r="C76" s="62">
        <v>593</v>
      </c>
      <c r="D76" s="62">
        <v>675.5</v>
      </c>
      <c r="E76" s="62">
        <v>1384</v>
      </c>
      <c r="F76" s="62">
        <v>7838.5</v>
      </c>
      <c r="G76" s="62">
        <v>3580.5</v>
      </c>
      <c r="H76" s="55"/>
      <c r="I76" s="55"/>
    </row>
    <row r="77" spans="2:9">
      <c r="B77" s="19">
        <v>39183</v>
      </c>
      <c r="C77" s="62">
        <v>602.5</v>
      </c>
      <c r="D77" s="62">
        <v>676.88</v>
      </c>
      <c r="E77" s="62">
        <v>1392</v>
      </c>
      <c r="F77" s="62">
        <v>7970.25</v>
      </c>
      <c r="G77" s="62">
        <v>3581.75</v>
      </c>
      <c r="H77" s="55"/>
      <c r="I77" s="55"/>
    </row>
    <row r="78" spans="2:9">
      <c r="B78" s="19">
        <v>39184</v>
      </c>
      <c r="C78" s="62">
        <v>605</v>
      </c>
      <c r="D78" s="62">
        <v>671.75</v>
      </c>
      <c r="E78" s="62">
        <v>1384</v>
      </c>
      <c r="F78" s="62">
        <v>7889.25</v>
      </c>
      <c r="G78" s="62">
        <v>3532.5</v>
      </c>
      <c r="H78" s="55"/>
      <c r="I78" s="55"/>
    </row>
    <row r="79" spans="2:9">
      <c r="B79" s="19">
        <v>39185</v>
      </c>
      <c r="C79" s="62">
        <v>611.25</v>
      </c>
      <c r="D79" s="62">
        <v>684.3</v>
      </c>
      <c r="E79" s="62">
        <v>1388</v>
      </c>
      <c r="F79" s="62">
        <v>7800.25</v>
      </c>
      <c r="G79" s="62">
        <v>3505.25</v>
      </c>
      <c r="H79" s="55"/>
      <c r="I79" s="55"/>
    </row>
    <row r="80" spans="2:9">
      <c r="B80" s="19">
        <v>39188</v>
      </c>
      <c r="C80" s="62">
        <v>600.5</v>
      </c>
      <c r="D80" s="62">
        <v>686.75</v>
      </c>
      <c r="E80" s="62">
        <v>1409</v>
      </c>
      <c r="F80" s="62">
        <v>7960</v>
      </c>
      <c r="G80" s="62">
        <v>3519</v>
      </c>
      <c r="H80" s="55"/>
      <c r="I80" s="55"/>
    </row>
    <row r="81" spans="2:9">
      <c r="B81" s="19">
        <v>39189</v>
      </c>
      <c r="C81" s="62">
        <v>590.25</v>
      </c>
      <c r="D81" s="62">
        <v>688.05</v>
      </c>
      <c r="E81" s="62">
        <v>1396</v>
      </c>
      <c r="F81" s="62">
        <v>7832.5</v>
      </c>
      <c r="G81" s="62">
        <v>3512.5</v>
      </c>
      <c r="H81" s="55"/>
      <c r="I81" s="55"/>
    </row>
    <row r="82" spans="2:9">
      <c r="B82" s="19">
        <v>39190</v>
      </c>
      <c r="C82" s="62">
        <v>571.75</v>
      </c>
      <c r="D82" s="62">
        <v>689.65</v>
      </c>
      <c r="E82" s="62">
        <v>1396</v>
      </c>
      <c r="F82" s="62">
        <v>8052.5</v>
      </c>
      <c r="G82" s="62">
        <v>3685.25</v>
      </c>
      <c r="H82" s="55"/>
      <c r="I82" s="55"/>
    </row>
    <row r="83" spans="2:9">
      <c r="B83" s="19">
        <v>39191</v>
      </c>
      <c r="C83" s="62">
        <v>575</v>
      </c>
      <c r="D83" s="62">
        <v>682.75</v>
      </c>
      <c r="E83" s="62">
        <v>1383.5</v>
      </c>
      <c r="F83" s="62">
        <v>7941.5</v>
      </c>
      <c r="G83" s="62">
        <v>3597.5</v>
      </c>
      <c r="H83" s="55"/>
      <c r="I83" s="55"/>
    </row>
    <row r="84" spans="2:9">
      <c r="B84" s="19">
        <v>39192</v>
      </c>
      <c r="C84" s="62">
        <v>575.5</v>
      </c>
      <c r="D84" s="62">
        <v>692.05</v>
      </c>
      <c r="E84" s="62">
        <v>1387</v>
      </c>
      <c r="F84" s="62">
        <v>8039.25</v>
      </c>
      <c r="G84" s="62">
        <v>3689.5</v>
      </c>
      <c r="H84" s="55"/>
      <c r="I84" s="55"/>
    </row>
    <row r="85" spans="2:9">
      <c r="B85" s="19">
        <v>39195</v>
      </c>
      <c r="C85" s="62">
        <v>588.5</v>
      </c>
      <c r="D85" s="62">
        <v>689.95</v>
      </c>
      <c r="E85" s="62">
        <v>1386</v>
      </c>
      <c r="F85" s="62">
        <v>7917.5</v>
      </c>
      <c r="G85" s="62">
        <v>3639.5</v>
      </c>
      <c r="H85" s="55"/>
      <c r="I85" s="55"/>
    </row>
    <row r="86" spans="2:9">
      <c r="B86" s="19">
        <v>39196</v>
      </c>
      <c r="C86" s="62">
        <v>593.75</v>
      </c>
      <c r="D86" s="62">
        <v>685.75</v>
      </c>
      <c r="E86" s="62">
        <v>1403</v>
      </c>
      <c r="F86" s="62">
        <v>8099.5</v>
      </c>
      <c r="G86" s="62">
        <v>3812.5</v>
      </c>
      <c r="H86" s="55"/>
      <c r="I86" s="55"/>
    </row>
    <row r="87" spans="2:9">
      <c r="B87" s="19">
        <v>39197</v>
      </c>
      <c r="C87" s="62">
        <v>592.75</v>
      </c>
      <c r="D87" s="62">
        <v>685</v>
      </c>
      <c r="E87" s="62">
        <v>1379</v>
      </c>
      <c r="F87" s="62">
        <v>7815</v>
      </c>
      <c r="G87" s="62">
        <v>3700.25</v>
      </c>
      <c r="H87" s="55"/>
      <c r="I87" s="55"/>
    </row>
    <row r="88" spans="2:9">
      <c r="B88" s="19">
        <v>39198</v>
      </c>
      <c r="C88" s="62">
        <v>595.5</v>
      </c>
      <c r="D88" s="62">
        <v>674.8</v>
      </c>
      <c r="E88" s="62">
        <v>1366</v>
      </c>
      <c r="F88" s="62">
        <v>7847.5</v>
      </c>
      <c r="G88" s="62">
        <v>3687.5</v>
      </c>
      <c r="H88" s="55"/>
      <c r="I88" s="55"/>
    </row>
    <row r="89" spans="2:9">
      <c r="B89" s="19">
        <v>39199</v>
      </c>
      <c r="C89" s="62">
        <v>594.25</v>
      </c>
      <c r="D89" s="62">
        <v>677.2</v>
      </c>
      <c r="E89" s="62">
        <v>1335</v>
      </c>
      <c r="F89" s="62">
        <v>7742.5</v>
      </c>
      <c r="G89" s="62">
        <v>3688.5</v>
      </c>
      <c r="H89" s="55"/>
      <c r="I89" s="55"/>
    </row>
    <row r="90" spans="2:9">
      <c r="B90" s="19">
        <v>39202</v>
      </c>
      <c r="C90" s="62">
        <v>599</v>
      </c>
      <c r="D90" s="62">
        <v>680.75</v>
      </c>
      <c r="E90" s="62">
        <v>1350</v>
      </c>
      <c r="F90" s="62">
        <v>7824.25</v>
      </c>
      <c r="G90" s="62">
        <v>3690.25</v>
      </c>
      <c r="H90" s="55"/>
      <c r="I90" s="55"/>
    </row>
    <row r="91" spans="2:9">
      <c r="B91" s="19">
        <v>39203</v>
      </c>
      <c r="C91" s="62">
        <v>604.5</v>
      </c>
      <c r="D91" s="62">
        <v>673.85</v>
      </c>
      <c r="E91" s="62">
        <v>1345</v>
      </c>
      <c r="F91" s="62">
        <v>7919.5</v>
      </c>
      <c r="G91" s="62">
        <v>3790.5</v>
      </c>
      <c r="H91" s="55"/>
      <c r="I91" s="55"/>
    </row>
    <row r="92" spans="2:9">
      <c r="B92" s="19">
        <v>39204</v>
      </c>
      <c r="C92" s="62">
        <v>590.75</v>
      </c>
      <c r="D92" s="62">
        <v>672.95</v>
      </c>
      <c r="E92" s="62">
        <v>1318</v>
      </c>
      <c r="F92" s="62">
        <v>7998.5</v>
      </c>
      <c r="G92" s="62">
        <v>3853.5</v>
      </c>
      <c r="H92" s="55"/>
      <c r="I92" s="55"/>
    </row>
    <row r="93" spans="2:9">
      <c r="B93" s="19">
        <v>39205</v>
      </c>
      <c r="C93" s="62">
        <v>589</v>
      </c>
      <c r="D93" s="62">
        <v>675.25</v>
      </c>
      <c r="E93" s="62">
        <v>1333</v>
      </c>
      <c r="F93" s="62">
        <v>8021.5</v>
      </c>
      <c r="G93" s="62">
        <v>3872.5</v>
      </c>
      <c r="H93" s="55"/>
      <c r="I93" s="55"/>
    </row>
    <row r="94" spans="2:9">
      <c r="B94" s="19">
        <v>39206</v>
      </c>
      <c r="C94" s="62">
        <v>596</v>
      </c>
      <c r="D94" s="62">
        <v>690.2</v>
      </c>
      <c r="E94" s="62">
        <v>1340</v>
      </c>
      <c r="F94" s="62">
        <v>8224.5</v>
      </c>
      <c r="G94" s="62">
        <v>4094.25</v>
      </c>
      <c r="H94" s="55"/>
      <c r="I94" s="55"/>
    </row>
    <row r="95" spans="2:9">
      <c r="B95" s="19">
        <v>39209</v>
      </c>
      <c r="C95" s="62">
        <v>576.54999999999995</v>
      </c>
      <c r="D95" s="62">
        <v>690.2</v>
      </c>
      <c r="E95" s="62">
        <v>1340</v>
      </c>
      <c r="F95" s="62">
        <v>8224.5</v>
      </c>
      <c r="G95" s="62">
        <v>4094.25</v>
      </c>
      <c r="H95" s="55"/>
      <c r="I95" s="55"/>
    </row>
    <row r="96" spans="2:9">
      <c r="B96" s="19">
        <v>39210</v>
      </c>
      <c r="C96" s="62">
        <v>579.5</v>
      </c>
      <c r="D96" s="62">
        <v>686.05</v>
      </c>
      <c r="E96" s="62">
        <v>1348</v>
      </c>
      <c r="F96" s="62">
        <v>8194.25</v>
      </c>
      <c r="G96" s="62">
        <v>4093.75</v>
      </c>
      <c r="H96" s="55"/>
      <c r="I96" s="55"/>
    </row>
    <row r="97" spans="2:9">
      <c r="B97" s="19">
        <v>39211</v>
      </c>
      <c r="C97" s="62">
        <v>577.5</v>
      </c>
      <c r="D97" s="62">
        <v>683.4</v>
      </c>
      <c r="E97" s="62">
        <v>1345</v>
      </c>
      <c r="F97" s="62">
        <v>8202.5</v>
      </c>
      <c r="G97" s="62">
        <v>4119.75</v>
      </c>
      <c r="H97" s="55"/>
      <c r="I97" s="55"/>
    </row>
    <row r="98" spans="2:9">
      <c r="B98" s="19">
        <v>39212</v>
      </c>
      <c r="C98" s="62">
        <v>588.5</v>
      </c>
      <c r="D98" s="62">
        <v>673.05</v>
      </c>
      <c r="E98" s="62">
        <v>1329</v>
      </c>
      <c r="F98" s="62">
        <v>8018.5</v>
      </c>
      <c r="G98" s="62">
        <v>4089.25</v>
      </c>
      <c r="H98" s="55"/>
      <c r="I98" s="55"/>
    </row>
    <row r="99" spans="2:9">
      <c r="B99" s="19">
        <v>39213</v>
      </c>
      <c r="C99" s="62">
        <v>597.5</v>
      </c>
      <c r="D99" s="62">
        <v>672.35</v>
      </c>
      <c r="E99" s="62">
        <v>1304</v>
      </c>
      <c r="F99" s="62">
        <v>7854.75</v>
      </c>
      <c r="G99" s="62">
        <v>4010.25</v>
      </c>
      <c r="H99" s="55"/>
      <c r="I99" s="55"/>
    </row>
    <row r="100" spans="2:9">
      <c r="B100" s="19">
        <v>39216</v>
      </c>
      <c r="C100" s="62">
        <v>601.75</v>
      </c>
      <c r="D100" s="62">
        <v>668.85</v>
      </c>
      <c r="E100" s="62">
        <v>1319</v>
      </c>
      <c r="F100" s="62">
        <v>7905.5</v>
      </c>
      <c r="G100" s="62">
        <v>4023.25</v>
      </c>
      <c r="H100" s="55"/>
      <c r="I100" s="55"/>
    </row>
    <row r="101" spans="2:9">
      <c r="B101" s="19">
        <v>39217</v>
      </c>
      <c r="C101" s="62">
        <v>598.75</v>
      </c>
      <c r="D101" s="62">
        <v>672.55</v>
      </c>
      <c r="E101" s="62">
        <v>1302</v>
      </c>
      <c r="F101" s="62">
        <v>7795.25</v>
      </c>
      <c r="G101" s="62">
        <v>3932.5</v>
      </c>
      <c r="H101" s="55"/>
      <c r="I101" s="55"/>
    </row>
    <row r="102" spans="2:9">
      <c r="B102" s="19">
        <v>39218</v>
      </c>
      <c r="C102" s="62">
        <v>594</v>
      </c>
      <c r="D102" s="62">
        <v>665.65</v>
      </c>
      <c r="E102" s="62">
        <v>1316</v>
      </c>
      <c r="F102" s="62">
        <v>7707.5</v>
      </c>
      <c r="G102" s="62">
        <v>3852.5</v>
      </c>
      <c r="H102" s="55"/>
      <c r="I102" s="55"/>
    </row>
    <row r="103" spans="2:9">
      <c r="B103" s="19">
        <v>39219</v>
      </c>
      <c r="C103" s="62">
        <v>604.5</v>
      </c>
      <c r="D103" s="62">
        <v>661.55</v>
      </c>
      <c r="E103" s="62">
        <v>1290</v>
      </c>
      <c r="F103" s="62">
        <v>7452.5</v>
      </c>
      <c r="G103" s="62">
        <v>3669.75</v>
      </c>
      <c r="H103" s="55"/>
      <c r="I103" s="55"/>
    </row>
    <row r="104" spans="2:9">
      <c r="B104" s="19">
        <v>39220</v>
      </c>
      <c r="C104" s="62">
        <v>607.75</v>
      </c>
      <c r="D104" s="62">
        <v>662.05</v>
      </c>
      <c r="E104" s="62">
        <v>1287</v>
      </c>
      <c r="F104" s="62">
        <v>7259.5</v>
      </c>
      <c r="G104" s="62">
        <v>3630.25</v>
      </c>
      <c r="H104" s="55"/>
      <c r="I104" s="55"/>
    </row>
    <row r="105" spans="2:9">
      <c r="B105" s="19">
        <v>39223</v>
      </c>
      <c r="C105" s="62">
        <v>608.75</v>
      </c>
      <c r="D105" s="62">
        <v>661.8</v>
      </c>
      <c r="E105" s="62">
        <v>1293</v>
      </c>
      <c r="F105" s="62">
        <v>7410.5</v>
      </c>
      <c r="G105" s="62">
        <v>3749.75</v>
      </c>
      <c r="H105" s="55"/>
      <c r="I105" s="55"/>
    </row>
    <row r="106" spans="2:9">
      <c r="B106" s="19">
        <v>39224</v>
      </c>
      <c r="C106" s="62">
        <v>608.25</v>
      </c>
      <c r="D106" s="62">
        <v>661.5</v>
      </c>
      <c r="E106" s="62">
        <v>1307</v>
      </c>
      <c r="F106" s="62">
        <v>7557.5</v>
      </c>
      <c r="G106" s="62">
        <v>3815.25</v>
      </c>
      <c r="H106" s="55"/>
      <c r="I106" s="55"/>
    </row>
    <row r="107" spans="2:9">
      <c r="B107" s="19">
        <v>39225</v>
      </c>
      <c r="C107" s="62">
        <v>610.75</v>
      </c>
      <c r="D107" s="62">
        <v>663.45</v>
      </c>
      <c r="E107" s="62">
        <v>1296</v>
      </c>
      <c r="F107" s="62">
        <v>7215.25</v>
      </c>
      <c r="G107" s="62">
        <v>3672.5</v>
      </c>
      <c r="H107" s="55"/>
      <c r="I107" s="55"/>
    </row>
    <row r="108" spans="2:9">
      <c r="B108" s="19">
        <v>39226</v>
      </c>
      <c r="C108" s="62">
        <v>613</v>
      </c>
      <c r="D108" s="62">
        <v>657</v>
      </c>
      <c r="E108" s="62">
        <v>1304</v>
      </c>
      <c r="F108" s="62">
        <v>7374.75</v>
      </c>
      <c r="G108" s="62">
        <v>3655.25</v>
      </c>
      <c r="H108" s="55"/>
      <c r="I108" s="55"/>
    </row>
    <row r="109" spans="2:9">
      <c r="B109" s="19">
        <v>39227</v>
      </c>
      <c r="C109" s="62">
        <v>606</v>
      </c>
      <c r="D109" s="62">
        <v>655.29999999999995</v>
      </c>
      <c r="E109" s="62">
        <v>1292.5</v>
      </c>
      <c r="F109" s="62">
        <v>7141.5</v>
      </c>
      <c r="G109" s="62">
        <v>3607.5</v>
      </c>
      <c r="H109" s="55"/>
      <c r="I109" s="55"/>
    </row>
    <row r="110" spans="2:9">
      <c r="B110" s="19">
        <v>39230</v>
      </c>
      <c r="C110" s="62">
        <v>606</v>
      </c>
      <c r="D110" s="62">
        <v>655.29999999999995</v>
      </c>
      <c r="E110" s="62">
        <v>1292.5</v>
      </c>
      <c r="F110" s="62">
        <v>7141.5</v>
      </c>
      <c r="G110" s="62">
        <v>3607.5</v>
      </c>
      <c r="H110" s="55"/>
      <c r="I110" s="55"/>
    </row>
    <row r="111" spans="2:9">
      <c r="B111" s="19">
        <v>39231</v>
      </c>
      <c r="C111" s="62">
        <v>599</v>
      </c>
      <c r="D111" s="62">
        <v>657.9</v>
      </c>
      <c r="E111" s="62">
        <v>1303</v>
      </c>
      <c r="F111" s="62">
        <v>7360.25</v>
      </c>
      <c r="G111" s="62">
        <v>3580.5</v>
      </c>
      <c r="H111" s="55"/>
      <c r="I111" s="55"/>
    </row>
    <row r="112" spans="2:9">
      <c r="B112" s="19">
        <v>39232</v>
      </c>
      <c r="C112" s="62">
        <v>592</v>
      </c>
      <c r="D112" s="62">
        <v>653.4</v>
      </c>
      <c r="E112" s="62">
        <v>1311</v>
      </c>
      <c r="F112" s="62">
        <v>7252.5</v>
      </c>
      <c r="G112" s="62">
        <v>3619.5</v>
      </c>
      <c r="H112" s="55"/>
      <c r="I112" s="55"/>
    </row>
    <row r="113" spans="2:9">
      <c r="B113" s="19">
        <v>39233</v>
      </c>
      <c r="C113" s="62">
        <v>596</v>
      </c>
      <c r="D113" s="62">
        <v>662.05</v>
      </c>
      <c r="E113" s="62">
        <v>1325</v>
      </c>
      <c r="F113" s="62">
        <v>7440.25</v>
      </c>
      <c r="G113" s="62">
        <v>3685</v>
      </c>
      <c r="H113" s="55"/>
      <c r="I113" s="55"/>
    </row>
    <row r="114" spans="2:9">
      <c r="B114" s="19">
        <v>39234</v>
      </c>
      <c r="C114" s="62">
        <v>600.25</v>
      </c>
      <c r="D114" s="62">
        <v>668.35</v>
      </c>
      <c r="E114" s="62">
        <v>1353</v>
      </c>
      <c r="F114" s="62">
        <v>7510.25</v>
      </c>
      <c r="G114" s="62">
        <v>3710.25</v>
      </c>
      <c r="H114" s="55"/>
      <c r="I114" s="55"/>
    </row>
    <row r="115" spans="2:9">
      <c r="B115" s="19">
        <v>39237</v>
      </c>
      <c r="C115" s="62">
        <v>620.25</v>
      </c>
      <c r="D115" s="62">
        <v>673.15</v>
      </c>
      <c r="E115" s="62">
        <v>1367</v>
      </c>
      <c r="F115" s="62">
        <v>7540.25</v>
      </c>
      <c r="G115" s="62">
        <v>3769.75</v>
      </c>
      <c r="H115" s="55"/>
      <c r="I115" s="55"/>
    </row>
    <row r="116" spans="2:9">
      <c r="B116" s="19">
        <v>39238</v>
      </c>
      <c r="C116" s="62">
        <v>620</v>
      </c>
      <c r="D116" s="62">
        <v>671.8</v>
      </c>
      <c r="E116" s="62">
        <v>1371</v>
      </c>
      <c r="F116" s="62">
        <v>7652.5</v>
      </c>
      <c r="G116" s="62">
        <v>3810.25</v>
      </c>
      <c r="H116" s="55"/>
      <c r="I116" s="55"/>
    </row>
    <row r="117" spans="2:9">
      <c r="B117" s="19">
        <v>39239</v>
      </c>
      <c r="C117" s="62">
        <v>619.5</v>
      </c>
      <c r="D117" s="62">
        <v>666</v>
      </c>
      <c r="E117" s="62">
        <v>1369</v>
      </c>
      <c r="F117" s="62">
        <v>7559.75</v>
      </c>
      <c r="G117" s="62">
        <v>3690.25</v>
      </c>
      <c r="H117" s="55"/>
      <c r="I117" s="55"/>
    </row>
    <row r="118" spans="2:9">
      <c r="B118" s="19">
        <v>39240</v>
      </c>
      <c r="C118" s="62">
        <v>625.5</v>
      </c>
      <c r="D118" s="62">
        <v>668.5</v>
      </c>
      <c r="E118" s="62">
        <v>1365</v>
      </c>
      <c r="F118" s="62">
        <v>7447.5</v>
      </c>
      <c r="G118" s="62">
        <v>3641.5</v>
      </c>
      <c r="H118" s="55"/>
      <c r="I118" s="55"/>
    </row>
    <row r="119" spans="2:9">
      <c r="B119" s="19">
        <v>39241</v>
      </c>
      <c r="C119" s="62">
        <v>613.75</v>
      </c>
      <c r="D119" s="62">
        <v>646.9</v>
      </c>
      <c r="E119" s="62">
        <v>1331</v>
      </c>
      <c r="F119" s="62">
        <v>7282.5</v>
      </c>
      <c r="G119" s="62">
        <v>3610.25</v>
      </c>
      <c r="H119" s="55"/>
      <c r="I119" s="55"/>
    </row>
    <row r="120" spans="2:9">
      <c r="B120" s="19">
        <v>39244</v>
      </c>
      <c r="C120" s="62">
        <v>605</v>
      </c>
      <c r="D120" s="62">
        <v>652.5</v>
      </c>
      <c r="E120" s="62">
        <v>1316</v>
      </c>
      <c r="F120" s="62">
        <v>7383.5</v>
      </c>
      <c r="G120" s="62">
        <v>3721.5</v>
      </c>
      <c r="H120" s="55"/>
      <c r="I120" s="55"/>
    </row>
    <row r="121" spans="2:9">
      <c r="B121" s="19">
        <v>39245</v>
      </c>
      <c r="C121" s="62">
        <v>607.75</v>
      </c>
      <c r="D121" s="62">
        <v>648.45000000000005</v>
      </c>
      <c r="E121" s="62">
        <v>1315</v>
      </c>
      <c r="F121" s="62">
        <v>7290</v>
      </c>
      <c r="G121" s="62">
        <v>3699.5</v>
      </c>
      <c r="H121" s="55"/>
      <c r="I121" s="55"/>
    </row>
    <row r="122" spans="2:9">
      <c r="B122" s="19">
        <v>39246</v>
      </c>
      <c r="C122" s="62">
        <v>612.75</v>
      </c>
      <c r="D122" s="62">
        <v>651.79999999999995</v>
      </c>
      <c r="E122" s="62">
        <v>1286</v>
      </c>
      <c r="F122" s="62">
        <v>7255</v>
      </c>
      <c r="G122" s="62">
        <v>3620.5</v>
      </c>
      <c r="H122" s="55"/>
      <c r="I122" s="55"/>
    </row>
    <row r="123" spans="2:9">
      <c r="B123" s="19">
        <v>39247</v>
      </c>
      <c r="C123" s="62">
        <v>620</v>
      </c>
      <c r="D123" s="62">
        <v>651.4</v>
      </c>
      <c r="E123" s="62">
        <v>1304</v>
      </c>
      <c r="F123" s="62">
        <v>7371.5</v>
      </c>
      <c r="G123" s="62">
        <v>3700.25</v>
      </c>
      <c r="H123" s="55"/>
      <c r="I123" s="55"/>
    </row>
    <row r="124" spans="2:9">
      <c r="B124" s="19">
        <v>39248</v>
      </c>
      <c r="C124" s="62">
        <v>622.5</v>
      </c>
      <c r="D124" s="62">
        <v>654.04999999999995</v>
      </c>
      <c r="E124" s="62">
        <v>1306</v>
      </c>
      <c r="F124" s="62">
        <v>7475</v>
      </c>
      <c r="G124" s="62">
        <v>3677.5</v>
      </c>
      <c r="H124" s="55"/>
      <c r="I124" s="55"/>
    </row>
    <row r="125" spans="2:9">
      <c r="B125" s="19">
        <v>39251</v>
      </c>
      <c r="C125" s="62">
        <v>626.5</v>
      </c>
      <c r="D125" s="62">
        <v>656.7</v>
      </c>
      <c r="E125" s="62">
        <v>1331</v>
      </c>
      <c r="F125" s="62">
        <v>7664.75</v>
      </c>
      <c r="G125" s="62">
        <v>3769.75</v>
      </c>
      <c r="H125" s="55"/>
      <c r="I125" s="55"/>
    </row>
    <row r="126" spans="2:9">
      <c r="B126" s="19">
        <v>39252</v>
      </c>
      <c r="C126" s="62">
        <v>628.5</v>
      </c>
      <c r="D126" s="62">
        <v>657.35</v>
      </c>
      <c r="E126" s="62">
        <v>1319</v>
      </c>
      <c r="F126" s="62">
        <v>7470.25</v>
      </c>
      <c r="G126" s="62">
        <v>3620.25</v>
      </c>
      <c r="H126" s="55"/>
      <c r="I126" s="55"/>
    </row>
    <row r="127" spans="2:9">
      <c r="B127" s="19">
        <v>39253</v>
      </c>
      <c r="C127" s="62">
        <v>617.5</v>
      </c>
      <c r="D127" s="62">
        <v>656.35</v>
      </c>
      <c r="E127" s="62">
        <v>1334</v>
      </c>
      <c r="F127" s="62">
        <v>7625.25</v>
      </c>
      <c r="G127" s="62">
        <v>3644.75</v>
      </c>
      <c r="H127" s="55"/>
      <c r="I127" s="55"/>
    </row>
    <row r="128" spans="2:9">
      <c r="B128" s="19">
        <v>39254</v>
      </c>
      <c r="C128" s="62">
        <v>631.75</v>
      </c>
      <c r="D128" s="62">
        <v>652.15</v>
      </c>
      <c r="E128" s="62">
        <v>1317</v>
      </c>
      <c r="F128" s="62">
        <v>7550.25</v>
      </c>
      <c r="G128" s="62">
        <v>3574.25</v>
      </c>
      <c r="H128" s="55"/>
      <c r="I128" s="55"/>
    </row>
    <row r="129" spans="2:9">
      <c r="B129" s="19">
        <v>39255</v>
      </c>
      <c r="C129" s="62">
        <v>628.75</v>
      </c>
      <c r="D129" s="62">
        <v>653</v>
      </c>
      <c r="E129" s="62">
        <v>1315.5</v>
      </c>
      <c r="F129" s="62">
        <v>7505</v>
      </c>
      <c r="G129" s="62">
        <v>3524.75</v>
      </c>
      <c r="H129" s="55"/>
      <c r="I129" s="55"/>
    </row>
    <row r="130" spans="2:9">
      <c r="B130" s="19">
        <v>39258</v>
      </c>
      <c r="C130" s="62">
        <v>621</v>
      </c>
      <c r="D130" s="62">
        <v>650.95000000000005</v>
      </c>
      <c r="E130" s="62">
        <v>1296</v>
      </c>
      <c r="F130" s="62">
        <v>7311.5</v>
      </c>
      <c r="G130" s="62">
        <v>3439.75</v>
      </c>
      <c r="H130" s="55"/>
      <c r="I130" s="55"/>
    </row>
    <row r="131" spans="2:9">
      <c r="B131" s="19">
        <v>39259</v>
      </c>
      <c r="C131" s="62">
        <v>619</v>
      </c>
      <c r="D131" s="62">
        <v>644.5</v>
      </c>
      <c r="E131" s="62">
        <v>1285</v>
      </c>
      <c r="F131" s="62">
        <v>7520.5</v>
      </c>
      <c r="G131" s="62">
        <v>3430.25</v>
      </c>
      <c r="H131" s="55"/>
      <c r="I131" s="55"/>
    </row>
    <row r="132" spans="2:9">
      <c r="B132" s="19">
        <v>39260</v>
      </c>
      <c r="C132" s="62">
        <v>624.75</v>
      </c>
      <c r="D132" s="62">
        <v>642.45000000000005</v>
      </c>
      <c r="E132" s="62">
        <v>1226</v>
      </c>
      <c r="F132" s="62">
        <v>7359.5</v>
      </c>
      <c r="G132" s="62">
        <v>3319.75</v>
      </c>
      <c r="H132" s="55"/>
      <c r="I132" s="55"/>
    </row>
    <row r="133" spans="2:9">
      <c r="B133" s="19">
        <v>39261</v>
      </c>
      <c r="C133" s="62">
        <v>628.5</v>
      </c>
      <c r="D133" s="62">
        <v>649.65</v>
      </c>
      <c r="E133" s="62">
        <v>1242.5</v>
      </c>
      <c r="F133" s="62">
        <v>7539.75</v>
      </c>
      <c r="G133" s="62">
        <v>3384.25</v>
      </c>
      <c r="H133" s="55"/>
      <c r="I133" s="55"/>
    </row>
    <row r="134" spans="2:9">
      <c r="B134" s="19">
        <v>39262</v>
      </c>
      <c r="C134" s="62">
        <v>628.5</v>
      </c>
      <c r="D134" s="62">
        <v>650.45000000000005</v>
      </c>
      <c r="E134" s="62">
        <v>1254</v>
      </c>
      <c r="F134" s="62">
        <v>7647.5</v>
      </c>
      <c r="G134" s="62">
        <v>3300.5</v>
      </c>
      <c r="H134" s="55"/>
      <c r="I134" s="55"/>
    </row>
    <row r="135" spans="2:9">
      <c r="B135" s="19">
        <v>39265</v>
      </c>
      <c r="C135" s="62">
        <v>627.5</v>
      </c>
      <c r="D135" s="62">
        <v>656.85</v>
      </c>
      <c r="E135" s="62">
        <v>1247</v>
      </c>
      <c r="F135" s="62">
        <v>7730.25</v>
      </c>
      <c r="G135" s="62">
        <v>3400.25</v>
      </c>
      <c r="H135" s="55"/>
      <c r="I135" s="55"/>
    </row>
    <row r="136" spans="2:9">
      <c r="B136" s="19">
        <v>39266</v>
      </c>
      <c r="C136" s="62">
        <v>636.5</v>
      </c>
      <c r="D136" s="62">
        <v>653.1</v>
      </c>
      <c r="E136" s="62">
        <v>1260</v>
      </c>
      <c r="F136" s="62">
        <v>7840.5</v>
      </c>
      <c r="G136" s="62">
        <v>3442.5</v>
      </c>
      <c r="H136" s="55"/>
      <c r="I136" s="55"/>
    </row>
    <row r="137" spans="2:9">
      <c r="B137" s="19">
        <v>39267</v>
      </c>
      <c r="C137" s="62">
        <v>636.75</v>
      </c>
      <c r="D137" s="62">
        <v>654.9</v>
      </c>
      <c r="E137" s="62">
        <v>1260.5</v>
      </c>
      <c r="F137" s="62">
        <v>7929.75</v>
      </c>
      <c r="G137" s="62">
        <v>3462.5</v>
      </c>
      <c r="H137" s="55"/>
      <c r="I137" s="55"/>
    </row>
    <row r="138" spans="2:9">
      <c r="B138" s="19">
        <v>39268</v>
      </c>
      <c r="C138" s="62">
        <v>639.5</v>
      </c>
      <c r="D138" s="62">
        <v>649.5</v>
      </c>
      <c r="E138" s="62">
        <v>1260</v>
      </c>
      <c r="F138" s="62">
        <v>7892.5</v>
      </c>
      <c r="G138" s="62">
        <v>3435.25</v>
      </c>
      <c r="H138" s="55"/>
      <c r="I138" s="55"/>
    </row>
    <row r="139" spans="2:9">
      <c r="B139" s="19">
        <v>39269</v>
      </c>
      <c r="C139" s="62">
        <v>646.75</v>
      </c>
      <c r="D139" s="62">
        <v>652.70000000000005</v>
      </c>
      <c r="E139" s="62">
        <v>1240</v>
      </c>
      <c r="F139" s="62">
        <v>7901.5</v>
      </c>
      <c r="G139" s="62">
        <v>3422.5</v>
      </c>
      <c r="H139" s="55"/>
      <c r="I139" s="55"/>
    </row>
    <row r="140" spans="2:9">
      <c r="B140" s="19">
        <v>39272</v>
      </c>
      <c r="C140" s="62">
        <v>654</v>
      </c>
      <c r="D140" s="62">
        <v>661.85</v>
      </c>
      <c r="E140" s="62">
        <v>1274</v>
      </c>
      <c r="F140" s="62">
        <v>8040.5</v>
      </c>
      <c r="G140" s="62">
        <v>3467.5</v>
      </c>
      <c r="H140" s="55"/>
      <c r="I140" s="55"/>
    </row>
    <row r="141" spans="2:9">
      <c r="B141" s="19">
        <v>39273</v>
      </c>
      <c r="C141" s="62">
        <v>666</v>
      </c>
      <c r="D141" s="62">
        <v>664.35</v>
      </c>
      <c r="E141" s="62">
        <v>1276</v>
      </c>
      <c r="F141" s="62">
        <v>8029.5</v>
      </c>
      <c r="G141" s="62">
        <v>3389.5</v>
      </c>
      <c r="H141" s="55"/>
      <c r="I141" s="55"/>
    </row>
    <row r="142" spans="2:9">
      <c r="B142" s="19">
        <v>39274</v>
      </c>
      <c r="C142" s="62">
        <v>661</v>
      </c>
      <c r="D142" s="62">
        <v>660.8</v>
      </c>
      <c r="E142" s="62">
        <v>1295</v>
      </c>
      <c r="F142" s="62">
        <v>8040</v>
      </c>
      <c r="G142" s="62">
        <v>3450.25</v>
      </c>
      <c r="H142" s="55"/>
      <c r="I142" s="55"/>
    </row>
    <row r="143" spans="2:9">
      <c r="B143" s="19">
        <v>39275</v>
      </c>
      <c r="C143" s="62">
        <v>669.5</v>
      </c>
      <c r="D143" s="62">
        <v>668.5</v>
      </c>
      <c r="E143" s="62">
        <v>1295</v>
      </c>
      <c r="F143" s="62">
        <v>8090.5</v>
      </c>
      <c r="G143" s="62">
        <v>3589.5</v>
      </c>
      <c r="H143" s="55"/>
      <c r="I143" s="55"/>
    </row>
    <row r="144" spans="2:9">
      <c r="B144" s="19">
        <v>39276</v>
      </c>
      <c r="C144" s="62">
        <v>661</v>
      </c>
      <c r="D144" s="62">
        <v>665.9</v>
      </c>
      <c r="E144" s="62">
        <v>1312.5</v>
      </c>
      <c r="F144" s="62">
        <v>7940.25</v>
      </c>
      <c r="G144" s="62">
        <v>3540.25</v>
      </c>
      <c r="H144" s="55"/>
      <c r="I144" s="55"/>
    </row>
    <row r="145" spans="2:9">
      <c r="B145" s="19">
        <v>39279</v>
      </c>
      <c r="C145" s="62">
        <v>663</v>
      </c>
      <c r="D145" s="62">
        <v>665.9</v>
      </c>
      <c r="E145" s="62">
        <v>1303</v>
      </c>
      <c r="F145" s="62">
        <v>7967.25</v>
      </c>
      <c r="G145" s="62">
        <v>3545.25</v>
      </c>
      <c r="H145" s="55"/>
      <c r="I145" s="55"/>
    </row>
    <row r="146" spans="2:9">
      <c r="B146" s="19">
        <v>39280</v>
      </c>
      <c r="C146" s="62">
        <v>654</v>
      </c>
      <c r="D146" s="62">
        <v>666.2</v>
      </c>
      <c r="E146" s="62">
        <v>1290</v>
      </c>
      <c r="F146" s="62">
        <v>7835</v>
      </c>
      <c r="G146" s="62">
        <v>3531.25</v>
      </c>
      <c r="H146" s="55"/>
      <c r="I146" s="55"/>
    </row>
    <row r="147" spans="2:9">
      <c r="B147" s="19">
        <v>39281</v>
      </c>
      <c r="C147" s="62">
        <v>654.75</v>
      </c>
      <c r="D147" s="62">
        <v>672.4</v>
      </c>
      <c r="E147" s="62">
        <v>1294</v>
      </c>
      <c r="F147" s="62">
        <v>7875</v>
      </c>
      <c r="G147" s="62">
        <v>3521.25</v>
      </c>
      <c r="H147" s="55"/>
      <c r="I147" s="55"/>
    </row>
    <row r="148" spans="2:9">
      <c r="B148" s="19">
        <v>39282</v>
      </c>
      <c r="C148" s="62">
        <v>659</v>
      </c>
      <c r="D148" s="62">
        <v>675.3</v>
      </c>
      <c r="E148" s="62">
        <v>1325</v>
      </c>
      <c r="F148" s="62">
        <v>8000.5</v>
      </c>
      <c r="G148" s="62">
        <v>3582.5</v>
      </c>
      <c r="H148" s="55"/>
      <c r="I148" s="55"/>
    </row>
    <row r="149" spans="2:9">
      <c r="B149" s="19">
        <v>39283</v>
      </c>
      <c r="C149" s="62">
        <v>658.75</v>
      </c>
      <c r="D149" s="62">
        <v>682.7</v>
      </c>
      <c r="E149" s="62">
        <v>1329</v>
      </c>
      <c r="F149" s="62">
        <v>8120.25</v>
      </c>
      <c r="G149" s="62">
        <v>3670.25</v>
      </c>
      <c r="H149" s="55"/>
      <c r="I149" s="55"/>
    </row>
    <row r="150" spans="2:9">
      <c r="B150" s="19">
        <v>39286</v>
      </c>
      <c r="C150" s="62">
        <v>650.75</v>
      </c>
      <c r="D150" s="62">
        <v>683</v>
      </c>
      <c r="E150" s="62">
        <v>1334</v>
      </c>
      <c r="F150" s="62">
        <v>8205</v>
      </c>
      <c r="G150" s="62">
        <v>3750.25</v>
      </c>
      <c r="H150" s="55"/>
      <c r="I150" s="55"/>
    </row>
    <row r="151" spans="2:9">
      <c r="B151" s="19">
        <v>39287</v>
      </c>
      <c r="C151" s="62">
        <v>643.5</v>
      </c>
      <c r="D151" s="62">
        <v>684.3</v>
      </c>
      <c r="E151" s="62">
        <v>1334</v>
      </c>
      <c r="F151" s="62">
        <v>8157.5</v>
      </c>
      <c r="G151" s="62">
        <v>3815</v>
      </c>
      <c r="H151" s="55"/>
      <c r="I151" s="55"/>
    </row>
    <row r="152" spans="2:9">
      <c r="B152" s="19">
        <v>39288</v>
      </c>
      <c r="C152" s="62">
        <v>641</v>
      </c>
      <c r="D152" s="62">
        <v>673.05</v>
      </c>
      <c r="E152" s="62">
        <v>1317.5</v>
      </c>
      <c r="F152" s="62">
        <v>7974.75</v>
      </c>
      <c r="G152" s="62">
        <v>3715</v>
      </c>
      <c r="H152" s="55"/>
      <c r="I152" s="55"/>
    </row>
    <row r="153" spans="2:9">
      <c r="B153" s="19">
        <v>39289</v>
      </c>
      <c r="C153" s="62">
        <v>660.75</v>
      </c>
      <c r="D153" s="62">
        <v>668.15</v>
      </c>
      <c r="E153" s="62">
        <v>1313</v>
      </c>
      <c r="F153" s="62">
        <v>7905.5</v>
      </c>
      <c r="G153" s="62">
        <v>3662.5</v>
      </c>
      <c r="H153" s="55"/>
      <c r="I153" s="55"/>
    </row>
    <row r="154" spans="2:9">
      <c r="B154" s="19">
        <v>39290</v>
      </c>
      <c r="C154" s="62">
        <v>650.5</v>
      </c>
      <c r="D154" s="62">
        <v>662.7</v>
      </c>
      <c r="E154" s="62">
        <v>1275</v>
      </c>
      <c r="F154" s="62">
        <v>7879.5</v>
      </c>
      <c r="G154" s="62">
        <v>3519.5</v>
      </c>
      <c r="H154" s="55"/>
      <c r="I154" s="55"/>
    </row>
    <row r="155" spans="2:9">
      <c r="B155" s="19">
        <v>39293</v>
      </c>
      <c r="C155" s="62">
        <v>649.25</v>
      </c>
      <c r="D155" s="62">
        <v>662.4</v>
      </c>
      <c r="E155" s="62">
        <v>1273</v>
      </c>
      <c r="F155" s="62">
        <v>7882.5</v>
      </c>
      <c r="G155" s="62">
        <v>3499.75</v>
      </c>
      <c r="H155" s="55"/>
      <c r="I155" s="55"/>
    </row>
    <row r="156" spans="2:9">
      <c r="B156" s="19">
        <v>39294</v>
      </c>
      <c r="C156" s="62">
        <v>659.25</v>
      </c>
      <c r="D156" s="62">
        <v>664.65</v>
      </c>
      <c r="E156" s="62">
        <v>1293</v>
      </c>
      <c r="F156" s="62">
        <v>8158.5</v>
      </c>
      <c r="G156" s="62">
        <v>3590.25</v>
      </c>
      <c r="H156" s="55"/>
      <c r="I156" s="55"/>
    </row>
    <row r="157" spans="2:9">
      <c r="B157" s="19">
        <v>39295</v>
      </c>
      <c r="C157" s="62">
        <v>660</v>
      </c>
      <c r="D157" s="62">
        <v>664.75</v>
      </c>
      <c r="E157" s="62">
        <v>1277</v>
      </c>
      <c r="F157" s="62">
        <v>7945</v>
      </c>
      <c r="G157" s="62">
        <v>3524.5</v>
      </c>
      <c r="H157" s="55"/>
      <c r="I157" s="55"/>
    </row>
    <row r="158" spans="2:9">
      <c r="B158" s="19">
        <v>39296</v>
      </c>
      <c r="C158" s="62">
        <v>652</v>
      </c>
      <c r="D158" s="62">
        <v>663.9</v>
      </c>
      <c r="E158" s="62">
        <v>1296</v>
      </c>
      <c r="F158" s="62">
        <v>8054.75</v>
      </c>
      <c r="G158" s="62">
        <v>3585</v>
      </c>
      <c r="H158" s="55"/>
      <c r="I158" s="55"/>
    </row>
    <row r="159" spans="2:9">
      <c r="B159" s="19">
        <v>39297</v>
      </c>
      <c r="C159" s="62">
        <v>645.25</v>
      </c>
      <c r="D159" s="62">
        <v>670.1</v>
      </c>
      <c r="E159" s="62">
        <v>1296</v>
      </c>
      <c r="F159" s="62">
        <v>7985</v>
      </c>
      <c r="G159" s="62">
        <v>3512.5</v>
      </c>
      <c r="H159" s="55"/>
      <c r="I159" s="55"/>
    </row>
    <row r="160" spans="2:9">
      <c r="B160" s="19">
        <v>39300</v>
      </c>
      <c r="C160" s="62">
        <v>626.75</v>
      </c>
      <c r="D160" s="62">
        <v>671.7</v>
      </c>
      <c r="E160" s="62">
        <v>1310</v>
      </c>
      <c r="F160" s="62">
        <v>7790.25</v>
      </c>
      <c r="G160" s="62">
        <v>3412.5</v>
      </c>
      <c r="H160" s="55"/>
      <c r="I160" s="55"/>
    </row>
    <row r="161" spans="2:9">
      <c r="B161" s="19">
        <v>39301</v>
      </c>
      <c r="C161" s="62">
        <v>619.5</v>
      </c>
      <c r="D161" s="62">
        <v>670.75</v>
      </c>
      <c r="E161" s="62">
        <v>1299</v>
      </c>
      <c r="F161" s="62">
        <v>7829.5</v>
      </c>
      <c r="G161" s="62">
        <v>3469.5</v>
      </c>
      <c r="H161" s="55"/>
      <c r="I161" s="55"/>
    </row>
    <row r="162" spans="2:9">
      <c r="B162" s="19">
        <v>39302</v>
      </c>
      <c r="C162" s="62">
        <v>623.75</v>
      </c>
      <c r="D162" s="62">
        <v>675.9</v>
      </c>
      <c r="E162" s="62">
        <v>1303</v>
      </c>
      <c r="F162" s="62">
        <v>7718.5</v>
      </c>
      <c r="G162" s="62">
        <v>3465</v>
      </c>
      <c r="H162" s="55"/>
      <c r="I162" s="55"/>
    </row>
    <row r="163" spans="2:9">
      <c r="B163" s="19">
        <v>39303</v>
      </c>
      <c r="C163" s="62">
        <v>624.75</v>
      </c>
      <c r="D163" s="62">
        <v>664.55</v>
      </c>
      <c r="E163" s="62">
        <v>1297.5</v>
      </c>
      <c r="F163" s="62">
        <v>7675</v>
      </c>
      <c r="G163" s="62">
        <v>3407.5</v>
      </c>
      <c r="H163" s="55"/>
      <c r="I163" s="55"/>
    </row>
    <row r="164" spans="2:9">
      <c r="B164" s="19">
        <v>39304</v>
      </c>
      <c r="C164" s="62">
        <v>627.25</v>
      </c>
      <c r="D164" s="62">
        <v>674.75</v>
      </c>
      <c r="E164" s="62">
        <v>1269</v>
      </c>
      <c r="F164" s="62">
        <v>7452.5</v>
      </c>
      <c r="G164" s="62">
        <v>3319.5</v>
      </c>
      <c r="H164" s="55"/>
      <c r="I164" s="55"/>
    </row>
    <row r="165" spans="2:9">
      <c r="B165" s="19">
        <v>39307</v>
      </c>
      <c r="C165" s="62">
        <v>639.5</v>
      </c>
      <c r="D165" s="62">
        <v>670.2</v>
      </c>
      <c r="E165" s="62">
        <v>1287</v>
      </c>
      <c r="F165" s="62">
        <v>7696.25</v>
      </c>
      <c r="G165" s="62">
        <v>3389.5</v>
      </c>
      <c r="H165" s="55"/>
      <c r="I165" s="55"/>
    </row>
    <row r="166" spans="2:9">
      <c r="B166" s="19">
        <v>39308</v>
      </c>
      <c r="C166" s="62">
        <v>621.5</v>
      </c>
      <c r="D166" s="62">
        <v>668.8</v>
      </c>
      <c r="E166" s="62">
        <v>1276</v>
      </c>
      <c r="F166" s="62">
        <v>7695</v>
      </c>
      <c r="G166" s="62">
        <v>3340.5</v>
      </c>
      <c r="H166" s="55"/>
      <c r="I166" s="55"/>
    </row>
    <row r="167" spans="2:9">
      <c r="B167" s="19">
        <v>39309</v>
      </c>
      <c r="C167" s="62">
        <v>639.5</v>
      </c>
      <c r="D167" s="62">
        <v>669.2</v>
      </c>
      <c r="E167" s="62">
        <v>1251</v>
      </c>
      <c r="F167" s="62">
        <v>7429.75</v>
      </c>
      <c r="G167" s="62">
        <v>3207.5</v>
      </c>
      <c r="H167" s="55"/>
      <c r="I167" s="55"/>
    </row>
    <row r="168" spans="2:9">
      <c r="B168" s="19">
        <v>39310</v>
      </c>
      <c r="C168" s="62">
        <v>623.25</v>
      </c>
      <c r="D168" s="62">
        <v>669.2</v>
      </c>
      <c r="E168" s="62">
        <v>1236.5</v>
      </c>
      <c r="F168" s="62">
        <v>7150</v>
      </c>
      <c r="G168" s="62">
        <v>3110.5</v>
      </c>
      <c r="H168" s="55"/>
      <c r="I168" s="55"/>
    </row>
    <row r="169" spans="2:9">
      <c r="B169" s="19">
        <v>39311</v>
      </c>
      <c r="C169" s="62">
        <v>634.5</v>
      </c>
      <c r="D169" s="62">
        <v>656.75</v>
      </c>
      <c r="E169" s="62">
        <v>1169</v>
      </c>
      <c r="F169" s="62">
        <v>6955</v>
      </c>
      <c r="G169" s="62">
        <v>3020.25</v>
      </c>
      <c r="H169" s="55"/>
      <c r="I169" s="55"/>
    </row>
    <row r="170" spans="2:9">
      <c r="B170" s="19">
        <v>39314</v>
      </c>
      <c r="C170" s="62">
        <v>625</v>
      </c>
      <c r="D170" s="62">
        <v>658.05</v>
      </c>
      <c r="E170" s="62">
        <v>1195</v>
      </c>
      <c r="F170" s="62">
        <v>7195</v>
      </c>
      <c r="G170" s="62">
        <v>3125</v>
      </c>
      <c r="H170" s="55"/>
      <c r="I170" s="55"/>
    </row>
    <row r="171" spans="2:9">
      <c r="B171" s="19">
        <v>39315</v>
      </c>
      <c r="C171" s="62">
        <v>620.75</v>
      </c>
      <c r="D171" s="62">
        <v>658</v>
      </c>
      <c r="E171" s="62">
        <v>1167</v>
      </c>
      <c r="F171" s="62">
        <v>7055</v>
      </c>
      <c r="G171" s="62">
        <v>3031.5</v>
      </c>
      <c r="H171" s="55"/>
      <c r="I171" s="55"/>
    </row>
    <row r="172" spans="2:9">
      <c r="B172" s="19">
        <v>39316</v>
      </c>
      <c r="C172" s="62">
        <v>617</v>
      </c>
      <c r="D172" s="62">
        <v>660.7</v>
      </c>
      <c r="E172" s="62">
        <v>1168</v>
      </c>
      <c r="F172" s="62">
        <v>7224.75</v>
      </c>
      <c r="G172" s="62">
        <v>3055.5</v>
      </c>
      <c r="H172" s="55"/>
      <c r="I172" s="55"/>
    </row>
    <row r="173" spans="2:9">
      <c r="B173" s="19">
        <v>39317</v>
      </c>
      <c r="C173" s="62">
        <v>623</v>
      </c>
      <c r="D173" s="62">
        <v>659.5</v>
      </c>
      <c r="E173" s="62">
        <v>1188</v>
      </c>
      <c r="F173" s="62">
        <v>7379.25</v>
      </c>
      <c r="G173" s="62">
        <v>3195</v>
      </c>
      <c r="H173" s="55"/>
      <c r="I173" s="55"/>
    </row>
    <row r="174" spans="2:9">
      <c r="B174" s="19">
        <v>39318</v>
      </c>
      <c r="C174" s="62">
        <v>627.5</v>
      </c>
      <c r="D174" s="62">
        <v>661.95</v>
      </c>
      <c r="E174" s="62">
        <v>1170</v>
      </c>
      <c r="F174" s="62">
        <v>7307.5</v>
      </c>
      <c r="G174" s="62">
        <v>3095</v>
      </c>
      <c r="H174" s="55"/>
      <c r="I174" s="55"/>
    </row>
    <row r="175" spans="2:9">
      <c r="B175" s="19">
        <v>39321</v>
      </c>
      <c r="C175" s="62">
        <v>624.5</v>
      </c>
      <c r="D175" s="62">
        <v>661.95</v>
      </c>
      <c r="E175" s="62">
        <v>1170</v>
      </c>
      <c r="F175" s="62">
        <v>7307.5</v>
      </c>
      <c r="G175" s="62">
        <v>3095</v>
      </c>
      <c r="H175" s="55"/>
      <c r="I175" s="55"/>
    </row>
    <row r="176" spans="2:9">
      <c r="B176" s="19">
        <v>39322</v>
      </c>
      <c r="C176" s="62">
        <v>633.75</v>
      </c>
      <c r="D176" s="62">
        <v>662.7</v>
      </c>
      <c r="E176" s="62">
        <v>1183</v>
      </c>
      <c r="F176" s="62">
        <v>7360.25</v>
      </c>
      <c r="G176" s="62">
        <v>3105.5</v>
      </c>
      <c r="H176" s="55"/>
      <c r="I176" s="55"/>
    </row>
    <row r="177" spans="2:9">
      <c r="B177" s="19">
        <v>39323</v>
      </c>
      <c r="C177" s="62">
        <v>644.25</v>
      </c>
      <c r="D177" s="62">
        <v>666.8</v>
      </c>
      <c r="E177" s="62">
        <v>1180</v>
      </c>
      <c r="F177" s="62">
        <v>7375</v>
      </c>
      <c r="G177" s="62">
        <v>3054.75</v>
      </c>
      <c r="H177" s="55"/>
      <c r="I177" s="55"/>
    </row>
    <row r="178" spans="2:9">
      <c r="B178" s="19">
        <v>39324</v>
      </c>
      <c r="C178" s="62">
        <v>647.25</v>
      </c>
      <c r="D178" s="62">
        <v>667.4</v>
      </c>
      <c r="E178" s="62">
        <v>1186</v>
      </c>
      <c r="F178" s="62">
        <v>7394.5</v>
      </c>
      <c r="G178" s="62">
        <v>3018.75</v>
      </c>
      <c r="H178" s="55"/>
      <c r="I178" s="55"/>
    </row>
    <row r="179" spans="2:9">
      <c r="B179" s="19">
        <v>39325</v>
      </c>
      <c r="C179" s="62">
        <v>648.75</v>
      </c>
      <c r="D179" s="62">
        <v>672.6</v>
      </c>
      <c r="E179" s="62">
        <v>1195</v>
      </c>
      <c r="F179" s="62">
        <v>7577.5</v>
      </c>
      <c r="G179" s="62">
        <v>3067.5</v>
      </c>
      <c r="H179" s="55"/>
      <c r="I179" s="55"/>
    </row>
    <row r="180" spans="2:9">
      <c r="B180" s="19">
        <v>39328</v>
      </c>
      <c r="C180" s="62">
        <v>653.5</v>
      </c>
      <c r="D180" s="62">
        <v>672.2</v>
      </c>
      <c r="E180" s="62">
        <v>1210</v>
      </c>
      <c r="F180" s="62">
        <v>7450.5</v>
      </c>
      <c r="G180" s="62">
        <v>3020.5</v>
      </c>
      <c r="H180" s="55"/>
      <c r="I180" s="55"/>
    </row>
    <row r="181" spans="2:9">
      <c r="B181" s="19">
        <v>39329</v>
      </c>
      <c r="C181" s="62">
        <v>655.5</v>
      </c>
      <c r="D181" s="62">
        <v>680.2</v>
      </c>
      <c r="E181" s="62">
        <v>1209.5</v>
      </c>
      <c r="F181" s="62">
        <v>7301.25</v>
      </c>
      <c r="G181" s="62">
        <v>2932.5</v>
      </c>
      <c r="H181" s="55"/>
      <c r="I181" s="55"/>
    </row>
    <row r="182" spans="2:9">
      <c r="B182" s="19">
        <v>39330</v>
      </c>
      <c r="C182" s="62">
        <v>657.75</v>
      </c>
      <c r="D182" s="62">
        <v>682.5</v>
      </c>
      <c r="E182" s="62">
        <v>1221.5</v>
      </c>
      <c r="F182" s="62">
        <v>7417.5</v>
      </c>
      <c r="G182" s="62">
        <v>2930.25</v>
      </c>
      <c r="H182" s="55"/>
      <c r="I182" s="55"/>
    </row>
    <row r="183" spans="2:9">
      <c r="B183" s="19">
        <v>39331</v>
      </c>
      <c r="C183" s="62">
        <v>675</v>
      </c>
      <c r="D183" s="62">
        <v>689.4</v>
      </c>
      <c r="E183" s="62">
        <v>1224.5</v>
      </c>
      <c r="F183" s="62">
        <v>7245</v>
      </c>
      <c r="G183" s="62">
        <v>2782.5</v>
      </c>
      <c r="H183" s="55"/>
      <c r="I183" s="55"/>
    </row>
    <row r="184" spans="2:9">
      <c r="B184" s="19">
        <v>39332</v>
      </c>
      <c r="C184" s="62">
        <v>675.75</v>
      </c>
      <c r="D184" s="62">
        <v>703.3</v>
      </c>
      <c r="E184" s="62">
        <v>1257</v>
      </c>
      <c r="F184" s="62">
        <v>7360.5</v>
      </c>
      <c r="G184" s="62">
        <v>2830.5</v>
      </c>
      <c r="H184" s="55"/>
      <c r="I184" s="55"/>
    </row>
    <row r="185" spans="2:9">
      <c r="B185" s="19">
        <v>39335</v>
      </c>
      <c r="C185" s="62">
        <v>681.5</v>
      </c>
      <c r="D185" s="62">
        <v>702.6</v>
      </c>
      <c r="E185" s="62">
        <v>1256</v>
      </c>
      <c r="F185" s="62">
        <v>7247.75</v>
      </c>
      <c r="G185" s="62">
        <v>2699.5</v>
      </c>
      <c r="H185" s="55"/>
      <c r="I185" s="55"/>
    </row>
    <row r="186" spans="2:9">
      <c r="B186" s="19">
        <v>39336</v>
      </c>
      <c r="C186" s="62">
        <v>689.75</v>
      </c>
      <c r="D186" s="62">
        <v>706</v>
      </c>
      <c r="E186" s="62">
        <v>1257</v>
      </c>
      <c r="F186" s="62">
        <v>7405.5</v>
      </c>
      <c r="G186" s="62">
        <v>2725.5</v>
      </c>
      <c r="H186" s="55"/>
      <c r="I186" s="55"/>
    </row>
    <row r="187" spans="2:9">
      <c r="B187" s="19">
        <v>39337</v>
      </c>
      <c r="C187" s="62">
        <v>696.5</v>
      </c>
      <c r="D187" s="62">
        <v>708.6</v>
      </c>
      <c r="E187" s="62">
        <v>1266</v>
      </c>
      <c r="F187" s="62">
        <v>7395.5</v>
      </c>
      <c r="G187" s="62">
        <v>2760.25</v>
      </c>
      <c r="H187" s="55"/>
      <c r="I187" s="55"/>
    </row>
    <row r="188" spans="2:9">
      <c r="B188" s="19">
        <v>39338</v>
      </c>
      <c r="C188" s="62">
        <v>700.25</v>
      </c>
      <c r="D188" s="62">
        <v>709</v>
      </c>
      <c r="E188" s="62">
        <v>1247</v>
      </c>
      <c r="F188" s="62">
        <v>7425.5</v>
      </c>
      <c r="G188" s="62">
        <v>2775.5</v>
      </c>
      <c r="H188" s="55"/>
      <c r="I188" s="55"/>
    </row>
    <row r="189" spans="2:9">
      <c r="B189" s="19">
        <v>39339</v>
      </c>
      <c r="C189" s="62">
        <v>703</v>
      </c>
      <c r="D189" s="62">
        <v>714.7</v>
      </c>
      <c r="E189" s="62">
        <v>1250</v>
      </c>
      <c r="F189" s="62">
        <v>7470.5</v>
      </c>
      <c r="G189" s="62">
        <v>2860.5</v>
      </c>
      <c r="H189" s="55"/>
      <c r="I189" s="55"/>
    </row>
    <row r="190" spans="2:9">
      <c r="B190" s="19">
        <v>39342</v>
      </c>
      <c r="C190" s="62">
        <v>701.5</v>
      </c>
      <c r="D190" s="62">
        <v>716.9</v>
      </c>
      <c r="E190" s="62">
        <v>1259</v>
      </c>
      <c r="F190" s="62">
        <v>7599.5</v>
      </c>
      <c r="G190" s="62">
        <v>2790.5</v>
      </c>
      <c r="H190" s="55"/>
      <c r="I190" s="55"/>
    </row>
    <row r="191" spans="2:9">
      <c r="B191" s="19">
        <v>39343</v>
      </c>
      <c r="C191" s="62">
        <v>704.5</v>
      </c>
      <c r="D191" s="62">
        <v>715.25</v>
      </c>
      <c r="E191" s="62">
        <v>1296</v>
      </c>
      <c r="F191" s="62">
        <v>7537.5</v>
      </c>
      <c r="G191" s="62">
        <v>2765.5</v>
      </c>
      <c r="H191" s="55"/>
      <c r="I191" s="55"/>
    </row>
    <row r="192" spans="2:9">
      <c r="B192" s="19">
        <v>39344</v>
      </c>
      <c r="C192" s="62">
        <v>710.25</v>
      </c>
      <c r="D192" s="62">
        <v>715.25</v>
      </c>
      <c r="E192" s="62">
        <v>1299.5</v>
      </c>
      <c r="F192" s="62">
        <v>7818.75</v>
      </c>
      <c r="G192" s="62">
        <v>2935.25</v>
      </c>
      <c r="H192" s="55"/>
      <c r="I192" s="55"/>
    </row>
    <row r="193" spans="2:9">
      <c r="B193" s="19">
        <v>39345</v>
      </c>
      <c r="C193" s="62">
        <v>710.75</v>
      </c>
      <c r="D193" s="62">
        <v>735.1</v>
      </c>
      <c r="E193" s="62">
        <v>1317</v>
      </c>
      <c r="F193" s="62">
        <v>7851.5</v>
      </c>
      <c r="G193" s="62">
        <v>2924.5</v>
      </c>
      <c r="H193" s="55"/>
      <c r="I193" s="55"/>
    </row>
    <row r="194" spans="2:9">
      <c r="B194" s="19">
        <v>39346</v>
      </c>
      <c r="C194" s="62">
        <v>717</v>
      </c>
      <c r="D194" s="62">
        <v>733.2</v>
      </c>
      <c r="E194" s="62">
        <v>1347</v>
      </c>
      <c r="F194" s="62">
        <v>7977.5</v>
      </c>
      <c r="G194" s="62">
        <v>2905.75</v>
      </c>
      <c r="H194" s="55"/>
      <c r="I194" s="55"/>
    </row>
    <row r="195" spans="2:9">
      <c r="B195" s="19">
        <v>39349</v>
      </c>
      <c r="C195" s="62">
        <v>711.75</v>
      </c>
      <c r="D195" s="62">
        <v>729.8</v>
      </c>
      <c r="E195" s="62">
        <v>1362</v>
      </c>
      <c r="F195" s="62">
        <v>8075.5</v>
      </c>
      <c r="G195" s="62">
        <v>2930.5</v>
      </c>
      <c r="H195" s="55"/>
      <c r="I195" s="55"/>
    </row>
    <row r="196" spans="2:9">
      <c r="B196" s="19">
        <v>39350</v>
      </c>
      <c r="C196" s="62">
        <v>700.25</v>
      </c>
      <c r="D196" s="62">
        <v>728.65</v>
      </c>
      <c r="E196" s="62">
        <v>1328</v>
      </c>
      <c r="F196" s="62">
        <v>7985</v>
      </c>
      <c r="G196" s="62">
        <v>2900.25</v>
      </c>
      <c r="H196" s="55"/>
      <c r="I196" s="55"/>
    </row>
    <row r="197" spans="2:9">
      <c r="B197" s="19">
        <v>39351</v>
      </c>
      <c r="C197" s="62">
        <v>694.5</v>
      </c>
      <c r="D197" s="62">
        <v>728.25</v>
      </c>
      <c r="E197" s="62">
        <v>1344</v>
      </c>
      <c r="F197" s="62">
        <v>8081.5</v>
      </c>
      <c r="G197" s="62">
        <v>3001.5</v>
      </c>
      <c r="H197" s="55"/>
      <c r="I197" s="55"/>
    </row>
    <row r="198" spans="2:9">
      <c r="B198" s="19">
        <v>39352</v>
      </c>
      <c r="C198" s="62">
        <v>719.5</v>
      </c>
      <c r="D198" s="62">
        <v>731.95</v>
      </c>
      <c r="E198" s="62">
        <v>1351</v>
      </c>
      <c r="F198" s="62">
        <v>8144.75</v>
      </c>
      <c r="G198" s="62">
        <v>3085.5</v>
      </c>
      <c r="H198" s="55"/>
      <c r="I198" s="55"/>
    </row>
    <row r="199" spans="2:9">
      <c r="B199" s="19">
        <v>39353</v>
      </c>
      <c r="C199" s="62">
        <v>717.5</v>
      </c>
      <c r="D199" s="62">
        <v>743.5</v>
      </c>
      <c r="E199" s="62">
        <v>1365</v>
      </c>
      <c r="F199" s="62">
        <v>8160</v>
      </c>
      <c r="G199" s="62">
        <v>3058.5</v>
      </c>
      <c r="H199" s="55"/>
      <c r="I199" s="55"/>
    </row>
    <row r="200" spans="2:9">
      <c r="B200" s="19">
        <v>39356</v>
      </c>
      <c r="C200" s="62">
        <v>693.5</v>
      </c>
      <c r="D200" s="62">
        <v>747.3</v>
      </c>
      <c r="E200" s="62">
        <v>1377.5</v>
      </c>
      <c r="F200" s="62">
        <v>8130</v>
      </c>
      <c r="G200" s="62">
        <v>3042.5</v>
      </c>
      <c r="H200" s="55"/>
      <c r="I200" s="55"/>
    </row>
    <row r="201" spans="2:9">
      <c r="B201" s="19">
        <v>39357</v>
      </c>
      <c r="C201" s="62">
        <v>678.5</v>
      </c>
      <c r="D201" s="62">
        <v>728.8</v>
      </c>
      <c r="E201" s="62">
        <v>1328</v>
      </c>
      <c r="F201" s="62">
        <v>8160.5</v>
      </c>
      <c r="G201" s="62">
        <v>3055.75</v>
      </c>
      <c r="H201" s="55"/>
      <c r="I201" s="55"/>
    </row>
    <row r="202" spans="2:9">
      <c r="B202" s="19">
        <v>39358</v>
      </c>
      <c r="C202" s="62">
        <v>684.25</v>
      </c>
      <c r="D202" s="62">
        <v>729.95</v>
      </c>
      <c r="E202" s="62">
        <v>1335</v>
      </c>
      <c r="F202" s="62">
        <v>8300.5</v>
      </c>
      <c r="G202" s="62">
        <v>3107.5</v>
      </c>
      <c r="H202" s="55"/>
      <c r="I202" s="55"/>
    </row>
    <row r="203" spans="2:9">
      <c r="B203" s="19">
        <v>39359</v>
      </c>
      <c r="C203" s="62">
        <v>684.5</v>
      </c>
      <c r="D203" s="62">
        <v>731.1</v>
      </c>
      <c r="E203" s="62">
        <v>1322</v>
      </c>
      <c r="F203" s="62">
        <v>8265</v>
      </c>
      <c r="G203" s="62">
        <v>3025.25</v>
      </c>
      <c r="H203" s="55"/>
      <c r="I203" s="55"/>
    </row>
    <row r="204" spans="2:9">
      <c r="B204" s="19">
        <v>39360</v>
      </c>
      <c r="C204" s="62">
        <v>697.25</v>
      </c>
      <c r="D204" s="62">
        <v>737</v>
      </c>
      <c r="E204" s="62">
        <v>1343.5</v>
      </c>
      <c r="F204" s="62">
        <v>8225</v>
      </c>
      <c r="G204" s="62">
        <v>3067.5</v>
      </c>
      <c r="H204" s="55"/>
      <c r="I204" s="55"/>
    </row>
    <row r="205" spans="2:9">
      <c r="B205" s="19">
        <v>39363</v>
      </c>
      <c r="C205" s="62">
        <v>691.5</v>
      </c>
      <c r="D205" s="62">
        <v>733.8</v>
      </c>
      <c r="E205" s="62">
        <v>1329</v>
      </c>
      <c r="F205" s="62">
        <v>7985</v>
      </c>
      <c r="G205" s="62">
        <v>2930.25</v>
      </c>
      <c r="H205" s="55"/>
      <c r="I205" s="55"/>
    </row>
    <row r="206" spans="2:9">
      <c r="B206" s="19">
        <v>39364</v>
      </c>
      <c r="C206" s="62">
        <v>697.25</v>
      </c>
      <c r="D206" s="62">
        <v>737.8</v>
      </c>
      <c r="E206" s="62">
        <v>1321</v>
      </c>
      <c r="F206" s="62">
        <v>7990.5</v>
      </c>
      <c r="G206" s="62">
        <v>2989.5</v>
      </c>
      <c r="H206" s="55"/>
      <c r="I206" s="55"/>
    </row>
    <row r="207" spans="2:9">
      <c r="B207" s="19">
        <v>39365</v>
      </c>
      <c r="C207" s="62">
        <v>697.5</v>
      </c>
      <c r="D207" s="62">
        <v>742.55</v>
      </c>
      <c r="E207" s="62">
        <v>1362</v>
      </c>
      <c r="F207" s="62">
        <v>8135.25</v>
      </c>
      <c r="G207" s="62">
        <v>3050.75</v>
      </c>
      <c r="H207" s="55"/>
      <c r="I207" s="55"/>
    </row>
    <row r="208" spans="2:9">
      <c r="B208" s="19">
        <v>39366</v>
      </c>
      <c r="C208" s="62">
        <v>716.75</v>
      </c>
      <c r="D208" s="62">
        <v>748.3</v>
      </c>
      <c r="E208" s="62">
        <v>1367</v>
      </c>
      <c r="F208" s="62">
        <v>8225.5</v>
      </c>
      <c r="G208" s="62">
        <v>3095.25</v>
      </c>
      <c r="H208" s="55"/>
      <c r="I208" s="55"/>
    </row>
    <row r="209" spans="2:9">
      <c r="B209" s="19">
        <v>39367</v>
      </c>
      <c r="C209" s="62">
        <v>710.75</v>
      </c>
      <c r="D209" s="62">
        <v>747.9</v>
      </c>
      <c r="E209" s="62">
        <v>1379</v>
      </c>
      <c r="F209" s="62">
        <v>8099.75</v>
      </c>
      <c r="G209" s="62">
        <v>3105.25</v>
      </c>
      <c r="H209" s="55"/>
      <c r="I209" s="55"/>
    </row>
    <row r="210" spans="2:9">
      <c r="B210" s="19">
        <v>39370</v>
      </c>
      <c r="C210" s="62">
        <v>722</v>
      </c>
      <c r="D210" s="62">
        <v>756.25</v>
      </c>
      <c r="E210" s="62">
        <v>1395</v>
      </c>
      <c r="F210" s="62">
        <v>8284.75</v>
      </c>
      <c r="G210" s="62">
        <v>3160.5</v>
      </c>
      <c r="H210" s="55"/>
      <c r="I210" s="55"/>
    </row>
    <row r="211" spans="2:9">
      <c r="B211" s="19">
        <v>39371</v>
      </c>
      <c r="C211" s="62">
        <v>735.25</v>
      </c>
      <c r="D211" s="62">
        <v>758.6</v>
      </c>
      <c r="E211" s="62">
        <v>1366</v>
      </c>
      <c r="F211" s="62">
        <v>8080.75</v>
      </c>
      <c r="G211" s="62">
        <v>3042.5</v>
      </c>
      <c r="H211" s="55"/>
      <c r="I211" s="55"/>
    </row>
    <row r="212" spans="2:9">
      <c r="B212" s="19">
        <v>39372</v>
      </c>
      <c r="C212" s="62">
        <v>740.5</v>
      </c>
      <c r="D212" s="62">
        <v>757.05</v>
      </c>
      <c r="E212" s="62">
        <v>1360</v>
      </c>
      <c r="F212" s="62">
        <v>7990.5</v>
      </c>
      <c r="G212" s="62">
        <v>2962.5</v>
      </c>
      <c r="H212" s="55"/>
      <c r="I212" s="55"/>
    </row>
    <row r="213" spans="2:9">
      <c r="B213" s="19">
        <v>39373</v>
      </c>
      <c r="C213" s="62">
        <v>744</v>
      </c>
      <c r="D213" s="62">
        <v>763.35</v>
      </c>
      <c r="E213" s="62">
        <v>1368</v>
      </c>
      <c r="F213" s="62">
        <v>7980.5</v>
      </c>
      <c r="G213" s="62">
        <v>2958.75</v>
      </c>
      <c r="H213" s="55"/>
      <c r="I213" s="55"/>
    </row>
    <row r="214" spans="2:9">
      <c r="B214" s="19">
        <v>39374</v>
      </c>
      <c r="C214" s="62">
        <v>742.5</v>
      </c>
      <c r="D214" s="62">
        <v>761.75</v>
      </c>
      <c r="E214" s="62">
        <v>1383</v>
      </c>
      <c r="F214" s="62">
        <v>7909.25</v>
      </c>
      <c r="G214" s="62">
        <v>2970.25</v>
      </c>
      <c r="H214" s="55"/>
      <c r="I214" s="55"/>
    </row>
    <row r="215" spans="2:9">
      <c r="B215" s="19">
        <v>39377</v>
      </c>
      <c r="C215" s="62">
        <v>727.25</v>
      </c>
      <c r="D215" s="62">
        <v>749.9</v>
      </c>
      <c r="E215" s="62">
        <v>1335</v>
      </c>
      <c r="F215" s="62">
        <v>7724.5</v>
      </c>
      <c r="G215" s="62">
        <v>2817.5</v>
      </c>
      <c r="H215" s="55"/>
      <c r="I215" s="55"/>
    </row>
    <row r="216" spans="2:9">
      <c r="B216" s="19">
        <v>39378</v>
      </c>
      <c r="C216" s="62">
        <v>720</v>
      </c>
      <c r="D216" s="62">
        <v>757</v>
      </c>
      <c r="E216" s="62">
        <v>1357</v>
      </c>
      <c r="F216" s="62">
        <v>7899.5</v>
      </c>
      <c r="G216" s="62">
        <v>2929.75</v>
      </c>
      <c r="H216" s="55"/>
      <c r="I216" s="55"/>
    </row>
    <row r="217" spans="2:9">
      <c r="B217" s="19">
        <v>39379</v>
      </c>
      <c r="C217" s="62">
        <v>736.25</v>
      </c>
      <c r="D217" s="62">
        <v>758.1</v>
      </c>
      <c r="E217" s="62">
        <v>1344</v>
      </c>
      <c r="F217" s="62">
        <v>7735.5</v>
      </c>
      <c r="G217" s="62">
        <v>2855.25</v>
      </c>
      <c r="H217" s="55"/>
      <c r="I217" s="55"/>
    </row>
    <row r="218" spans="2:9">
      <c r="B218" s="19">
        <v>39380</v>
      </c>
      <c r="C218" s="62">
        <v>749.25</v>
      </c>
      <c r="D218" s="62">
        <v>767.05</v>
      </c>
      <c r="E218" s="62">
        <v>1372.5</v>
      </c>
      <c r="F218" s="62">
        <v>7792</v>
      </c>
      <c r="G218" s="62">
        <v>2852.5</v>
      </c>
      <c r="H218" s="55"/>
      <c r="I218" s="55"/>
    </row>
    <row r="219" spans="2:9">
      <c r="B219" s="19">
        <v>39381</v>
      </c>
      <c r="C219" s="62">
        <v>762.5</v>
      </c>
      <c r="D219" s="62">
        <v>778.35</v>
      </c>
      <c r="E219" s="62">
        <v>1407</v>
      </c>
      <c r="F219" s="62">
        <v>7860.25</v>
      </c>
      <c r="G219" s="62">
        <v>2875.5</v>
      </c>
      <c r="H219" s="55"/>
      <c r="I219" s="55"/>
    </row>
    <row r="220" spans="2:9">
      <c r="B220" s="19">
        <v>39384</v>
      </c>
      <c r="C220" s="62">
        <v>777</v>
      </c>
      <c r="D220" s="62">
        <v>788.1</v>
      </c>
      <c r="E220" s="62">
        <v>1441</v>
      </c>
      <c r="F220" s="62">
        <v>7860.25</v>
      </c>
      <c r="G220" s="62">
        <v>2875.5</v>
      </c>
      <c r="H220" s="55"/>
      <c r="I220" s="55"/>
    </row>
    <row r="221" spans="2:9">
      <c r="B221" s="19">
        <v>39385</v>
      </c>
      <c r="C221" s="62">
        <v>776.5</v>
      </c>
      <c r="D221" s="62">
        <v>784.35</v>
      </c>
      <c r="E221" s="62">
        <v>1417.5</v>
      </c>
      <c r="F221" s="62">
        <v>7694.75</v>
      </c>
      <c r="G221" s="62">
        <v>2815.5</v>
      </c>
      <c r="H221" s="55"/>
      <c r="I221" s="55"/>
    </row>
    <row r="222" spans="2:9">
      <c r="B222" s="19">
        <v>39386</v>
      </c>
      <c r="C222" s="62">
        <v>790.75</v>
      </c>
      <c r="D222" s="62">
        <v>790.6</v>
      </c>
      <c r="E222" s="62">
        <v>1432</v>
      </c>
      <c r="F222" s="62">
        <v>7760.5</v>
      </c>
      <c r="G222" s="62">
        <v>2795.25</v>
      </c>
      <c r="H222" s="55"/>
      <c r="I222" s="55"/>
    </row>
    <row r="223" spans="2:9">
      <c r="B223" s="19">
        <v>39387</v>
      </c>
      <c r="C223" s="62">
        <v>793.25</v>
      </c>
      <c r="D223" s="62">
        <v>791.5</v>
      </c>
      <c r="E223" s="62">
        <v>1436</v>
      </c>
      <c r="F223" s="62">
        <v>7660.5</v>
      </c>
      <c r="G223" s="62">
        <v>2729.5</v>
      </c>
      <c r="H223" s="55"/>
      <c r="I223" s="55"/>
    </row>
    <row r="224" spans="2:9">
      <c r="B224" s="19">
        <v>39388</v>
      </c>
      <c r="C224" s="62">
        <v>806.75</v>
      </c>
      <c r="D224" s="62">
        <v>796.7</v>
      </c>
      <c r="E224" s="62">
        <v>1432</v>
      </c>
      <c r="F224" s="62">
        <v>7532.5</v>
      </c>
      <c r="G224" s="62">
        <v>2782.5</v>
      </c>
      <c r="H224" s="55"/>
      <c r="I224" s="55"/>
    </row>
    <row r="225" spans="2:9">
      <c r="B225" s="19">
        <v>39391</v>
      </c>
      <c r="C225" s="62">
        <v>808.5</v>
      </c>
      <c r="D225" s="62">
        <v>805.05</v>
      </c>
      <c r="E225" s="62">
        <v>1449</v>
      </c>
      <c r="F225" s="62">
        <v>7411.5</v>
      </c>
      <c r="G225" s="62">
        <v>2730.25</v>
      </c>
      <c r="H225" s="55"/>
      <c r="I225" s="55"/>
    </row>
    <row r="226" spans="2:9">
      <c r="B226" s="19">
        <v>39392</v>
      </c>
      <c r="C226" s="62">
        <v>834</v>
      </c>
      <c r="D226" s="62">
        <v>823.3</v>
      </c>
      <c r="E226" s="62">
        <v>1496</v>
      </c>
      <c r="F226" s="62">
        <v>7469</v>
      </c>
      <c r="G226" s="62">
        <v>2767.25</v>
      </c>
      <c r="H226" s="55"/>
      <c r="I226" s="55"/>
    </row>
    <row r="227" spans="2:9">
      <c r="B227" s="19">
        <v>39393</v>
      </c>
      <c r="C227" s="62">
        <v>838</v>
      </c>
      <c r="D227" s="62">
        <v>837.8</v>
      </c>
      <c r="E227" s="62">
        <v>1582</v>
      </c>
      <c r="F227" s="62">
        <v>7450</v>
      </c>
      <c r="G227" s="62">
        <v>2792.5</v>
      </c>
      <c r="H227" s="55"/>
      <c r="I227" s="55"/>
    </row>
    <row r="228" spans="2:9">
      <c r="B228" s="19">
        <v>39394</v>
      </c>
      <c r="C228" s="62">
        <v>844.5</v>
      </c>
      <c r="D228" s="62">
        <v>845</v>
      </c>
      <c r="E228" s="62">
        <v>1536</v>
      </c>
      <c r="F228" s="62">
        <v>7221.5</v>
      </c>
      <c r="G228" s="62">
        <v>2775.25</v>
      </c>
      <c r="H228" s="55"/>
      <c r="I228" s="55"/>
    </row>
    <row r="229" spans="2:9">
      <c r="B229" s="19">
        <v>39395</v>
      </c>
      <c r="C229" s="62">
        <v>837.25</v>
      </c>
      <c r="D229" s="62">
        <v>831.6</v>
      </c>
      <c r="E229" s="62">
        <v>1515</v>
      </c>
      <c r="F229" s="62">
        <v>7020.5</v>
      </c>
      <c r="G229" s="62">
        <v>2719.25</v>
      </c>
      <c r="H229" s="55"/>
      <c r="I229" s="55"/>
    </row>
    <row r="230" spans="2:9">
      <c r="B230" s="19">
        <v>39398</v>
      </c>
      <c r="C230" s="62">
        <v>827.75</v>
      </c>
      <c r="D230" s="62">
        <v>805</v>
      </c>
      <c r="E230" s="62">
        <v>1514</v>
      </c>
      <c r="F230" s="62">
        <v>6778.75</v>
      </c>
      <c r="G230" s="62">
        <v>2639.75</v>
      </c>
      <c r="H230" s="55"/>
      <c r="I230" s="55"/>
    </row>
    <row r="231" spans="2:9">
      <c r="B231" s="19">
        <v>39399</v>
      </c>
      <c r="C231" s="62">
        <v>793.75</v>
      </c>
      <c r="D231" s="62">
        <v>799.6</v>
      </c>
      <c r="E231" s="62">
        <v>1467.5</v>
      </c>
      <c r="F231" s="62">
        <v>6979.75</v>
      </c>
      <c r="G231" s="62">
        <v>2665</v>
      </c>
      <c r="H231" s="55"/>
      <c r="I231" s="55"/>
    </row>
    <row r="232" spans="2:9">
      <c r="B232" s="19">
        <v>39400</v>
      </c>
      <c r="C232" s="62">
        <v>810</v>
      </c>
      <c r="D232" s="62">
        <v>808.4</v>
      </c>
      <c r="E232" s="62">
        <v>1497</v>
      </c>
      <c r="F232" s="62">
        <v>7020.5</v>
      </c>
      <c r="G232" s="62">
        <v>2681.25</v>
      </c>
      <c r="H232" s="55"/>
      <c r="I232" s="55"/>
    </row>
    <row r="233" spans="2:9">
      <c r="B233" s="19">
        <v>39401</v>
      </c>
      <c r="C233" s="62">
        <v>810.5</v>
      </c>
      <c r="D233" s="62">
        <v>793.5</v>
      </c>
      <c r="E233" s="62">
        <v>1482</v>
      </c>
      <c r="F233" s="62">
        <v>7050.5</v>
      </c>
      <c r="G233" s="62">
        <v>2595</v>
      </c>
      <c r="H233" s="55"/>
      <c r="I233" s="55"/>
    </row>
    <row r="234" spans="2:9">
      <c r="B234" s="19">
        <v>39402</v>
      </c>
      <c r="C234" s="62">
        <v>822.25</v>
      </c>
      <c r="D234" s="62">
        <v>790.1</v>
      </c>
      <c r="E234" s="62">
        <v>1445</v>
      </c>
      <c r="F234" s="62">
        <v>6825.25</v>
      </c>
      <c r="G234" s="62">
        <v>2505</v>
      </c>
      <c r="H234" s="55"/>
      <c r="I234" s="55"/>
    </row>
    <row r="235" spans="2:9">
      <c r="B235" s="19">
        <v>39405</v>
      </c>
      <c r="C235" s="62">
        <v>824.25</v>
      </c>
      <c r="D235" s="62">
        <v>776.5</v>
      </c>
      <c r="E235" s="62">
        <v>1452</v>
      </c>
      <c r="F235" s="62">
        <v>6882.5</v>
      </c>
      <c r="G235" s="62">
        <v>2421.25</v>
      </c>
      <c r="H235" s="55"/>
      <c r="I235" s="55"/>
    </row>
    <row r="236" spans="2:9">
      <c r="B236" s="19">
        <v>39406</v>
      </c>
      <c r="C236" s="62">
        <v>848.75</v>
      </c>
      <c r="D236" s="62">
        <v>793.25</v>
      </c>
      <c r="E236" s="62">
        <v>1436</v>
      </c>
      <c r="F236" s="62">
        <v>6615.25</v>
      </c>
      <c r="G236" s="62">
        <v>2320.5</v>
      </c>
      <c r="H236" s="55"/>
      <c r="I236" s="55"/>
    </row>
    <row r="237" spans="2:9">
      <c r="B237" s="19">
        <v>39407</v>
      </c>
      <c r="C237" s="62">
        <v>847.25</v>
      </c>
      <c r="D237" s="62">
        <v>798.2</v>
      </c>
      <c r="E237" s="62">
        <v>1455</v>
      </c>
      <c r="F237" s="62">
        <v>6535.25</v>
      </c>
      <c r="G237" s="62">
        <v>2244.75</v>
      </c>
      <c r="H237" s="55"/>
      <c r="I237" s="55"/>
    </row>
    <row r="238" spans="2:9">
      <c r="B238" s="19">
        <v>39408</v>
      </c>
      <c r="C238" s="62">
        <v>847.75</v>
      </c>
      <c r="D238" s="62">
        <v>803.1</v>
      </c>
      <c r="E238" s="62">
        <v>1452</v>
      </c>
      <c r="F238" s="62">
        <v>6491.5</v>
      </c>
      <c r="G238" s="62">
        <v>2213.5</v>
      </c>
      <c r="H238" s="55"/>
      <c r="I238" s="55"/>
    </row>
    <row r="239" spans="2:9">
      <c r="B239" s="19">
        <v>39409</v>
      </c>
      <c r="C239" s="62">
        <v>863.25</v>
      </c>
      <c r="D239" s="62">
        <v>816.4</v>
      </c>
      <c r="E239" s="62">
        <v>1455</v>
      </c>
      <c r="F239" s="62">
        <v>6631.5</v>
      </c>
      <c r="G239" s="62">
        <v>2235.25</v>
      </c>
      <c r="H239" s="55"/>
      <c r="I239" s="55"/>
    </row>
    <row r="240" spans="2:9">
      <c r="B240" s="19">
        <v>39412</v>
      </c>
      <c r="C240" s="62">
        <v>858</v>
      </c>
      <c r="D240" s="62">
        <v>823.95</v>
      </c>
      <c r="E240" s="62">
        <v>1488.5</v>
      </c>
      <c r="F240" s="62">
        <v>6739.75</v>
      </c>
      <c r="G240" s="62">
        <v>2319.75</v>
      </c>
      <c r="H240" s="55"/>
      <c r="I240" s="55"/>
    </row>
    <row r="241" spans="2:9">
      <c r="B241" s="19">
        <v>39413</v>
      </c>
      <c r="C241" s="62">
        <v>850.5</v>
      </c>
      <c r="D241" s="62">
        <v>812.75</v>
      </c>
      <c r="E241" s="62">
        <v>1465</v>
      </c>
      <c r="F241" s="62">
        <v>6619.75</v>
      </c>
      <c r="G241" s="62">
        <v>2365.25</v>
      </c>
      <c r="H241" s="55"/>
      <c r="I241" s="55"/>
    </row>
    <row r="242" spans="2:9">
      <c r="B242" s="19">
        <v>39414</v>
      </c>
      <c r="C242" s="62">
        <v>829</v>
      </c>
      <c r="D242" s="62">
        <v>797.7</v>
      </c>
      <c r="E242" s="62">
        <v>1427.5</v>
      </c>
      <c r="F242" s="62">
        <v>6537.5</v>
      </c>
      <c r="G242" s="62">
        <v>2366.5</v>
      </c>
      <c r="H242" s="55"/>
      <c r="I242" s="55"/>
    </row>
    <row r="243" spans="2:9">
      <c r="B243" s="19">
        <v>39415</v>
      </c>
      <c r="C243" s="62">
        <v>836.25</v>
      </c>
      <c r="D243" s="62">
        <v>799.15</v>
      </c>
      <c r="E243" s="62">
        <v>1438</v>
      </c>
      <c r="F243" s="62">
        <v>6822.5</v>
      </c>
      <c r="G243" s="62">
        <v>2494.75</v>
      </c>
      <c r="H243" s="55"/>
      <c r="I243" s="55"/>
    </row>
    <row r="244" spans="2:9">
      <c r="B244" s="19">
        <v>39416</v>
      </c>
      <c r="C244" s="62">
        <v>798.75</v>
      </c>
      <c r="D244" s="62">
        <v>782.65</v>
      </c>
      <c r="E244" s="62">
        <v>1423</v>
      </c>
      <c r="F244" s="62">
        <v>6955.5</v>
      </c>
      <c r="G244" s="62">
        <v>2530.25</v>
      </c>
      <c r="H244" s="55"/>
      <c r="I244" s="55"/>
    </row>
    <row r="245" spans="2:9">
      <c r="B245" s="19">
        <v>39419</v>
      </c>
      <c r="C245" s="62">
        <v>788.75</v>
      </c>
      <c r="D245" s="62">
        <v>787.55</v>
      </c>
      <c r="E245" s="62">
        <v>1386</v>
      </c>
      <c r="F245" s="62">
        <v>6806</v>
      </c>
      <c r="G245" s="62">
        <v>2540.25</v>
      </c>
      <c r="H245" s="55"/>
      <c r="I245" s="55"/>
    </row>
    <row r="246" spans="2:9">
      <c r="B246" s="19">
        <v>39420</v>
      </c>
      <c r="C246" s="62">
        <v>793.75</v>
      </c>
      <c r="D246" s="62">
        <v>798.95</v>
      </c>
      <c r="E246" s="62">
        <v>1425</v>
      </c>
      <c r="F246" s="62">
        <v>6500.5</v>
      </c>
      <c r="G246" s="62">
        <v>2359.25</v>
      </c>
      <c r="H246" s="55"/>
      <c r="I246" s="55"/>
    </row>
    <row r="247" spans="2:9">
      <c r="B247" s="19">
        <v>39421</v>
      </c>
      <c r="C247" s="62">
        <v>801.5</v>
      </c>
      <c r="D247" s="62">
        <v>795.45</v>
      </c>
      <c r="E247" s="62">
        <v>1434</v>
      </c>
      <c r="F247" s="62">
        <v>6550.5</v>
      </c>
      <c r="G247" s="62">
        <v>2371.25</v>
      </c>
      <c r="H247" s="55"/>
      <c r="I247" s="55"/>
    </row>
    <row r="248" spans="2:9">
      <c r="B248" s="19">
        <v>39422</v>
      </c>
      <c r="C248" s="62">
        <v>791</v>
      </c>
      <c r="D248" s="62">
        <v>799.55</v>
      </c>
      <c r="E248" s="62">
        <v>1406</v>
      </c>
      <c r="F248" s="62">
        <v>6609.75</v>
      </c>
      <c r="G248" s="62">
        <v>2340.25</v>
      </c>
      <c r="H248" s="55"/>
      <c r="I248" s="55"/>
    </row>
    <row r="249" spans="2:9">
      <c r="B249" s="19">
        <v>39423</v>
      </c>
      <c r="C249" s="62">
        <v>787.75</v>
      </c>
      <c r="D249" s="62">
        <v>797.25</v>
      </c>
      <c r="E249" s="62">
        <v>1444</v>
      </c>
      <c r="F249" s="62">
        <v>6811.75</v>
      </c>
      <c r="G249" s="62">
        <v>2370.75</v>
      </c>
      <c r="H249" s="55"/>
      <c r="I249" s="55"/>
    </row>
    <row r="250" spans="2:9">
      <c r="B250" s="19">
        <v>39426</v>
      </c>
      <c r="C250" s="62">
        <v>783.5</v>
      </c>
      <c r="D250" s="62">
        <v>809.5</v>
      </c>
      <c r="E250" s="62">
        <v>1438</v>
      </c>
      <c r="F250" s="62">
        <v>6705</v>
      </c>
      <c r="G250" s="62">
        <v>2360.25</v>
      </c>
      <c r="H250" s="55"/>
      <c r="I250" s="55"/>
    </row>
    <row r="251" spans="2:9">
      <c r="B251" s="19">
        <v>39427</v>
      </c>
      <c r="C251" s="62">
        <v>779.5</v>
      </c>
      <c r="D251" s="62">
        <v>808.65</v>
      </c>
      <c r="E251" s="62">
        <v>1461.5</v>
      </c>
      <c r="F251" s="62">
        <v>6635</v>
      </c>
      <c r="G251" s="62">
        <v>2381.5</v>
      </c>
      <c r="H251" s="55"/>
      <c r="I251" s="55"/>
    </row>
    <row r="252" spans="2:9">
      <c r="B252" s="19">
        <v>39428</v>
      </c>
      <c r="C252" s="62">
        <v>811.75</v>
      </c>
      <c r="D252" s="62">
        <v>812.05</v>
      </c>
      <c r="E252" s="62">
        <v>1463.5</v>
      </c>
      <c r="F252" s="62">
        <v>6557.5</v>
      </c>
      <c r="G252" s="62">
        <v>2400.25</v>
      </c>
      <c r="H252" s="55"/>
      <c r="I252" s="55"/>
    </row>
    <row r="253" spans="2:9">
      <c r="B253" s="19">
        <v>39429</v>
      </c>
      <c r="C253" s="62">
        <v>839.25</v>
      </c>
      <c r="D253" s="62">
        <v>795.95</v>
      </c>
      <c r="E253" s="62">
        <v>1461</v>
      </c>
      <c r="F253" s="62">
        <v>6495</v>
      </c>
      <c r="G253" s="62">
        <v>2382.5</v>
      </c>
      <c r="H253" s="55"/>
      <c r="I253" s="55"/>
    </row>
    <row r="254" spans="2:9">
      <c r="B254" s="19">
        <v>39430</v>
      </c>
      <c r="C254" s="62">
        <v>837.5</v>
      </c>
      <c r="D254" s="62">
        <v>790.65</v>
      </c>
      <c r="E254" s="62">
        <v>1401</v>
      </c>
      <c r="F254" s="62">
        <v>6419.5</v>
      </c>
      <c r="G254" s="62">
        <v>2325</v>
      </c>
      <c r="H254" s="55"/>
      <c r="I254" s="55"/>
    </row>
    <row r="255" spans="2:9">
      <c r="B255" s="19">
        <v>39433</v>
      </c>
      <c r="C255" s="62">
        <v>828.75</v>
      </c>
      <c r="D255" s="62">
        <v>794.15</v>
      </c>
      <c r="E255" s="62">
        <v>1374.5</v>
      </c>
      <c r="F255" s="62">
        <v>6364.75</v>
      </c>
      <c r="G255" s="62">
        <v>2240.25</v>
      </c>
      <c r="H255" s="55"/>
      <c r="I255" s="55"/>
    </row>
    <row r="256" spans="2:9">
      <c r="B256" s="19">
        <v>39434</v>
      </c>
      <c r="C256" s="62">
        <v>829.75</v>
      </c>
      <c r="D256" s="62">
        <v>801.1</v>
      </c>
      <c r="E256" s="62">
        <v>1397</v>
      </c>
      <c r="F256" s="62">
        <v>6272.25</v>
      </c>
      <c r="G256" s="62">
        <v>2275.5</v>
      </c>
      <c r="H256" s="55"/>
      <c r="I256" s="55"/>
    </row>
    <row r="257" spans="2:9">
      <c r="B257" s="19">
        <v>39435</v>
      </c>
      <c r="C257" s="62">
        <v>834</v>
      </c>
      <c r="D257" s="62">
        <v>803.25</v>
      </c>
      <c r="E257" s="62">
        <v>1398</v>
      </c>
      <c r="F257" s="62">
        <v>6380.5</v>
      </c>
      <c r="G257" s="62">
        <v>2264.75</v>
      </c>
      <c r="H257" s="55"/>
      <c r="I257" s="55"/>
    </row>
    <row r="258" spans="2:9">
      <c r="B258" s="19">
        <v>39436</v>
      </c>
      <c r="C258" s="62">
        <v>843</v>
      </c>
      <c r="D258" s="62">
        <v>796.15</v>
      </c>
      <c r="E258" s="62">
        <v>1397</v>
      </c>
      <c r="F258" s="62">
        <v>6561</v>
      </c>
      <c r="G258" s="62">
        <v>2280.25</v>
      </c>
      <c r="H258" s="55"/>
      <c r="I258" s="55"/>
    </row>
    <row r="259" spans="2:9">
      <c r="B259" s="19">
        <v>39437</v>
      </c>
      <c r="C259" s="62">
        <v>839.75</v>
      </c>
      <c r="D259" s="62">
        <v>811.15</v>
      </c>
      <c r="E259" s="62">
        <v>1428</v>
      </c>
      <c r="F259" s="62">
        <v>6629.5</v>
      </c>
      <c r="G259" s="62">
        <v>2356.25</v>
      </c>
      <c r="H259" s="55"/>
      <c r="I259" s="55"/>
    </row>
    <row r="260" spans="2:9">
      <c r="B260" s="19">
        <v>39440</v>
      </c>
      <c r="C260" s="62">
        <v>852.5</v>
      </c>
      <c r="D260" s="62">
        <v>811.15</v>
      </c>
      <c r="E260" s="62">
        <v>1435</v>
      </c>
      <c r="F260" s="62">
        <v>6629.5</v>
      </c>
      <c r="G260" s="62">
        <v>2356.25</v>
      </c>
      <c r="H260" s="55"/>
      <c r="I260" s="55"/>
    </row>
    <row r="261" spans="2:9">
      <c r="B261" s="19">
        <v>39441</v>
      </c>
      <c r="C261" s="62">
        <v>852.5</v>
      </c>
      <c r="D261" s="62">
        <v>811.15</v>
      </c>
      <c r="E261" s="62">
        <v>1435</v>
      </c>
      <c r="F261" s="62">
        <v>6629.5</v>
      </c>
      <c r="G261" s="62">
        <v>2356.25</v>
      </c>
      <c r="H261" s="55"/>
      <c r="I261" s="55"/>
    </row>
    <row r="262" spans="2:9">
      <c r="B262" s="19">
        <v>39442</v>
      </c>
      <c r="C262" s="62">
        <v>865.5</v>
      </c>
      <c r="D262" s="62">
        <v>811.15</v>
      </c>
      <c r="E262" s="62">
        <v>1435</v>
      </c>
      <c r="F262" s="62">
        <v>6629.5</v>
      </c>
      <c r="G262" s="62">
        <v>2356.25</v>
      </c>
      <c r="H262" s="55"/>
      <c r="I262" s="55"/>
    </row>
    <row r="263" spans="2:9">
      <c r="B263" s="19">
        <v>39443</v>
      </c>
      <c r="C263" s="62">
        <v>865.5</v>
      </c>
      <c r="D263" s="62">
        <v>829.4</v>
      </c>
      <c r="E263" s="62">
        <v>1467</v>
      </c>
      <c r="F263" s="62">
        <v>6870.5</v>
      </c>
      <c r="G263" s="62">
        <v>2420.25</v>
      </c>
      <c r="H263" s="55"/>
      <c r="I263" s="55"/>
    </row>
    <row r="264" spans="2:9">
      <c r="B264" s="19">
        <v>39444</v>
      </c>
      <c r="C264" s="62">
        <v>867.5</v>
      </c>
      <c r="D264" s="62">
        <v>836.65</v>
      </c>
      <c r="E264" s="62">
        <v>1475</v>
      </c>
      <c r="F264" s="62">
        <v>6714.5</v>
      </c>
      <c r="G264" s="62">
        <v>2385.25</v>
      </c>
      <c r="H264" s="55"/>
      <c r="I264" s="55"/>
    </row>
    <row r="265" spans="2:9">
      <c r="B265" s="19">
        <v>39447</v>
      </c>
      <c r="C265" s="62">
        <v>864.625</v>
      </c>
      <c r="D265" s="62">
        <v>836.15</v>
      </c>
      <c r="E265" s="62">
        <v>1476</v>
      </c>
      <c r="F265" s="62">
        <v>6714.5</v>
      </c>
      <c r="G265" s="62">
        <v>2385.25</v>
      </c>
      <c r="H265" s="55"/>
      <c r="I265" s="55"/>
    </row>
    <row r="266" spans="2:9">
      <c r="B266" s="19">
        <v>39448</v>
      </c>
      <c r="C266" s="62">
        <v>864.625</v>
      </c>
      <c r="D266" s="62">
        <v>836.15</v>
      </c>
      <c r="E266" s="62">
        <v>1476</v>
      </c>
      <c r="F266" s="62">
        <v>6714.5</v>
      </c>
      <c r="G266" s="62">
        <v>2385.25</v>
      </c>
      <c r="H266" s="55"/>
      <c r="I266" s="55"/>
    </row>
    <row r="267" spans="2:9">
      <c r="B267" s="19">
        <v>39449</v>
      </c>
      <c r="C267" s="62">
        <v>877</v>
      </c>
      <c r="D267" s="62">
        <v>856.35</v>
      </c>
      <c r="E267" s="62">
        <v>1493</v>
      </c>
      <c r="F267" s="62">
        <v>6665.75</v>
      </c>
      <c r="G267" s="62">
        <v>2383.75</v>
      </c>
      <c r="H267" s="55"/>
      <c r="I267" s="55"/>
    </row>
    <row r="268" spans="2:9">
      <c r="B268" s="19">
        <v>39450</v>
      </c>
      <c r="C268" s="62">
        <v>867</v>
      </c>
      <c r="D268" s="62">
        <v>861.95</v>
      </c>
      <c r="E268" s="62">
        <v>1538</v>
      </c>
      <c r="F268" s="62">
        <v>6762.5</v>
      </c>
      <c r="G268" s="62">
        <v>2465.5</v>
      </c>
      <c r="H268" s="55"/>
      <c r="I268" s="55"/>
    </row>
    <row r="269" spans="2:9">
      <c r="B269" s="19">
        <v>39451</v>
      </c>
      <c r="C269" s="62">
        <v>851.25</v>
      </c>
      <c r="D269" s="62">
        <v>857.95</v>
      </c>
      <c r="E269" s="62">
        <v>1527.5</v>
      </c>
      <c r="F269" s="62">
        <v>6990.25</v>
      </c>
      <c r="G269" s="62">
        <v>2562.5</v>
      </c>
      <c r="H269" s="55"/>
      <c r="I269" s="55"/>
    </row>
    <row r="270" spans="2:9">
      <c r="B270" s="19">
        <v>39454</v>
      </c>
      <c r="C270" s="62">
        <v>816.25</v>
      </c>
      <c r="D270" s="62">
        <v>859</v>
      </c>
      <c r="E270" s="62">
        <v>1524</v>
      </c>
      <c r="F270" s="62">
        <v>6990.25</v>
      </c>
      <c r="G270" s="62">
        <v>2562.5</v>
      </c>
      <c r="H270" s="55"/>
      <c r="I270" s="55"/>
    </row>
    <row r="271" spans="2:9">
      <c r="B271" s="19">
        <v>39455</v>
      </c>
      <c r="C271" s="62">
        <v>840.5</v>
      </c>
      <c r="D271" s="62">
        <v>874.55</v>
      </c>
      <c r="E271" s="62">
        <v>1548.5</v>
      </c>
      <c r="F271" s="62">
        <v>7105.5</v>
      </c>
      <c r="G271" s="62">
        <v>2533.75</v>
      </c>
      <c r="H271" s="55"/>
      <c r="I271" s="55"/>
    </row>
    <row r="272" spans="2:9">
      <c r="B272" s="19">
        <v>39456</v>
      </c>
      <c r="C272" s="62">
        <v>844.25</v>
      </c>
      <c r="D272" s="62">
        <v>880.3</v>
      </c>
      <c r="E272" s="62">
        <v>1600</v>
      </c>
      <c r="F272" s="62">
        <v>7350.5</v>
      </c>
      <c r="G272" s="62">
        <v>2526.5</v>
      </c>
      <c r="H272" s="55"/>
      <c r="I272" s="55"/>
    </row>
    <row r="273" spans="2:9">
      <c r="B273" s="19">
        <v>39457</v>
      </c>
      <c r="C273" s="62">
        <v>818.5</v>
      </c>
      <c r="D273" s="62">
        <v>882.25</v>
      </c>
      <c r="E273" s="62">
        <v>1562</v>
      </c>
      <c r="F273" s="62">
        <v>7120.25</v>
      </c>
      <c r="G273" s="62">
        <v>2409.25</v>
      </c>
      <c r="H273" s="55"/>
      <c r="I273" s="55"/>
    </row>
    <row r="274" spans="2:9">
      <c r="B274" s="19">
        <v>39458</v>
      </c>
      <c r="C274" s="62">
        <v>810</v>
      </c>
      <c r="D274" s="62">
        <v>896.15</v>
      </c>
      <c r="E274" s="62">
        <v>1606</v>
      </c>
      <c r="F274" s="62">
        <v>7195</v>
      </c>
      <c r="G274" s="62">
        <v>2320.5</v>
      </c>
      <c r="H274" s="55"/>
      <c r="I274" s="55"/>
    </row>
    <row r="275" spans="2:9">
      <c r="B275" s="19">
        <v>39461</v>
      </c>
      <c r="C275" s="62">
        <v>821</v>
      </c>
      <c r="D275" s="62">
        <v>908.15</v>
      </c>
      <c r="E275" s="62">
        <v>1650</v>
      </c>
      <c r="F275" s="62">
        <v>7360.5</v>
      </c>
      <c r="G275" s="62">
        <v>2375.25</v>
      </c>
      <c r="H275" s="55"/>
      <c r="I275" s="55"/>
    </row>
    <row r="276" spans="2:9">
      <c r="B276" s="19">
        <v>39462</v>
      </c>
      <c r="C276" s="62">
        <v>811</v>
      </c>
      <c r="D276" s="62">
        <v>909.75</v>
      </c>
      <c r="E276" s="62">
        <v>1624</v>
      </c>
      <c r="F276" s="62">
        <v>7225.25</v>
      </c>
      <c r="G276" s="62">
        <v>2295.25</v>
      </c>
      <c r="H276" s="55"/>
      <c r="I276" s="55"/>
    </row>
    <row r="277" spans="2:9">
      <c r="B277" s="19">
        <v>39463</v>
      </c>
      <c r="C277" s="62">
        <v>790.5</v>
      </c>
      <c r="D277" s="62">
        <v>874.55</v>
      </c>
      <c r="E277" s="62">
        <v>1585</v>
      </c>
      <c r="F277" s="62">
        <v>7019.5</v>
      </c>
      <c r="G277" s="62">
        <v>2261.75</v>
      </c>
      <c r="H277" s="55"/>
      <c r="I277" s="55"/>
    </row>
    <row r="278" spans="2:9">
      <c r="B278" s="19">
        <v>39464</v>
      </c>
      <c r="C278" s="62">
        <v>794</v>
      </c>
      <c r="D278" s="62">
        <v>886.7</v>
      </c>
      <c r="E278" s="62">
        <v>1588</v>
      </c>
      <c r="F278" s="62">
        <v>7121.25</v>
      </c>
      <c r="G278" s="62">
        <v>2270.25</v>
      </c>
      <c r="H278" s="55"/>
      <c r="I278" s="55"/>
    </row>
    <row r="279" spans="2:9">
      <c r="B279" s="19">
        <v>39465</v>
      </c>
      <c r="C279" s="62">
        <v>799.5</v>
      </c>
      <c r="D279" s="62">
        <v>882.45</v>
      </c>
      <c r="E279" s="62">
        <v>1582.5</v>
      </c>
      <c r="F279" s="62">
        <v>7061.75</v>
      </c>
      <c r="G279" s="62">
        <v>2240.25</v>
      </c>
      <c r="H279" s="55"/>
      <c r="I279" s="55"/>
    </row>
    <row r="280" spans="2:9">
      <c r="B280" s="19">
        <v>39468</v>
      </c>
      <c r="C280" s="62">
        <v>787.5</v>
      </c>
      <c r="D280" s="62">
        <v>882.45</v>
      </c>
      <c r="E280" s="62">
        <v>1577</v>
      </c>
      <c r="F280" s="62">
        <v>6905</v>
      </c>
      <c r="G280" s="62">
        <v>2260.25</v>
      </c>
      <c r="H280" s="55"/>
      <c r="I280" s="55"/>
    </row>
    <row r="281" spans="2:9">
      <c r="B281" s="19">
        <v>39469</v>
      </c>
      <c r="C281" s="62">
        <v>784.75</v>
      </c>
      <c r="D281" s="62">
        <v>892.6</v>
      </c>
      <c r="E281" s="62">
        <v>1557</v>
      </c>
      <c r="F281" s="62">
        <v>6915</v>
      </c>
      <c r="G281" s="62">
        <v>2179.75</v>
      </c>
      <c r="H281" s="55"/>
      <c r="I281" s="55"/>
    </row>
    <row r="282" spans="2:9">
      <c r="B282" s="19">
        <v>39470</v>
      </c>
      <c r="C282" s="62">
        <v>778.75</v>
      </c>
      <c r="D282" s="62">
        <v>888.9</v>
      </c>
      <c r="E282" s="62">
        <v>1595</v>
      </c>
      <c r="F282" s="62">
        <v>7000.25</v>
      </c>
      <c r="G282" s="62">
        <v>2215.75</v>
      </c>
      <c r="H282" s="55"/>
      <c r="I282" s="55"/>
    </row>
    <row r="283" spans="2:9">
      <c r="B283" s="19">
        <v>39471</v>
      </c>
      <c r="C283" s="62">
        <v>782.75</v>
      </c>
      <c r="D283" s="62">
        <v>905.85</v>
      </c>
      <c r="E283" s="62">
        <v>1635</v>
      </c>
      <c r="F283" s="62">
        <v>7091.5</v>
      </c>
      <c r="G283" s="62">
        <v>2235.25</v>
      </c>
      <c r="H283" s="55"/>
      <c r="I283" s="55"/>
    </row>
    <row r="284" spans="2:9">
      <c r="B284" s="19">
        <v>39472</v>
      </c>
      <c r="C284" s="62">
        <v>810.25</v>
      </c>
      <c r="D284" s="62">
        <v>912.45</v>
      </c>
      <c r="E284" s="62">
        <v>1653</v>
      </c>
      <c r="F284" s="62">
        <v>7119.5</v>
      </c>
      <c r="G284" s="62">
        <v>2241.25</v>
      </c>
      <c r="H284" s="55"/>
      <c r="I284" s="55"/>
    </row>
    <row r="285" spans="2:9">
      <c r="B285" s="19">
        <v>39475</v>
      </c>
      <c r="C285" s="62">
        <v>808.25</v>
      </c>
      <c r="D285" s="62">
        <v>923.95</v>
      </c>
      <c r="E285" s="62">
        <v>1644</v>
      </c>
      <c r="F285" s="62">
        <v>6892.5</v>
      </c>
      <c r="G285" s="62">
        <v>2209.75</v>
      </c>
      <c r="H285" s="55"/>
      <c r="I285" s="55"/>
    </row>
    <row r="286" spans="2:9">
      <c r="B286" s="19">
        <v>39476</v>
      </c>
      <c r="C286" s="62">
        <v>818.5</v>
      </c>
      <c r="D286" s="62">
        <v>926.75</v>
      </c>
      <c r="E286" s="62">
        <v>1675</v>
      </c>
      <c r="F286" s="62">
        <v>7170.5</v>
      </c>
      <c r="G286" s="62">
        <v>2310.25</v>
      </c>
      <c r="H286" s="55"/>
      <c r="I286" s="55"/>
    </row>
    <row r="287" spans="2:9">
      <c r="B287" s="19">
        <v>39477</v>
      </c>
      <c r="C287" s="62">
        <v>821.25</v>
      </c>
      <c r="D287" s="62">
        <v>921.45</v>
      </c>
      <c r="E287" s="62">
        <v>1676</v>
      </c>
      <c r="F287" s="62">
        <v>7164.75</v>
      </c>
      <c r="G287" s="62">
        <v>2312.25</v>
      </c>
      <c r="H287" s="55"/>
      <c r="I287" s="55"/>
    </row>
    <row r="288" spans="2:9">
      <c r="B288" s="19">
        <v>39478</v>
      </c>
      <c r="C288" s="62">
        <v>808</v>
      </c>
      <c r="D288" s="62">
        <v>923.05</v>
      </c>
      <c r="E288" s="62">
        <v>1674</v>
      </c>
      <c r="F288" s="62">
        <v>7170</v>
      </c>
      <c r="G288" s="62">
        <v>2391.5</v>
      </c>
      <c r="H288" s="55"/>
      <c r="I288" s="55"/>
    </row>
    <row r="289" spans="2:9">
      <c r="B289" s="19">
        <v>39479</v>
      </c>
      <c r="C289" s="62">
        <v>798</v>
      </c>
      <c r="D289" s="62">
        <v>910.45</v>
      </c>
      <c r="E289" s="62">
        <v>1719</v>
      </c>
      <c r="F289" s="62">
        <v>7344.75</v>
      </c>
      <c r="G289" s="62">
        <v>2505.75</v>
      </c>
      <c r="H289" s="55"/>
      <c r="I289" s="55"/>
    </row>
    <row r="290" spans="2:9">
      <c r="B290" s="19">
        <v>39482</v>
      </c>
      <c r="C290" s="62">
        <v>797.5</v>
      </c>
      <c r="D290" s="62">
        <v>896.3</v>
      </c>
      <c r="E290" s="62">
        <v>1670</v>
      </c>
      <c r="F290" s="62">
        <v>7294.5</v>
      </c>
      <c r="G290" s="62">
        <v>2462.5</v>
      </c>
      <c r="H290" s="55"/>
      <c r="I290" s="55"/>
    </row>
    <row r="291" spans="2:9">
      <c r="B291" s="19">
        <v>39483</v>
      </c>
      <c r="C291" s="62">
        <v>783.5</v>
      </c>
      <c r="D291" s="62">
        <v>890.45</v>
      </c>
      <c r="E291" s="62">
        <v>1651</v>
      </c>
      <c r="F291" s="62">
        <v>7201.5</v>
      </c>
      <c r="G291" s="62">
        <v>2401.75</v>
      </c>
      <c r="H291" s="55"/>
      <c r="I291" s="55"/>
    </row>
    <row r="292" spans="2:9">
      <c r="B292" s="19">
        <v>39484</v>
      </c>
      <c r="C292" s="62">
        <v>781.5</v>
      </c>
      <c r="D292" s="62">
        <v>904.55</v>
      </c>
      <c r="E292" s="62">
        <v>1648</v>
      </c>
      <c r="F292" s="62">
        <v>7180.5</v>
      </c>
      <c r="G292" s="62">
        <v>2383.75</v>
      </c>
      <c r="H292" s="55"/>
      <c r="I292" s="55"/>
    </row>
    <row r="293" spans="2:9">
      <c r="B293" s="19">
        <v>39485</v>
      </c>
      <c r="C293" s="62">
        <v>796.75</v>
      </c>
      <c r="D293" s="62">
        <v>905.25</v>
      </c>
      <c r="E293" s="62">
        <v>1670</v>
      </c>
      <c r="F293" s="62">
        <v>7347.5</v>
      </c>
      <c r="G293" s="62">
        <v>2332.5</v>
      </c>
      <c r="H293" s="55"/>
      <c r="I293" s="55"/>
    </row>
    <row r="294" spans="2:9">
      <c r="B294" s="19">
        <v>39486</v>
      </c>
      <c r="C294" s="62">
        <v>827.75</v>
      </c>
      <c r="D294" s="62">
        <v>919.35</v>
      </c>
      <c r="E294" s="62">
        <v>1695</v>
      </c>
      <c r="F294" s="62">
        <v>7611.5</v>
      </c>
      <c r="G294" s="62">
        <v>2342.5</v>
      </c>
      <c r="H294" s="55"/>
      <c r="I294" s="55"/>
    </row>
    <row r="295" spans="2:9">
      <c r="B295" s="19">
        <v>39489</v>
      </c>
      <c r="C295" s="62">
        <v>859</v>
      </c>
      <c r="D295" s="62">
        <v>920.8</v>
      </c>
      <c r="E295" s="62">
        <v>1737</v>
      </c>
      <c r="F295" s="62">
        <v>7820.25</v>
      </c>
      <c r="G295" s="62">
        <v>2428.5</v>
      </c>
      <c r="H295" s="55"/>
      <c r="I295" s="55"/>
    </row>
    <row r="296" spans="2:9">
      <c r="B296" s="19">
        <v>39490</v>
      </c>
      <c r="C296" s="62">
        <v>838.75</v>
      </c>
      <c r="D296" s="62">
        <v>915.75</v>
      </c>
      <c r="E296" s="62">
        <v>1746</v>
      </c>
      <c r="F296" s="62">
        <v>7802.5</v>
      </c>
      <c r="G296" s="62">
        <v>2415.5</v>
      </c>
      <c r="H296" s="55"/>
      <c r="I296" s="55"/>
    </row>
    <row r="297" spans="2:9">
      <c r="B297" s="19">
        <v>39491</v>
      </c>
      <c r="C297" s="62">
        <v>852.15</v>
      </c>
      <c r="D297" s="62">
        <v>903.15</v>
      </c>
      <c r="E297" s="62">
        <v>1698</v>
      </c>
      <c r="F297" s="62">
        <v>7680</v>
      </c>
      <c r="G297" s="62">
        <v>2366.25</v>
      </c>
      <c r="H297" s="55"/>
      <c r="I297" s="55"/>
    </row>
    <row r="298" spans="2:9">
      <c r="B298" s="19">
        <v>39492</v>
      </c>
      <c r="C298" s="62">
        <v>870.25</v>
      </c>
      <c r="D298" s="62">
        <v>911.55</v>
      </c>
      <c r="E298" s="62">
        <v>1726</v>
      </c>
      <c r="F298" s="62">
        <v>7775.5</v>
      </c>
      <c r="G298" s="62">
        <v>2340.5</v>
      </c>
      <c r="H298" s="55"/>
      <c r="I298" s="55"/>
    </row>
    <row r="299" spans="2:9">
      <c r="B299" s="19">
        <v>39493</v>
      </c>
      <c r="C299" s="62">
        <v>876</v>
      </c>
      <c r="D299" s="62">
        <v>908.45</v>
      </c>
      <c r="E299" s="62">
        <v>1738</v>
      </c>
      <c r="F299" s="62">
        <v>7800.5</v>
      </c>
      <c r="G299" s="62">
        <v>2354.75</v>
      </c>
      <c r="H299" s="55"/>
      <c r="I299" s="55"/>
    </row>
    <row r="300" spans="2:9">
      <c r="B300" s="19">
        <v>39496</v>
      </c>
      <c r="C300" s="62">
        <v>881.25</v>
      </c>
      <c r="D300" s="62">
        <v>903.4</v>
      </c>
      <c r="E300" s="62">
        <v>1701</v>
      </c>
      <c r="F300" s="62">
        <v>7944.75</v>
      </c>
      <c r="G300" s="62">
        <v>2320.75</v>
      </c>
      <c r="H300" s="55"/>
      <c r="I300" s="55"/>
    </row>
    <row r="301" spans="2:9">
      <c r="B301" s="19">
        <v>39497</v>
      </c>
      <c r="C301" s="62">
        <v>901.75</v>
      </c>
      <c r="D301" s="62">
        <v>927.95</v>
      </c>
      <c r="E301" s="62">
        <v>1725</v>
      </c>
      <c r="F301" s="62">
        <v>8079.5</v>
      </c>
      <c r="G301" s="62">
        <v>2370.25</v>
      </c>
      <c r="H301" s="55"/>
      <c r="I301" s="55"/>
    </row>
    <row r="302" spans="2:9">
      <c r="B302" s="19">
        <v>39498</v>
      </c>
      <c r="C302" s="62">
        <v>915</v>
      </c>
      <c r="D302" s="62">
        <v>924.95</v>
      </c>
      <c r="E302" s="62">
        <v>1742</v>
      </c>
      <c r="F302" s="62">
        <v>8100.75</v>
      </c>
      <c r="G302" s="62">
        <v>2340.25</v>
      </c>
      <c r="H302" s="55"/>
      <c r="I302" s="55"/>
    </row>
    <row r="303" spans="2:9">
      <c r="B303" s="19">
        <v>39499</v>
      </c>
      <c r="C303" s="62">
        <v>913.5</v>
      </c>
      <c r="D303" s="62">
        <v>950.95</v>
      </c>
      <c r="E303" s="62">
        <v>1798</v>
      </c>
      <c r="F303" s="62">
        <v>8280.5</v>
      </c>
      <c r="G303" s="62">
        <v>2470.25</v>
      </c>
      <c r="H303" s="55"/>
      <c r="I303" s="55"/>
    </row>
    <row r="304" spans="2:9">
      <c r="B304" s="19">
        <v>39500</v>
      </c>
      <c r="C304" s="62">
        <v>910.5</v>
      </c>
      <c r="D304" s="62">
        <v>943.65</v>
      </c>
      <c r="E304" s="62">
        <v>1794</v>
      </c>
      <c r="F304" s="62">
        <v>8321.5</v>
      </c>
      <c r="G304" s="62">
        <v>2450.5</v>
      </c>
      <c r="H304" s="55"/>
      <c r="I304" s="55"/>
    </row>
    <row r="305" spans="2:9">
      <c r="B305" s="19">
        <v>39503</v>
      </c>
      <c r="C305" s="62">
        <v>922</v>
      </c>
      <c r="D305" s="62">
        <v>934.85</v>
      </c>
      <c r="E305" s="62">
        <v>1806</v>
      </c>
      <c r="F305" s="62">
        <v>8246.5</v>
      </c>
      <c r="G305" s="62">
        <v>2465.25</v>
      </c>
      <c r="H305" s="55"/>
      <c r="I305" s="55"/>
    </row>
    <row r="306" spans="2:9">
      <c r="B306" s="19">
        <v>39504</v>
      </c>
      <c r="C306" s="62">
        <v>911.25</v>
      </c>
      <c r="D306" s="62">
        <v>942.95</v>
      </c>
      <c r="E306" s="62">
        <v>1812</v>
      </c>
      <c r="F306" s="62">
        <v>8270.5</v>
      </c>
      <c r="G306" s="62">
        <v>2451.75</v>
      </c>
      <c r="H306" s="55"/>
      <c r="I306" s="55"/>
    </row>
    <row r="307" spans="2:9">
      <c r="B307" s="19">
        <v>39505</v>
      </c>
      <c r="C307" s="62">
        <v>903.75</v>
      </c>
      <c r="D307" s="62">
        <v>956.6</v>
      </c>
      <c r="E307" s="62">
        <v>1933</v>
      </c>
      <c r="F307" s="62">
        <v>8515.5</v>
      </c>
      <c r="G307" s="62">
        <v>2600.5</v>
      </c>
      <c r="H307" s="55"/>
      <c r="I307" s="55"/>
    </row>
    <row r="308" spans="2:9">
      <c r="B308" s="19">
        <v>39506</v>
      </c>
      <c r="C308" s="62">
        <v>919.5</v>
      </c>
      <c r="D308" s="62">
        <v>966.55</v>
      </c>
      <c r="E308" s="62">
        <v>1924</v>
      </c>
      <c r="F308" s="62">
        <v>8467.5</v>
      </c>
      <c r="G308" s="62">
        <v>2665.25</v>
      </c>
      <c r="H308" s="55"/>
      <c r="I308" s="55"/>
    </row>
    <row r="309" spans="2:9">
      <c r="B309" s="19">
        <v>39507</v>
      </c>
      <c r="C309" s="62">
        <v>922.5</v>
      </c>
      <c r="D309" s="62">
        <v>970.77</v>
      </c>
      <c r="E309" s="62">
        <v>1962</v>
      </c>
      <c r="F309" s="62">
        <v>8540.25</v>
      </c>
      <c r="G309" s="62">
        <v>2720.5</v>
      </c>
      <c r="H309" s="55"/>
      <c r="I309" s="55"/>
    </row>
    <row r="310" spans="2:9">
      <c r="B310" s="19">
        <v>39510</v>
      </c>
      <c r="C310" s="62">
        <v>946</v>
      </c>
      <c r="D310" s="62">
        <v>981.35</v>
      </c>
      <c r="E310" s="62">
        <v>2016</v>
      </c>
      <c r="F310" s="62">
        <v>8562.5</v>
      </c>
      <c r="G310" s="62">
        <v>2774.75</v>
      </c>
      <c r="H310" s="55"/>
      <c r="I310" s="55"/>
    </row>
    <row r="311" spans="2:9">
      <c r="B311" s="19">
        <v>39511</v>
      </c>
      <c r="C311" s="62">
        <v>923.25</v>
      </c>
      <c r="D311" s="62">
        <v>965.55</v>
      </c>
      <c r="E311" s="62">
        <v>2032</v>
      </c>
      <c r="F311" s="62">
        <v>8682.5</v>
      </c>
      <c r="G311" s="62">
        <v>2805.25</v>
      </c>
      <c r="H311" s="55"/>
      <c r="I311" s="55"/>
    </row>
    <row r="312" spans="2:9">
      <c r="B312" s="19">
        <v>39512</v>
      </c>
      <c r="C312" s="62">
        <v>970</v>
      </c>
      <c r="D312" s="62">
        <v>984.05</v>
      </c>
      <c r="E312" s="62">
        <v>1948</v>
      </c>
      <c r="F312" s="62">
        <v>8415.5</v>
      </c>
      <c r="G312" s="62">
        <v>2678.75</v>
      </c>
      <c r="H312" s="55"/>
      <c r="I312" s="55"/>
    </row>
    <row r="313" spans="2:9">
      <c r="B313" s="19">
        <v>39513</v>
      </c>
      <c r="C313" s="62">
        <v>977.5</v>
      </c>
      <c r="D313" s="62">
        <v>983.15</v>
      </c>
      <c r="E313" s="62">
        <v>2080</v>
      </c>
      <c r="F313" s="62">
        <v>8880.5</v>
      </c>
      <c r="G313" s="62">
        <v>2825.25</v>
      </c>
      <c r="H313" s="55"/>
      <c r="I313" s="55"/>
    </row>
    <row r="314" spans="2:9">
      <c r="B314" s="19">
        <v>39514</v>
      </c>
      <c r="C314" s="62">
        <v>955.75</v>
      </c>
      <c r="D314" s="62">
        <v>975.85</v>
      </c>
      <c r="E314" s="62">
        <v>2022</v>
      </c>
      <c r="F314" s="62">
        <v>8659.5</v>
      </c>
      <c r="G314" s="62">
        <v>2640.25</v>
      </c>
      <c r="H314" s="55"/>
      <c r="I314" s="55"/>
    </row>
    <row r="315" spans="2:9">
      <c r="B315" s="19">
        <v>39517</v>
      </c>
      <c r="C315" s="62">
        <v>959</v>
      </c>
      <c r="D315" s="62">
        <v>968.75</v>
      </c>
      <c r="E315" s="62">
        <v>1957</v>
      </c>
      <c r="F315" s="62">
        <v>8400.25</v>
      </c>
      <c r="G315" s="62">
        <v>2539.75</v>
      </c>
      <c r="H315" s="55"/>
      <c r="I315" s="55"/>
    </row>
    <row r="316" spans="2:9">
      <c r="B316" s="19">
        <v>39518</v>
      </c>
      <c r="C316" s="62">
        <v>962.25</v>
      </c>
      <c r="D316" s="62">
        <v>974.9</v>
      </c>
      <c r="E316" s="62">
        <v>2025</v>
      </c>
      <c r="F316" s="62">
        <v>8560.25</v>
      </c>
      <c r="G316" s="62">
        <v>2564.5</v>
      </c>
      <c r="H316" s="55"/>
      <c r="I316" s="55"/>
    </row>
    <row r="317" spans="2:9">
      <c r="B317" s="19">
        <v>39519</v>
      </c>
      <c r="C317" s="62">
        <v>956</v>
      </c>
      <c r="D317" s="62">
        <v>979.85</v>
      </c>
      <c r="E317" s="62">
        <v>1970</v>
      </c>
      <c r="F317" s="62">
        <v>8355.5</v>
      </c>
      <c r="G317" s="62">
        <v>2543.5</v>
      </c>
      <c r="H317" s="55"/>
      <c r="I317" s="55"/>
    </row>
    <row r="318" spans="2:9">
      <c r="B318" s="19">
        <v>39520</v>
      </c>
      <c r="C318" s="62">
        <v>997.75</v>
      </c>
      <c r="D318" s="62">
        <v>993.35</v>
      </c>
      <c r="E318" s="62">
        <v>2079</v>
      </c>
      <c r="F318" s="62">
        <v>8547.5</v>
      </c>
      <c r="G318" s="62">
        <v>2635.75</v>
      </c>
      <c r="H318" s="55"/>
      <c r="I318" s="55"/>
    </row>
    <row r="319" spans="2:9">
      <c r="B319" s="19">
        <v>39521</v>
      </c>
      <c r="C319" s="62">
        <v>1016.25</v>
      </c>
      <c r="D319" s="62">
        <v>999.35</v>
      </c>
      <c r="E319" s="62">
        <v>2041</v>
      </c>
      <c r="F319" s="62">
        <v>8610.5</v>
      </c>
      <c r="G319" s="62">
        <v>2584.75</v>
      </c>
      <c r="H319" s="55"/>
      <c r="I319" s="55"/>
    </row>
    <row r="320" spans="2:9">
      <c r="B320" s="19">
        <v>39524</v>
      </c>
      <c r="C320" s="62">
        <v>974</v>
      </c>
      <c r="D320" s="62">
        <v>1011.6</v>
      </c>
      <c r="E320" s="62">
        <v>2092</v>
      </c>
      <c r="F320" s="62">
        <v>8359.5</v>
      </c>
      <c r="G320" s="62">
        <v>2480.25</v>
      </c>
      <c r="H320" s="55"/>
      <c r="I320" s="55"/>
    </row>
    <row r="321" spans="2:9">
      <c r="B321" s="19">
        <v>39525</v>
      </c>
      <c r="C321" s="62">
        <v>983.75</v>
      </c>
      <c r="D321" s="62">
        <v>1004.85</v>
      </c>
      <c r="E321" s="62">
        <v>2038</v>
      </c>
      <c r="F321" s="62">
        <v>8282.5</v>
      </c>
      <c r="G321" s="62">
        <v>2472.5</v>
      </c>
      <c r="H321" s="55"/>
      <c r="I321" s="55"/>
    </row>
    <row r="322" spans="2:9">
      <c r="B322" s="19">
        <v>39526</v>
      </c>
      <c r="C322" s="62">
        <v>964.5</v>
      </c>
      <c r="D322" s="62">
        <v>943.65</v>
      </c>
      <c r="E322" s="62">
        <v>1988</v>
      </c>
      <c r="F322" s="62">
        <v>8210.25</v>
      </c>
      <c r="G322" s="62">
        <v>2390.25</v>
      </c>
      <c r="H322" s="55"/>
      <c r="I322" s="55"/>
    </row>
    <row r="323" spans="2:9">
      <c r="B323" s="19">
        <v>39527</v>
      </c>
      <c r="C323" s="62">
        <v>954.5</v>
      </c>
      <c r="D323" s="62">
        <v>923.15</v>
      </c>
      <c r="E323" s="62">
        <v>1753</v>
      </c>
      <c r="F323" s="62">
        <v>7788.5</v>
      </c>
      <c r="G323" s="62">
        <v>2259.5</v>
      </c>
      <c r="H323" s="55"/>
      <c r="I323" s="55"/>
    </row>
    <row r="324" spans="2:9">
      <c r="B324" s="19">
        <v>39528</v>
      </c>
      <c r="C324" s="62">
        <v>954.5</v>
      </c>
      <c r="D324" s="62">
        <v>923.15</v>
      </c>
      <c r="E324" s="62">
        <v>1753</v>
      </c>
      <c r="F324" s="62">
        <v>7788.5</v>
      </c>
      <c r="G324" s="62">
        <v>2259.5</v>
      </c>
      <c r="H324" s="55"/>
      <c r="I324" s="55"/>
    </row>
    <row r="325" spans="2:9">
      <c r="B325" s="19">
        <v>39531</v>
      </c>
      <c r="C325" s="62">
        <v>954.5</v>
      </c>
      <c r="D325" s="62">
        <v>923.15</v>
      </c>
      <c r="E325" s="62">
        <v>1753</v>
      </c>
      <c r="F325" s="62">
        <v>7788.5</v>
      </c>
      <c r="G325" s="62">
        <v>2259.5</v>
      </c>
      <c r="H325" s="55"/>
      <c r="I325" s="55"/>
    </row>
    <row r="326" spans="2:9">
      <c r="B326" s="19">
        <v>39532</v>
      </c>
      <c r="C326" s="62">
        <v>941.75</v>
      </c>
      <c r="D326" s="62">
        <v>923.15</v>
      </c>
      <c r="E326" s="62">
        <v>1757.5</v>
      </c>
      <c r="F326" s="62">
        <v>8239.5</v>
      </c>
      <c r="G326" s="62">
        <v>2316.5</v>
      </c>
      <c r="H326" s="55"/>
      <c r="I326" s="55"/>
    </row>
    <row r="327" spans="2:9">
      <c r="B327" s="19">
        <v>39533</v>
      </c>
      <c r="C327" s="62">
        <v>984.75</v>
      </c>
      <c r="D327" s="62">
        <v>950.85</v>
      </c>
      <c r="E327" s="62">
        <v>1807</v>
      </c>
      <c r="F327" s="62">
        <v>8257.5</v>
      </c>
      <c r="G327" s="62">
        <v>2290.5</v>
      </c>
      <c r="H327" s="55"/>
      <c r="I327" s="55"/>
    </row>
    <row r="328" spans="2:9">
      <c r="B328" s="19">
        <v>39534</v>
      </c>
      <c r="C328" s="62">
        <v>997.25</v>
      </c>
      <c r="D328" s="62">
        <v>945.15</v>
      </c>
      <c r="E328" s="62">
        <v>1820</v>
      </c>
      <c r="F328" s="62">
        <v>8456.5</v>
      </c>
      <c r="G328" s="62">
        <v>2279.5</v>
      </c>
      <c r="H328" s="55"/>
      <c r="I328" s="55"/>
    </row>
    <row r="329" spans="2:9">
      <c r="B329" s="19">
        <v>39535</v>
      </c>
      <c r="C329" s="62">
        <v>997.875</v>
      </c>
      <c r="D329" s="62">
        <v>927.85</v>
      </c>
      <c r="E329" s="62">
        <v>1836</v>
      </c>
      <c r="F329" s="62">
        <v>8537.5</v>
      </c>
      <c r="G329" s="62">
        <v>2325.25</v>
      </c>
      <c r="H329" s="55"/>
      <c r="I329" s="55"/>
    </row>
    <row r="330" spans="2:9">
      <c r="B330" s="19">
        <v>39538</v>
      </c>
      <c r="C330" s="62">
        <v>1006.5</v>
      </c>
      <c r="D330" s="62">
        <v>932.4</v>
      </c>
      <c r="E330" s="62">
        <v>1799</v>
      </c>
      <c r="F330" s="62">
        <v>8519.75</v>
      </c>
      <c r="G330" s="62">
        <v>2302.5</v>
      </c>
      <c r="H330" s="55"/>
      <c r="I330" s="55"/>
    </row>
    <row r="331" spans="2:9">
      <c r="B331" s="19">
        <v>39539</v>
      </c>
      <c r="C331" s="62">
        <v>964.5</v>
      </c>
      <c r="D331" s="62">
        <v>879.55</v>
      </c>
      <c r="E331" s="62">
        <v>1674</v>
      </c>
      <c r="F331" s="62">
        <v>8325.25</v>
      </c>
      <c r="G331" s="62">
        <v>2263.75</v>
      </c>
      <c r="H331" s="55"/>
      <c r="I331" s="55"/>
    </row>
    <row r="332" spans="2:9">
      <c r="B332" s="19">
        <v>39540</v>
      </c>
      <c r="C332" s="62">
        <v>961.25</v>
      </c>
      <c r="D332" s="62">
        <v>891.05</v>
      </c>
      <c r="E332" s="62">
        <v>1689</v>
      </c>
      <c r="F332" s="62">
        <v>8463.5</v>
      </c>
      <c r="G332" s="62">
        <v>2280.5</v>
      </c>
      <c r="H332" s="55"/>
      <c r="I332" s="55"/>
    </row>
    <row r="333" spans="2:9">
      <c r="B333" s="19">
        <v>39541</v>
      </c>
      <c r="C333" s="62">
        <v>994.25</v>
      </c>
      <c r="D333" s="62">
        <v>906.75</v>
      </c>
      <c r="E333" s="62">
        <v>1715</v>
      </c>
      <c r="F333" s="62">
        <v>8590.5</v>
      </c>
      <c r="G333" s="62">
        <v>2290.25</v>
      </c>
      <c r="H333" s="55"/>
      <c r="I333" s="55"/>
    </row>
    <row r="334" spans="2:9">
      <c r="B334" s="19">
        <v>39542</v>
      </c>
      <c r="C334" s="62">
        <v>1000.75</v>
      </c>
      <c r="D334" s="62">
        <v>905.85</v>
      </c>
      <c r="E334" s="62">
        <v>1745</v>
      </c>
      <c r="F334" s="62">
        <v>8644.5</v>
      </c>
      <c r="G334" s="62">
        <v>2281.5</v>
      </c>
      <c r="H334" s="55"/>
      <c r="I334" s="55"/>
    </row>
    <row r="335" spans="2:9">
      <c r="B335" s="19">
        <v>39545</v>
      </c>
      <c r="C335" s="62">
        <v>1041.5</v>
      </c>
      <c r="D335" s="62">
        <v>928.35</v>
      </c>
      <c r="E335" s="62">
        <v>1796</v>
      </c>
      <c r="F335" s="62">
        <v>8735</v>
      </c>
      <c r="G335" s="62">
        <v>2362.25</v>
      </c>
      <c r="H335" s="55"/>
      <c r="I335" s="55"/>
    </row>
    <row r="336" spans="2:9">
      <c r="B336" s="19">
        <v>39546</v>
      </c>
      <c r="C336" s="62">
        <v>1036.5</v>
      </c>
      <c r="D336" s="62">
        <v>928.35</v>
      </c>
      <c r="E336" s="62">
        <v>1800</v>
      </c>
      <c r="F336" s="62">
        <v>8681.5</v>
      </c>
      <c r="G336" s="62">
        <v>2302.5</v>
      </c>
      <c r="H336" s="55"/>
      <c r="I336" s="55"/>
    </row>
    <row r="337" spans="2:9">
      <c r="B337" s="19">
        <v>39547</v>
      </c>
      <c r="C337" s="62">
        <v>1062.25</v>
      </c>
      <c r="D337" s="62">
        <v>925.45</v>
      </c>
      <c r="E337" s="62">
        <v>1749</v>
      </c>
      <c r="F337" s="62">
        <v>8649.5</v>
      </c>
      <c r="G337" s="62">
        <v>2305.25</v>
      </c>
      <c r="H337" s="55"/>
      <c r="I337" s="55"/>
    </row>
    <row r="338" spans="2:9">
      <c r="B338" s="19">
        <v>39548</v>
      </c>
      <c r="C338" s="62">
        <v>1069.25</v>
      </c>
      <c r="D338" s="62">
        <v>926.75</v>
      </c>
      <c r="E338" s="62">
        <v>1832</v>
      </c>
      <c r="F338" s="62">
        <v>8884.25</v>
      </c>
      <c r="G338" s="62">
        <v>2330.25</v>
      </c>
      <c r="H338" s="55"/>
      <c r="I338" s="55"/>
    </row>
    <row r="339" spans="2:9">
      <c r="B339" s="19">
        <v>39549</v>
      </c>
      <c r="C339" s="62">
        <v>1050.5</v>
      </c>
      <c r="D339" s="62">
        <v>922.9</v>
      </c>
      <c r="E339" s="62">
        <v>1795</v>
      </c>
      <c r="F339" s="62">
        <v>8809.5</v>
      </c>
      <c r="G339" s="62">
        <v>2287.5</v>
      </c>
      <c r="H339" s="55"/>
      <c r="I339" s="55"/>
    </row>
    <row r="340" spans="2:9">
      <c r="B340" s="19">
        <v>39552</v>
      </c>
      <c r="C340" s="62">
        <v>1041.75</v>
      </c>
      <c r="D340" s="62">
        <v>929.2</v>
      </c>
      <c r="E340" s="62">
        <v>1745</v>
      </c>
      <c r="F340" s="62">
        <v>8679.25</v>
      </c>
      <c r="G340" s="62">
        <v>2235</v>
      </c>
      <c r="H340" s="55"/>
      <c r="I340" s="55"/>
    </row>
    <row r="341" spans="2:9">
      <c r="B341" s="19">
        <v>39553</v>
      </c>
      <c r="C341" s="62">
        <v>1053.75</v>
      </c>
      <c r="D341" s="62">
        <v>927.8</v>
      </c>
      <c r="E341" s="62">
        <v>1786</v>
      </c>
      <c r="F341" s="62">
        <v>8719.5</v>
      </c>
      <c r="G341" s="62">
        <v>2270.25</v>
      </c>
      <c r="H341" s="55"/>
      <c r="I341" s="55"/>
    </row>
    <row r="342" spans="2:9">
      <c r="B342" s="19">
        <v>39554</v>
      </c>
      <c r="C342" s="62">
        <v>1059.75</v>
      </c>
      <c r="D342" s="62">
        <v>947.45</v>
      </c>
      <c r="E342" s="62">
        <v>1807</v>
      </c>
      <c r="F342" s="62">
        <v>8736.25</v>
      </c>
      <c r="G342" s="62">
        <v>2285.5</v>
      </c>
      <c r="H342" s="55"/>
      <c r="I342" s="55"/>
    </row>
    <row r="343" spans="2:9">
      <c r="B343" s="19">
        <v>39555</v>
      </c>
      <c r="C343" s="62">
        <v>1047.75</v>
      </c>
      <c r="D343" s="62">
        <v>942.95</v>
      </c>
      <c r="E343" s="62">
        <v>1856</v>
      </c>
      <c r="F343" s="62">
        <v>8861.25</v>
      </c>
      <c r="G343" s="62">
        <v>2285.25</v>
      </c>
      <c r="H343" s="55"/>
      <c r="I343" s="55"/>
    </row>
    <row r="344" spans="2:9">
      <c r="B344" s="19">
        <v>39556</v>
      </c>
      <c r="C344" s="62">
        <v>1062</v>
      </c>
      <c r="D344" s="62">
        <v>914.4</v>
      </c>
      <c r="E344" s="62">
        <v>1818</v>
      </c>
      <c r="F344" s="62">
        <v>8629.5</v>
      </c>
      <c r="G344" s="62">
        <v>2240.25</v>
      </c>
      <c r="H344" s="55"/>
      <c r="I344" s="55"/>
    </row>
    <row r="345" spans="2:9">
      <c r="B345" s="19">
        <v>39559</v>
      </c>
      <c r="C345" s="62">
        <v>1067</v>
      </c>
      <c r="D345" s="62">
        <v>915</v>
      </c>
      <c r="E345" s="62">
        <v>1786</v>
      </c>
      <c r="F345" s="62">
        <v>8641.25</v>
      </c>
      <c r="G345" s="62">
        <v>2219.25</v>
      </c>
      <c r="H345" s="55"/>
      <c r="I345" s="55"/>
    </row>
    <row r="346" spans="2:9">
      <c r="B346" s="19">
        <v>39560</v>
      </c>
      <c r="C346" s="62">
        <v>1077.5</v>
      </c>
      <c r="D346" s="62">
        <v>918.9</v>
      </c>
      <c r="E346" s="62">
        <v>1756</v>
      </c>
      <c r="F346" s="62">
        <v>8769.5</v>
      </c>
      <c r="G346" s="62">
        <v>2234.5</v>
      </c>
      <c r="H346" s="55"/>
      <c r="I346" s="55"/>
    </row>
    <row r="347" spans="2:9">
      <c r="B347" s="19">
        <v>39561</v>
      </c>
      <c r="C347" s="62">
        <v>1071.25</v>
      </c>
      <c r="D347" s="62">
        <v>901.3</v>
      </c>
      <c r="E347" s="62">
        <v>1755</v>
      </c>
      <c r="F347" s="62">
        <v>8795.5</v>
      </c>
      <c r="G347" s="62">
        <v>2184.75</v>
      </c>
      <c r="H347" s="55"/>
      <c r="I347" s="55"/>
    </row>
    <row r="348" spans="2:9">
      <c r="B348" s="19">
        <v>39562</v>
      </c>
      <c r="C348" s="62">
        <v>1077.25</v>
      </c>
      <c r="D348" s="62">
        <v>891.65</v>
      </c>
      <c r="E348" s="62">
        <v>1709</v>
      </c>
      <c r="F348" s="62">
        <v>8700.25</v>
      </c>
      <c r="G348" s="62">
        <v>2219.75</v>
      </c>
      <c r="H348" s="55"/>
      <c r="I348" s="55"/>
    </row>
    <row r="349" spans="2:9">
      <c r="B349" s="19">
        <v>39563</v>
      </c>
      <c r="C349" s="62">
        <v>1086.75</v>
      </c>
      <c r="D349" s="62">
        <v>891.8</v>
      </c>
      <c r="E349" s="62">
        <v>1668</v>
      </c>
      <c r="F349" s="62">
        <v>8599.5</v>
      </c>
      <c r="G349" s="62">
        <v>2210.25</v>
      </c>
      <c r="H349" s="55"/>
      <c r="I349" s="55"/>
    </row>
    <row r="350" spans="2:9">
      <c r="B350" s="19">
        <v>39566</v>
      </c>
      <c r="C350" s="62">
        <v>1090.75</v>
      </c>
      <c r="D350" s="62">
        <v>895.4</v>
      </c>
      <c r="E350" s="62">
        <v>1694</v>
      </c>
      <c r="F350" s="62">
        <v>8743</v>
      </c>
      <c r="G350" s="62">
        <v>2275.5</v>
      </c>
      <c r="H350" s="55"/>
      <c r="I350" s="55"/>
    </row>
    <row r="351" spans="2:9">
      <c r="B351" s="19">
        <v>39567</v>
      </c>
      <c r="C351" s="62">
        <v>1091</v>
      </c>
      <c r="D351" s="62">
        <v>877.9</v>
      </c>
      <c r="E351" s="62">
        <v>1678</v>
      </c>
      <c r="F351" s="62">
        <v>8737.5</v>
      </c>
      <c r="G351" s="62">
        <v>2230.25</v>
      </c>
      <c r="H351" s="55"/>
      <c r="I351" s="55"/>
    </row>
    <row r="352" spans="2:9">
      <c r="B352" s="19">
        <v>39568</v>
      </c>
      <c r="C352" s="62">
        <v>1080.75</v>
      </c>
      <c r="D352" s="62">
        <v>869.85</v>
      </c>
      <c r="E352" s="62">
        <v>1647</v>
      </c>
      <c r="F352" s="62">
        <v>8652.5</v>
      </c>
      <c r="G352" s="62">
        <v>2195.25</v>
      </c>
      <c r="H352" s="55"/>
      <c r="I352" s="55"/>
    </row>
    <row r="353" spans="2:9">
      <c r="B353" s="19">
        <v>39569</v>
      </c>
      <c r="C353" s="62">
        <v>1044.25</v>
      </c>
      <c r="D353" s="62">
        <v>850.15</v>
      </c>
      <c r="E353" s="62">
        <v>1664</v>
      </c>
      <c r="F353" s="62">
        <v>8685.5</v>
      </c>
      <c r="G353" s="62">
        <v>2195.25</v>
      </c>
      <c r="H353" s="55"/>
      <c r="I353" s="55"/>
    </row>
    <row r="354" spans="2:9">
      <c r="B354" s="19">
        <v>39570</v>
      </c>
      <c r="C354" s="62">
        <v>1075</v>
      </c>
      <c r="D354" s="62">
        <v>856.3</v>
      </c>
      <c r="E354" s="62">
        <v>1619</v>
      </c>
      <c r="F354" s="62">
        <v>8389.5</v>
      </c>
      <c r="G354" s="62">
        <v>2145.5</v>
      </c>
      <c r="H354" s="55"/>
      <c r="I354" s="55"/>
    </row>
    <row r="355" spans="2:9">
      <c r="B355" s="19">
        <v>39573</v>
      </c>
      <c r="C355" s="62">
        <v>1075</v>
      </c>
      <c r="D355" s="62">
        <v>856.3</v>
      </c>
      <c r="E355" s="62">
        <v>1619</v>
      </c>
      <c r="F355" s="62">
        <v>8389.5</v>
      </c>
      <c r="G355" s="62">
        <v>2145.5</v>
      </c>
      <c r="H355" s="55"/>
      <c r="I355" s="55"/>
    </row>
    <row r="356" spans="2:9">
      <c r="B356" s="19">
        <v>39574</v>
      </c>
      <c r="C356" s="62">
        <v>1114.5</v>
      </c>
      <c r="D356" s="62">
        <v>879.6</v>
      </c>
      <c r="E356" s="62">
        <v>1670</v>
      </c>
      <c r="F356" s="62">
        <v>8620</v>
      </c>
      <c r="G356" s="62">
        <v>2214</v>
      </c>
      <c r="H356" s="55"/>
      <c r="I356" s="55"/>
    </row>
    <row r="357" spans="2:9">
      <c r="B357" s="19">
        <v>39575</v>
      </c>
      <c r="C357" s="62">
        <v>1112.5</v>
      </c>
      <c r="D357" s="62">
        <v>867.75</v>
      </c>
      <c r="E357" s="62">
        <v>1669</v>
      </c>
      <c r="F357" s="62">
        <v>8640.5</v>
      </c>
      <c r="G357" s="62">
        <v>2235.25</v>
      </c>
      <c r="H357" s="55"/>
      <c r="I357" s="55"/>
    </row>
    <row r="358" spans="2:9">
      <c r="B358" s="19">
        <v>39576</v>
      </c>
      <c r="C358" s="62">
        <v>1151.75</v>
      </c>
      <c r="D358" s="62">
        <v>884.55</v>
      </c>
      <c r="E358" s="62">
        <v>1658</v>
      </c>
      <c r="F358" s="62">
        <v>8455</v>
      </c>
      <c r="G358" s="62">
        <v>2190.25</v>
      </c>
      <c r="H358" s="55"/>
      <c r="I358" s="55"/>
    </row>
    <row r="359" spans="2:9">
      <c r="B359" s="19">
        <v>39577</v>
      </c>
      <c r="C359" s="62">
        <v>1190.5</v>
      </c>
      <c r="D359" s="62">
        <v>876.3</v>
      </c>
      <c r="E359" s="62">
        <v>1697</v>
      </c>
      <c r="F359" s="62">
        <v>8399.5</v>
      </c>
      <c r="G359" s="62">
        <v>2165.25</v>
      </c>
      <c r="H359" s="55"/>
      <c r="I359" s="55"/>
    </row>
    <row r="360" spans="2:9">
      <c r="B360" s="19">
        <v>39580</v>
      </c>
      <c r="C360" s="62">
        <v>1180.5</v>
      </c>
      <c r="D360" s="62">
        <v>885.7</v>
      </c>
      <c r="E360" s="62">
        <v>1674</v>
      </c>
      <c r="F360" s="62">
        <v>8275.5</v>
      </c>
      <c r="G360" s="62">
        <v>2158.75</v>
      </c>
      <c r="H360" s="55"/>
      <c r="I360" s="55"/>
    </row>
    <row r="361" spans="2:9">
      <c r="B361" s="19">
        <v>39581</v>
      </c>
      <c r="C361" s="62">
        <v>1206.5</v>
      </c>
      <c r="D361" s="62">
        <v>868.5</v>
      </c>
      <c r="E361" s="62">
        <v>1708</v>
      </c>
      <c r="F361" s="62">
        <v>8409.75</v>
      </c>
      <c r="G361" s="62">
        <v>2289.25</v>
      </c>
      <c r="H361" s="55"/>
      <c r="I361" s="55"/>
    </row>
    <row r="362" spans="2:9">
      <c r="B362" s="19">
        <v>39582</v>
      </c>
      <c r="C362" s="62">
        <v>1199.75</v>
      </c>
      <c r="D362" s="62">
        <v>868.7</v>
      </c>
      <c r="E362" s="62">
        <v>1669</v>
      </c>
      <c r="F362" s="62">
        <v>8179.5</v>
      </c>
      <c r="G362" s="62">
        <v>2267.5</v>
      </c>
      <c r="H362" s="55"/>
      <c r="I362" s="55"/>
    </row>
    <row r="363" spans="2:9">
      <c r="B363" s="19">
        <v>39583</v>
      </c>
      <c r="C363" s="62">
        <v>1201.75</v>
      </c>
      <c r="D363" s="62">
        <v>886.8</v>
      </c>
      <c r="E363" s="62">
        <v>1660</v>
      </c>
      <c r="F363" s="62">
        <v>8355</v>
      </c>
      <c r="G363" s="62">
        <v>2260.5</v>
      </c>
      <c r="H363" s="55"/>
      <c r="I363" s="55"/>
    </row>
    <row r="364" spans="2:9">
      <c r="B364" s="19">
        <v>39584</v>
      </c>
      <c r="C364" s="62">
        <v>1205</v>
      </c>
      <c r="D364" s="62">
        <v>904.8</v>
      </c>
      <c r="E364" s="62">
        <v>1683</v>
      </c>
      <c r="F364" s="62">
        <v>8467.5</v>
      </c>
      <c r="G364" s="62">
        <v>2322.5</v>
      </c>
      <c r="H364" s="55"/>
      <c r="I364" s="55"/>
    </row>
    <row r="365" spans="2:9">
      <c r="B365" s="19">
        <v>39587</v>
      </c>
      <c r="C365" s="62">
        <v>1201.75</v>
      </c>
      <c r="D365" s="62">
        <v>903.6</v>
      </c>
      <c r="E365" s="62">
        <v>1718</v>
      </c>
      <c r="F365" s="62">
        <v>8737.5</v>
      </c>
      <c r="G365" s="62">
        <v>2230.25</v>
      </c>
      <c r="H365" s="55"/>
      <c r="I365" s="55"/>
    </row>
    <row r="366" spans="2:9">
      <c r="B366" s="19">
        <v>39588</v>
      </c>
      <c r="C366" s="62">
        <v>1233.5</v>
      </c>
      <c r="D366" s="62">
        <v>916.95</v>
      </c>
      <c r="E366" s="62">
        <v>1703</v>
      </c>
      <c r="F366" s="62">
        <v>8359.5</v>
      </c>
      <c r="G366" s="62">
        <v>2219.5</v>
      </c>
      <c r="H366" s="55"/>
      <c r="I366" s="55"/>
    </row>
    <row r="367" spans="2:9">
      <c r="B367" s="19">
        <v>39589</v>
      </c>
      <c r="C367" s="62">
        <v>1256.5</v>
      </c>
      <c r="D367" s="62">
        <v>927.05</v>
      </c>
      <c r="E367" s="62">
        <v>1777</v>
      </c>
      <c r="F367" s="62">
        <v>8394.5</v>
      </c>
      <c r="G367" s="62">
        <v>2215.5</v>
      </c>
      <c r="H367" s="55"/>
      <c r="I367" s="55"/>
    </row>
    <row r="368" spans="2:9">
      <c r="B368" s="19">
        <v>39590</v>
      </c>
      <c r="C368" s="62">
        <v>1277</v>
      </c>
      <c r="D368" s="62">
        <v>921.2</v>
      </c>
      <c r="E368" s="62">
        <v>1782</v>
      </c>
      <c r="F368" s="62">
        <v>8419.5</v>
      </c>
      <c r="G368" s="62">
        <v>2168.5</v>
      </c>
      <c r="H368" s="55"/>
      <c r="I368" s="55"/>
    </row>
    <row r="369" spans="2:9">
      <c r="B369" s="19">
        <v>39591</v>
      </c>
      <c r="C369" s="62">
        <v>1286.75</v>
      </c>
      <c r="D369" s="62">
        <v>926.65</v>
      </c>
      <c r="E369" s="62">
        <v>1810</v>
      </c>
      <c r="F369" s="62">
        <v>8277.5</v>
      </c>
      <c r="G369" s="62">
        <v>2111.25</v>
      </c>
      <c r="H369" s="55"/>
      <c r="I369" s="55"/>
    </row>
    <row r="370" spans="2:9">
      <c r="B370" s="19">
        <v>39594</v>
      </c>
      <c r="C370" s="62">
        <v>1286.75</v>
      </c>
      <c r="D370" s="62">
        <v>926.65</v>
      </c>
      <c r="E370" s="62">
        <v>1810</v>
      </c>
      <c r="F370" s="62">
        <v>8277.5</v>
      </c>
      <c r="G370" s="62">
        <v>2111.25</v>
      </c>
      <c r="H370" s="55"/>
      <c r="I370" s="55"/>
    </row>
    <row r="371" spans="2:9">
      <c r="B371" s="19">
        <v>39595</v>
      </c>
      <c r="C371" s="62">
        <v>1261.75</v>
      </c>
      <c r="D371" s="62">
        <v>909.7</v>
      </c>
      <c r="E371" s="62">
        <v>1814</v>
      </c>
      <c r="F371" s="62">
        <v>8375.5</v>
      </c>
      <c r="G371" s="62">
        <v>2139.25</v>
      </c>
      <c r="H371" s="55"/>
      <c r="I371" s="55"/>
    </row>
    <row r="372" spans="2:9">
      <c r="B372" s="19">
        <v>39596</v>
      </c>
      <c r="C372" s="62">
        <v>1248</v>
      </c>
      <c r="D372" s="62">
        <v>898.4</v>
      </c>
      <c r="E372" s="62">
        <v>1726</v>
      </c>
      <c r="F372" s="62">
        <v>8175.5</v>
      </c>
      <c r="G372" s="62">
        <v>2075.25</v>
      </c>
      <c r="H372" s="55"/>
      <c r="I372" s="55"/>
    </row>
    <row r="373" spans="2:9">
      <c r="B373" s="19">
        <v>39597</v>
      </c>
      <c r="C373" s="62">
        <v>1231.5</v>
      </c>
      <c r="D373" s="62">
        <v>883.5</v>
      </c>
      <c r="E373" s="62">
        <v>1717</v>
      </c>
      <c r="F373" s="62">
        <v>8109.5</v>
      </c>
      <c r="G373" s="62">
        <v>2014.75</v>
      </c>
      <c r="H373" s="55"/>
      <c r="I373" s="55"/>
    </row>
    <row r="374" spans="2:9">
      <c r="B374" s="19">
        <v>39598</v>
      </c>
      <c r="C374" s="62">
        <v>1190.75</v>
      </c>
      <c r="D374" s="62">
        <v>888.3</v>
      </c>
      <c r="E374" s="62">
        <v>1685</v>
      </c>
      <c r="F374" s="62">
        <v>8104.5</v>
      </c>
      <c r="G374" s="62">
        <v>1979.25</v>
      </c>
      <c r="H374" s="55"/>
      <c r="I374" s="55"/>
    </row>
    <row r="375" spans="2:9">
      <c r="B375" s="19">
        <v>39601</v>
      </c>
      <c r="C375" s="62">
        <v>1212</v>
      </c>
      <c r="D375" s="62">
        <v>896.7</v>
      </c>
      <c r="E375" s="62">
        <v>1686</v>
      </c>
      <c r="F375" s="62">
        <v>7979.5</v>
      </c>
      <c r="G375" s="62">
        <v>1934.75</v>
      </c>
      <c r="H375" s="55"/>
      <c r="I375" s="55"/>
    </row>
    <row r="376" spans="2:9">
      <c r="B376" s="19">
        <v>39602</v>
      </c>
      <c r="C376" s="62">
        <v>1186.25</v>
      </c>
      <c r="D376" s="62">
        <v>881.5</v>
      </c>
      <c r="E376" s="62">
        <v>1682</v>
      </c>
      <c r="F376" s="62">
        <v>8059.5</v>
      </c>
      <c r="G376" s="62">
        <v>1943.5</v>
      </c>
      <c r="H376" s="55"/>
      <c r="I376" s="55"/>
    </row>
    <row r="377" spans="2:9">
      <c r="B377" s="19">
        <v>39603</v>
      </c>
      <c r="C377" s="62">
        <v>1150</v>
      </c>
      <c r="D377" s="62">
        <v>880.6</v>
      </c>
      <c r="E377" s="62">
        <v>1667</v>
      </c>
      <c r="F377" s="62">
        <v>8005.5</v>
      </c>
      <c r="G377" s="62">
        <v>1948</v>
      </c>
      <c r="H377" s="55"/>
      <c r="I377" s="55"/>
    </row>
    <row r="378" spans="2:9">
      <c r="B378" s="19">
        <v>39604</v>
      </c>
      <c r="C378" s="62">
        <v>1155.75</v>
      </c>
      <c r="D378" s="62">
        <v>870.9</v>
      </c>
      <c r="E378" s="62">
        <v>1665</v>
      </c>
      <c r="F378" s="62">
        <v>7920.5</v>
      </c>
      <c r="G378" s="62">
        <v>1933.5</v>
      </c>
      <c r="H378" s="55"/>
      <c r="I378" s="55"/>
    </row>
    <row r="379" spans="2:9">
      <c r="B379" s="19">
        <v>39605</v>
      </c>
      <c r="C379" s="62">
        <v>1252.5</v>
      </c>
      <c r="D379" s="62">
        <v>896.7</v>
      </c>
      <c r="E379" s="62">
        <v>1719</v>
      </c>
      <c r="F379" s="62">
        <v>8105.75</v>
      </c>
      <c r="G379" s="62">
        <v>1937</v>
      </c>
      <c r="H379" s="55"/>
      <c r="I379" s="55"/>
    </row>
    <row r="380" spans="2:9">
      <c r="B380" s="19">
        <v>39608</v>
      </c>
      <c r="C380" s="62">
        <v>1260.5</v>
      </c>
      <c r="D380" s="62">
        <v>899.2</v>
      </c>
      <c r="E380" s="62">
        <v>1746</v>
      </c>
      <c r="F380" s="62">
        <v>8092.25</v>
      </c>
      <c r="G380" s="62">
        <v>1949.75</v>
      </c>
      <c r="H380" s="55"/>
      <c r="I380" s="55"/>
    </row>
    <row r="381" spans="2:9">
      <c r="B381" s="19">
        <v>39609</v>
      </c>
      <c r="C381" s="62">
        <v>1263</v>
      </c>
      <c r="D381" s="62">
        <v>871.75</v>
      </c>
      <c r="E381" s="62">
        <v>1694</v>
      </c>
      <c r="F381" s="62">
        <v>8049.5</v>
      </c>
      <c r="G381" s="62">
        <v>1901.5</v>
      </c>
      <c r="H381" s="55"/>
      <c r="I381" s="55"/>
    </row>
    <row r="382" spans="2:9">
      <c r="B382" s="19">
        <v>39610</v>
      </c>
      <c r="C382" s="62">
        <v>1256.25</v>
      </c>
      <c r="D382" s="62">
        <v>880.1</v>
      </c>
      <c r="E382" s="62">
        <v>1658</v>
      </c>
      <c r="F382" s="62">
        <v>7988.5</v>
      </c>
      <c r="G382" s="62">
        <v>1862.25</v>
      </c>
      <c r="H382" s="55"/>
      <c r="I382" s="55"/>
    </row>
    <row r="383" spans="2:9">
      <c r="B383" s="19">
        <v>39611</v>
      </c>
      <c r="C383" s="62">
        <v>1239.25</v>
      </c>
      <c r="D383" s="62">
        <v>861.8</v>
      </c>
      <c r="E383" s="62">
        <v>1659</v>
      </c>
      <c r="F383" s="62">
        <v>7954.5</v>
      </c>
      <c r="G383" s="62">
        <v>1855.25</v>
      </c>
      <c r="H383" s="55"/>
      <c r="I383" s="55"/>
    </row>
    <row r="384" spans="2:9">
      <c r="B384" s="19">
        <v>39612</v>
      </c>
      <c r="C384" s="62">
        <v>1244.75</v>
      </c>
      <c r="D384" s="62">
        <v>865.15</v>
      </c>
      <c r="E384" s="62">
        <v>1631</v>
      </c>
      <c r="F384" s="62">
        <v>8024.75</v>
      </c>
      <c r="G384" s="62">
        <v>1850.25</v>
      </c>
      <c r="H384" s="55"/>
      <c r="I384" s="55"/>
    </row>
    <row r="385" spans="2:9">
      <c r="B385" s="19">
        <v>39615</v>
      </c>
      <c r="C385" s="62">
        <v>1264</v>
      </c>
      <c r="D385" s="62">
        <v>887.6</v>
      </c>
      <c r="E385" s="62">
        <v>1673</v>
      </c>
      <c r="F385" s="62">
        <v>8252.5</v>
      </c>
      <c r="G385" s="62">
        <v>1811.5</v>
      </c>
      <c r="H385" s="55"/>
      <c r="I385" s="55"/>
    </row>
    <row r="386" spans="2:9">
      <c r="B386" s="19">
        <v>39616</v>
      </c>
      <c r="C386" s="62">
        <v>1245.25</v>
      </c>
      <c r="D386" s="62">
        <v>881.2</v>
      </c>
      <c r="E386" s="62">
        <v>1722</v>
      </c>
      <c r="F386" s="62">
        <v>8180.5</v>
      </c>
      <c r="G386" s="62">
        <v>1841.25</v>
      </c>
      <c r="H386" s="55"/>
      <c r="I386" s="55"/>
    </row>
    <row r="387" spans="2:9">
      <c r="B387" s="19">
        <v>39617</v>
      </c>
      <c r="C387" s="62">
        <v>1217.25</v>
      </c>
      <c r="D387" s="62">
        <v>889.95</v>
      </c>
      <c r="E387" s="62">
        <v>1700</v>
      </c>
      <c r="F387" s="62">
        <v>8295.5</v>
      </c>
      <c r="G387" s="62">
        <v>1891.25</v>
      </c>
      <c r="H387" s="55"/>
      <c r="I387" s="55"/>
    </row>
    <row r="388" spans="2:9">
      <c r="B388" s="19">
        <v>39618</v>
      </c>
      <c r="C388" s="62">
        <v>1227.75</v>
      </c>
      <c r="D388" s="62">
        <v>904.3</v>
      </c>
      <c r="E388" s="62">
        <v>1722</v>
      </c>
      <c r="F388" s="62">
        <v>8385.25</v>
      </c>
      <c r="G388" s="62">
        <v>1885.25</v>
      </c>
      <c r="H388" s="55"/>
      <c r="I388" s="55"/>
    </row>
    <row r="389" spans="2:9">
      <c r="B389" s="19">
        <v>39619</v>
      </c>
      <c r="C389" s="62">
        <v>1239</v>
      </c>
      <c r="D389" s="62">
        <v>905.6</v>
      </c>
      <c r="E389" s="62">
        <v>1744</v>
      </c>
      <c r="F389" s="62">
        <v>8589.75</v>
      </c>
      <c r="G389" s="62">
        <v>1925.25</v>
      </c>
      <c r="H389" s="55"/>
      <c r="I389" s="55"/>
    </row>
    <row r="390" spans="2:9">
      <c r="B390" s="19">
        <v>39622</v>
      </c>
      <c r="C390" s="62">
        <v>1246</v>
      </c>
      <c r="D390" s="62">
        <v>880</v>
      </c>
      <c r="E390" s="62">
        <v>1719</v>
      </c>
      <c r="F390" s="62">
        <v>8540.25</v>
      </c>
      <c r="G390" s="62">
        <v>1898.25</v>
      </c>
      <c r="H390" s="55"/>
      <c r="I390" s="55"/>
    </row>
    <row r="391" spans="2:9">
      <c r="B391" s="19">
        <v>39623</v>
      </c>
      <c r="C391" s="62">
        <v>1242.75</v>
      </c>
      <c r="D391" s="62">
        <v>890</v>
      </c>
      <c r="E391" s="62">
        <v>1685</v>
      </c>
      <c r="F391" s="62">
        <v>8491.25</v>
      </c>
      <c r="G391" s="62">
        <v>1874.5</v>
      </c>
      <c r="H391" s="55"/>
      <c r="I391" s="55"/>
    </row>
    <row r="392" spans="2:9">
      <c r="B392" s="19">
        <v>39624</v>
      </c>
      <c r="C392" s="62">
        <v>1212.25</v>
      </c>
      <c r="D392" s="62">
        <v>879.3</v>
      </c>
      <c r="E392" s="62">
        <v>1670</v>
      </c>
      <c r="F392" s="62">
        <v>8541.75</v>
      </c>
      <c r="G392" s="62">
        <v>1852.25</v>
      </c>
      <c r="H392" s="55"/>
      <c r="I392" s="55"/>
    </row>
    <row r="393" spans="2:9">
      <c r="B393" s="19">
        <v>39625</v>
      </c>
      <c r="C393" s="62">
        <v>1262.75</v>
      </c>
      <c r="D393" s="62">
        <v>913.4</v>
      </c>
      <c r="E393" s="62">
        <v>1688</v>
      </c>
      <c r="F393" s="62">
        <v>8550.5</v>
      </c>
      <c r="G393" s="62">
        <v>1887.5</v>
      </c>
      <c r="H393" s="55"/>
      <c r="I393" s="55"/>
    </row>
    <row r="394" spans="2:9">
      <c r="B394" s="19">
        <v>39626</v>
      </c>
      <c r="C394" s="62">
        <v>1269.25</v>
      </c>
      <c r="D394" s="62">
        <v>925.55</v>
      </c>
      <c r="E394" s="62">
        <v>1740</v>
      </c>
      <c r="F394" s="62">
        <v>8677.5</v>
      </c>
      <c r="G394" s="62">
        <v>1916.5</v>
      </c>
      <c r="H394" s="55"/>
      <c r="I394" s="55"/>
    </row>
    <row r="395" spans="2:9">
      <c r="B395" s="19">
        <v>39629</v>
      </c>
      <c r="C395" s="62">
        <v>1264.5</v>
      </c>
      <c r="D395" s="62">
        <v>922.6</v>
      </c>
      <c r="E395" s="62">
        <v>1765</v>
      </c>
      <c r="F395" s="62">
        <v>8775.25</v>
      </c>
      <c r="G395" s="62">
        <v>1872.5</v>
      </c>
      <c r="H395" s="55"/>
      <c r="I395" s="55"/>
    </row>
    <row r="396" spans="2:9">
      <c r="B396" s="19">
        <v>39630</v>
      </c>
      <c r="C396" s="62">
        <v>1275.25</v>
      </c>
      <c r="D396" s="62">
        <v>942.9</v>
      </c>
      <c r="E396" s="62">
        <v>1756</v>
      </c>
      <c r="F396" s="62">
        <v>8710.75</v>
      </c>
      <c r="G396" s="62">
        <v>1894.25</v>
      </c>
      <c r="H396" s="55"/>
      <c r="I396" s="55"/>
    </row>
    <row r="397" spans="2:9">
      <c r="B397" s="19">
        <v>39631</v>
      </c>
      <c r="C397" s="62">
        <v>1287</v>
      </c>
      <c r="D397" s="62">
        <v>939.7</v>
      </c>
      <c r="E397" s="62">
        <v>1792</v>
      </c>
      <c r="F397" s="62">
        <v>8750</v>
      </c>
      <c r="G397" s="62">
        <v>1860.25</v>
      </c>
      <c r="H397" s="55"/>
      <c r="I397" s="55"/>
    </row>
    <row r="398" spans="2:9">
      <c r="B398" s="19">
        <v>39632</v>
      </c>
      <c r="C398" s="62">
        <v>1307</v>
      </c>
      <c r="D398" s="62">
        <v>938.5</v>
      </c>
      <c r="E398" s="62">
        <v>1831</v>
      </c>
      <c r="F398" s="62">
        <v>8982.5</v>
      </c>
      <c r="G398" s="62">
        <v>1797.75</v>
      </c>
      <c r="H398" s="55"/>
      <c r="I398" s="55"/>
    </row>
    <row r="399" spans="2:9">
      <c r="B399" s="19">
        <v>39633</v>
      </c>
      <c r="C399" s="62">
        <v>1300.5</v>
      </c>
      <c r="D399" s="62">
        <v>932.5</v>
      </c>
      <c r="E399" s="62">
        <v>1801</v>
      </c>
      <c r="F399" s="62">
        <v>8660.5</v>
      </c>
      <c r="G399" s="62">
        <v>1739.75</v>
      </c>
      <c r="H399" s="55"/>
      <c r="I399" s="55"/>
    </row>
    <row r="400" spans="2:9">
      <c r="B400" s="19">
        <v>39636</v>
      </c>
      <c r="C400" s="62">
        <v>1272.75</v>
      </c>
      <c r="D400" s="62">
        <v>922.2</v>
      </c>
      <c r="E400" s="62">
        <v>1785</v>
      </c>
      <c r="F400" s="62">
        <v>8564.75</v>
      </c>
      <c r="G400" s="62">
        <v>1776.5</v>
      </c>
      <c r="H400" s="55"/>
      <c r="I400" s="55"/>
    </row>
    <row r="401" spans="2:9">
      <c r="B401" s="19">
        <v>39637</v>
      </c>
      <c r="C401" s="62">
        <v>1221.25</v>
      </c>
      <c r="D401" s="62">
        <v>914.9</v>
      </c>
      <c r="E401" s="62">
        <v>1762</v>
      </c>
      <c r="F401" s="62">
        <v>8537.5</v>
      </c>
      <c r="G401" s="62">
        <v>1802.5</v>
      </c>
      <c r="H401" s="55"/>
      <c r="I401" s="55"/>
    </row>
    <row r="402" spans="2:9">
      <c r="B402" s="19">
        <v>39638</v>
      </c>
      <c r="C402" s="62">
        <v>1236.5</v>
      </c>
      <c r="D402" s="62">
        <v>926.15</v>
      </c>
      <c r="E402" s="62">
        <v>1782</v>
      </c>
      <c r="F402" s="62">
        <v>8352.5</v>
      </c>
      <c r="G402" s="62">
        <v>1798.25</v>
      </c>
      <c r="H402" s="55"/>
      <c r="I402" s="55"/>
    </row>
    <row r="403" spans="2:9">
      <c r="B403" s="19">
        <v>39639</v>
      </c>
      <c r="C403" s="62">
        <v>1274.75</v>
      </c>
      <c r="D403" s="62">
        <v>941.45</v>
      </c>
      <c r="E403" s="62">
        <v>1817</v>
      </c>
      <c r="F403" s="62">
        <v>8422.5</v>
      </c>
      <c r="G403" s="62">
        <v>1920.5</v>
      </c>
      <c r="H403" s="55"/>
      <c r="I403" s="55"/>
    </row>
    <row r="404" spans="2:9">
      <c r="B404" s="19">
        <v>39640</v>
      </c>
      <c r="C404" s="62">
        <v>1352.75</v>
      </c>
      <c r="D404" s="62">
        <v>963.8</v>
      </c>
      <c r="E404" s="62">
        <v>1838</v>
      </c>
      <c r="F404" s="62">
        <v>8498.5</v>
      </c>
      <c r="G404" s="62">
        <v>2023.5</v>
      </c>
      <c r="H404" s="55"/>
      <c r="I404" s="55"/>
    </row>
    <row r="405" spans="2:9">
      <c r="B405" s="19">
        <v>39643</v>
      </c>
      <c r="C405" s="62">
        <v>1311.5</v>
      </c>
      <c r="D405" s="62">
        <v>967.95</v>
      </c>
      <c r="E405" s="62">
        <v>1869</v>
      </c>
      <c r="F405" s="62">
        <v>8479.5</v>
      </c>
      <c r="G405" s="62">
        <v>1975.25</v>
      </c>
      <c r="H405" s="55"/>
      <c r="I405" s="55"/>
    </row>
    <row r="406" spans="2:9">
      <c r="B406" s="19">
        <v>39644</v>
      </c>
      <c r="C406" s="62">
        <v>1255</v>
      </c>
      <c r="D406" s="62">
        <v>986</v>
      </c>
      <c r="E406" s="62">
        <v>1930</v>
      </c>
      <c r="F406" s="62">
        <v>8475.25</v>
      </c>
      <c r="G406" s="62">
        <v>1907.75</v>
      </c>
      <c r="H406" s="55"/>
      <c r="I406" s="55"/>
    </row>
    <row r="407" spans="2:9">
      <c r="B407" s="19">
        <v>39645</v>
      </c>
      <c r="C407" s="62">
        <v>1239.75</v>
      </c>
      <c r="D407" s="62">
        <v>961.6</v>
      </c>
      <c r="E407" s="62">
        <v>1883</v>
      </c>
      <c r="F407" s="62">
        <v>8290.5</v>
      </c>
      <c r="G407" s="62">
        <v>1760.25</v>
      </c>
      <c r="H407" s="55"/>
      <c r="I407" s="55"/>
    </row>
    <row r="408" spans="2:9">
      <c r="B408" s="19">
        <v>39646</v>
      </c>
      <c r="C408" s="62">
        <v>1254</v>
      </c>
      <c r="D408" s="62">
        <v>971.9</v>
      </c>
      <c r="E408" s="62">
        <v>1867</v>
      </c>
      <c r="F408" s="62">
        <v>8300.5</v>
      </c>
      <c r="G408" s="62">
        <v>1791.5</v>
      </c>
      <c r="H408" s="55"/>
      <c r="I408" s="55"/>
    </row>
    <row r="409" spans="2:9">
      <c r="B409" s="19">
        <v>39647</v>
      </c>
      <c r="C409" s="62">
        <v>1215.25</v>
      </c>
      <c r="D409" s="62">
        <v>957.2</v>
      </c>
      <c r="E409" s="62">
        <v>1855</v>
      </c>
      <c r="F409" s="62">
        <v>8322</v>
      </c>
      <c r="G409" s="62">
        <v>1790.25</v>
      </c>
      <c r="H409" s="55"/>
      <c r="I409" s="55"/>
    </row>
    <row r="410" spans="2:9">
      <c r="B410" s="19">
        <v>39650</v>
      </c>
      <c r="C410" s="62">
        <v>1218.5</v>
      </c>
      <c r="D410" s="62">
        <v>963.9</v>
      </c>
      <c r="E410" s="62">
        <v>1835</v>
      </c>
      <c r="F410" s="62">
        <v>8389.75</v>
      </c>
      <c r="G410" s="62">
        <v>1821.25</v>
      </c>
      <c r="H410" s="55"/>
      <c r="I410" s="55"/>
    </row>
    <row r="411" spans="2:9">
      <c r="B411" s="19">
        <v>39651</v>
      </c>
      <c r="C411" s="62">
        <v>1195.5</v>
      </c>
      <c r="D411" s="62">
        <v>957.8</v>
      </c>
      <c r="E411" s="62">
        <v>1860</v>
      </c>
      <c r="F411" s="62">
        <v>8440.5</v>
      </c>
      <c r="G411" s="62">
        <v>1885.25</v>
      </c>
      <c r="H411" s="55"/>
      <c r="I411" s="55"/>
    </row>
    <row r="412" spans="2:9">
      <c r="B412" s="19">
        <v>39652</v>
      </c>
      <c r="C412" s="62">
        <v>1177.25</v>
      </c>
      <c r="D412" s="62">
        <v>927.4</v>
      </c>
      <c r="E412" s="62">
        <v>1759</v>
      </c>
      <c r="F412" s="62">
        <v>8309.5</v>
      </c>
      <c r="G412" s="62">
        <v>1885.25</v>
      </c>
      <c r="H412" s="55"/>
      <c r="I412" s="55"/>
    </row>
    <row r="413" spans="2:9">
      <c r="B413" s="19">
        <v>39653</v>
      </c>
      <c r="C413" s="62">
        <v>1181</v>
      </c>
      <c r="D413" s="62">
        <v>920.8</v>
      </c>
      <c r="E413" s="62">
        <v>1752</v>
      </c>
      <c r="F413" s="62">
        <v>8259</v>
      </c>
      <c r="G413" s="62">
        <v>1891.25</v>
      </c>
      <c r="H413" s="55"/>
      <c r="I413" s="55"/>
    </row>
    <row r="414" spans="2:9">
      <c r="B414" s="19">
        <v>39654</v>
      </c>
      <c r="C414" s="62">
        <v>1173.75</v>
      </c>
      <c r="D414" s="62">
        <v>921.65</v>
      </c>
      <c r="E414" s="62">
        <v>1755</v>
      </c>
      <c r="F414" s="62">
        <v>8159.5</v>
      </c>
      <c r="G414" s="62">
        <v>1825.25</v>
      </c>
      <c r="H414" s="55"/>
      <c r="I414" s="55"/>
    </row>
    <row r="415" spans="2:9">
      <c r="B415" s="19">
        <v>39657</v>
      </c>
      <c r="C415" s="62">
        <v>1169.25</v>
      </c>
      <c r="D415" s="62">
        <v>930.8</v>
      </c>
      <c r="E415" s="62">
        <v>1747</v>
      </c>
      <c r="F415" s="62">
        <v>8189.75</v>
      </c>
      <c r="G415" s="62">
        <v>1815.25</v>
      </c>
      <c r="H415" s="55"/>
      <c r="I415" s="55"/>
    </row>
    <row r="416" spans="2:9">
      <c r="B416" s="19">
        <v>39658</v>
      </c>
      <c r="C416" s="62">
        <v>1144.5</v>
      </c>
      <c r="D416" s="62">
        <v>918.2</v>
      </c>
      <c r="E416" s="62">
        <v>1742</v>
      </c>
      <c r="F416" s="62">
        <v>8095.5</v>
      </c>
      <c r="G416" s="62">
        <v>1862.5</v>
      </c>
      <c r="H416" s="55"/>
      <c r="I416" s="55"/>
    </row>
    <row r="417" spans="2:9">
      <c r="B417" s="19">
        <v>39659</v>
      </c>
      <c r="C417" s="62">
        <v>1138.75</v>
      </c>
      <c r="D417" s="62">
        <v>898.3</v>
      </c>
      <c r="E417" s="62">
        <v>1712</v>
      </c>
      <c r="F417" s="62">
        <v>8052.5</v>
      </c>
      <c r="G417" s="62">
        <v>1862.75</v>
      </c>
      <c r="H417" s="55"/>
      <c r="I417" s="55"/>
    </row>
    <row r="418" spans="2:9">
      <c r="B418" s="19">
        <v>39660</v>
      </c>
      <c r="C418" s="62">
        <v>1132.75</v>
      </c>
      <c r="D418" s="62">
        <v>917.1</v>
      </c>
      <c r="E418" s="62">
        <v>1748</v>
      </c>
      <c r="F418" s="62">
        <v>8260.25</v>
      </c>
      <c r="G418" s="62">
        <v>1906.25</v>
      </c>
      <c r="H418" s="55"/>
      <c r="I418" s="55"/>
    </row>
    <row r="419" spans="2:9">
      <c r="B419" s="19">
        <v>39661</v>
      </c>
      <c r="C419" s="62">
        <v>1126.5</v>
      </c>
      <c r="D419" s="62">
        <v>914.4</v>
      </c>
      <c r="E419" s="62">
        <v>1759</v>
      </c>
      <c r="F419" s="62">
        <v>8095.5</v>
      </c>
      <c r="G419" s="62">
        <v>1850.75</v>
      </c>
      <c r="H419" s="55"/>
      <c r="I419" s="55"/>
    </row>
    <row r="420" spans="2:9">
      <c r="B420" s="19">
        <v>39664</v>
      </c>
      <c r="C420" s="62">
        <v>1111</v>
      </c>
      <c r="D420" s="62">
        <v>906.2</v>
      </c>
      <c r="E420" s="62">
        <v>1737</v>
      </c>
      <c r="F420" s="62">
        <v>7902.5</v>
      </c>
      <c r="G420" s="62">
        <v>1796.5</v>
      </c>
      <c r="H420" s="55"/>
      <c r="I420" s="55"/>
    </row>
    <row r="421" spans="2:9">
      <c r="B421" s="19">
        <v>39665</v>
      </c>
      <c r="C421" s="62">
        <v>1072.5</v>
      </c>
      <c r="D421" s="62">
        <v>880.4</v>
      </c>
      <c r="E421" s="62">
        <v>1667</v>
      </c>
      <c r="F421" s="62">
        <v>7809</v>
      </c>
      <c r="G421" s="62">
        <v>1749.5</v>
      </c>
      <c r="H421" s="55"/>
      <c r="I421" s="55"/>
    </row>
    <row r="422" spans="2:9">
      <c r="B422" s="19">
        <v>39666</v>
      </c>
      <c r="C422" s="62">
        <v>1055</v>
      </c>
      <c r="D422" s="62">
        <v>878.4</v>
      </c>
      <c r="E422" s="62">
        <v>1674</v>
      </c>
      <c r="F422" s="62">
        <v>7870.5</v>
      </c>
      <c r="G422" s="62">
        <v>1735.5</v>
      </c>
      <c r="H422" s="55"/>
      <c r="I422" s="55"/>
    </row>
    <row r="423" spans="2:9">
      <c r="B423" s="19">
        <v>39667</v>
      </c>
      <c r="C423" s="62">
        <v>1064</v>
      </c>
      <c r="D423" s="62">
        <v>872.85</v>
      </c>
      <c r="E423" s="62">
        <v>1659</v>
      </c>
      <c r="F423" s="62">
        <v>7825.5</v>
      </c>
      <c r="G423" s="62">
        <v>1745.5</v>
      </c>
      <c r="H423" s="55"/>
      <c r="I423" s="55"/>
    </row>
    <row r="424" spans="2:9">
      <c r="B424" s="19">
        <v>39668</v>
      </c>
      <c r="C424" s="62">
        <v>1032</v>
      </c>
      <c r="D424" s="62">
        <v>852.4</v>
      </c>
      <c r="E424" s="62">
        <v>1576</v>
      </c>
      <c r="F424" s="62">
        <v>7547.5</v>
      </c>
      <c r="G424" s="62">
        <v>1689.5</v>
      </c>
      <c r="H424" s="55"/>
      <c r="I424" s="55"/>
    </row>
    <row r="425" spans="2:9">
      <c r="B425" s="19">
        <v>39671</v>
      </c>
      <c r="C425" s="62">
        <v>1032.25</v>
      </c>
      <c r="D425" s="62">
        <v>853.6</v>
      </c>
      <c r="E425" s="62">
        <v>1533.5</v>
      </c>
      <c r="F425" s="62">
        <v>7460.25</v>
      </c>
      <c r="G425" s="62">
        <v>1670.25</v>
      </c>
      <c r="H425" s="55"/>
      <c r="I425" s="55"/>
    </row>
    <row r="426" spans="2:9">
      <c r="B426" s="19">
        <v>39672</v>
      </c>
      <c r="C426" s="62">
        <v>1019.5</v>
      </c>
      <c r="D426" s="62">
        <v>815</v>
      </c>
      <c r="E426" s="62">
        <v>1445</v>
      </c>
      <c r="F426" s="62">
        <v>7260.5</v>
      </c>
      <c r="G426" s="62">
        <v>1658.25</v>
      </c>
      <c r="H426" s="55"/>
      <c r="I426" s="55"/>
    </row>
    <row r="427" spans="2:9">
      <c r="B427" s="19">
        <v>39673</v>
      </c>
      <c r="C427" s="62">
        <v>1026</v>
      </c>
      <c r="D427" s="62">
        <v>823.55</v>
      </c>
      <c r="E427" s="62">
        <v>1468</v>
      </c>
      <c r="F427" s="62">
        <v>7317.5</v>
      </c>
      <c r="G427" s="62">
        <v>1633</v>
      </c>
      <c r="H427" s="55"/>
      <c r="I427" s="55"/>
    </row>
    <row r="428" spans="2:9">
      <c r="B428" s="19">
        <v>39674</v>
      </c>
      <c r="C428" s="62">
        <v>1018.75</v>
      </c>
      <c r="D428" s="62">
        <v>816.6</v>
      </c>
      <c r="E428" s="62">
        <v>1486</v>
      </c>
      <c r="F428" s="62">
        <v>7637.5</v>
      </c>
      <c r="G428" s="62">
        <v>1627.5</v>
      </c>
      <c r="H428" s="55"/>
      <c r="I428" s="55"/>
    </row>
    <row r="429" spans="2:9">
      <c r="B429" s="19">
        <v>39675</v>
      </c>
      <c r="C429" s="62">
        <v>993.75</v>
      </c>
      <c r="D429" s="62">
        <v>786.5</v>
      </c>
      <c r="E429" s="62">
        <v>1282</v>
      </c>
      <c r="F429" s="62">
        <v>7307.5</v>
      </c>
      <c r="G429" s="62">
        <v>1641.25</v>
      </c>
      <c r="H429" s="55"/>
      <c r="I429" s="55"/>
    </row>
    <row r="430" spans="2:9">
      <c r="B430" s="19">
        <v>39678</v>
      </c>
      <c r="C430" s="62">
        <v>1005.75</v>
      </c>
      <c r="D430" s="62">
        <v>792.15</v>
      </c>
      <c r="E430" s="62">
        <v>1301</v>
      </c>
      <c r="F430" s="62">
        <v>7431.5</v>
      </c>
      <c r="G430" s="62">
        <v>1630.5</v>
      </c>
      <c r="H430" s="55"/>
      <c r="I430" s="55"/>
    </row>
    <row r="431" spans="2:9">
      <c r="B431" s="19">
        <v>39679</v>
      </c>
      <c r="C431" s="62">
        <v>1012.5</v>
      </c>
      <c r="D431" s="62">
        <v>799.4</v>
      </c>
      <c r="E431" s="62">
        <v>1301</v>
      </c>
      <c r="F431" s="62">
        <v>7476.5</v>
      </c>
      <c r="G431" s="62">
        <v>1692.75</v>
      </c>
      <c r="H431" s="55"/>
      <c r="I431" s="55"/>
    </row>
    <row r="432" spans="2:9">
      <c r="B432" s="19">
        <v>39680</v>
      </c>
      <c r="C432" s="62">
        <v>1007.5</v>
      </c>
      <c r="D432" s="62">
        <v>802.15</v>
      </c>
      <c r="E432" s="62">
        <v>1327</v>
      </c>
      <c r="F432" s="62">
        <v>7669.5</v>
      </c>
      <c r="G432" s="62">
        <v>1694</v>
      </c>
      <c r="H432" s="55"/>
      <c r="I432" s="55"/>
    </row>
    <row r="433" spans="2:9">
      <c r="B433" s="19">
        <v>39681</v>
      </c>
      <c r="C433" s="62">
        <v>1065.5</v>
      </c>
      <c r="D433" s="62">
        <v>835.4</v>
      </c>
      <c r="E433" s="62">
        <v>1359</v>
      </c>
      <c r="F433" s="62">
        <v>7841.5</v>
      </c>
      <c r="G433" s="62">
        <v>1804.5</v>
      </c>
      <c r="H433" s="55"/>
      <c r="I433" s="55"/>
    </row>
    <row r="434" spans="2:9">
      <c r="B434" s="19">
        <v>39682</v>
      </c>
      <c r="C434" s="62">
        <v>1026.5</v>
      </c>
      <c r="D434" s="62">
        <v>825.05</v>
      </c>
      <c r="E434" s="62">
        <v>1362</v>
      </c>
      <c r="F434" s="62">
        <v>7860.5</v>
      </c>
      <c r="G434" s="62">
        <v>1805.25</v>
      </c>
      <c r="H434" s="55"/>
      <c r="I434" s="55"/>
    </row>
    <row r="435" spans="2:9">
      <c r="B435" s="19">
        <v>39685</v>
      </c>
      <c r="C435" s="62">
        <v>1026.5</v>
      </c>
      <c r="D435" s="62">
        <v>825.05</v>
      </c>
      <c r="E435" s="62">
        <v>1362</v>
      </c>
      <c r="F435" s="62">
        <v>7860.5</v>
      </c>
      <c r="G435" s="62">
        <v>1805.25</v>
      </c>
      <c r="H435" s="55"/>
      <c r="I435" s="55"/>
    </row>
    <row r="436" spans="2:9">
      <c r="B436" s="19">
        <v>39686</v>
      </c>
      <c r="C436" s="62">
        <v>1034.25</v>
      </c>
      <c r="D436" s="62">
        <v>827.5</v>
      </c>
      <c r="E436" s="62">
        <v>1305</v>
      </c>
      <c r="F436" s="62">
        <v>7580.5</v>
      </c>
      <c r="G436" s="62">
        <v>1731.75</v>
      </c>
      <c r="H436" s="55"/>
      <c r="I436" s="55"/>
    </row>
    <row r="437" spans="2:9">
      <c r="B437" s="19">
        <v>39687</v>
      </c>
      <c r="C437" s="62">
        <v>1035.5</v>
      </c>
      <c r="D437" s="62">
        <v>828.95</v>
      </c>
      <c r="E437" s="62">
        <v>1376</v>
      </c>
      <c r="F437" s="62">
        <v>7625.5</v>
      </c>
      <c r="G437" s="62">
        <v>1778.5</v>
      </c>
      <c r="H437" s="55"/>
      <c r="I437" s="55"/>
    </row>
    <row r="438" spans="2:9">
      <c r="B438" s="19">
        <v>39688</v>
      </c>
      <c r="C438" s="62">
        <v>1034.25</v>
      </c>
      <c r="D438" s="62">
        <v>833.35</v>
      </c>
      <c r="E438" s="62">
        <v>1378</v>
      </c>
      <c r="F438" s="62">
        <v>7647.5</v>
      </c>
      <c r="G438" s="62">
        <v>1799</v>
      </c>
      <c r="H438" s="55"/>
      <c r="I438" s="55"/>
    </row>
    <row r="439" spans="2:9">
      <c r="B439" s="19">
        <v>39689</v>
      </c>
      <c r="C439" s="62">
        <v>1031.25</v>
      </c>
      <c r="D439" s="62">
        <v>834.6</v>
      </c>
      <c r="E439" s="62">
        <v>1376</v>
      </c>
      <c r="F439" s="62">
        <v>7509.5</v>
      </c>
      <c r="G439" s="62">
        <v>1720.25</v>
      </c>
      <c r="H439" s="55"/>
      <c r="I439" s="55"/>
    </row>
    <row r="440" spans="2:9">
      <c r="B440" s="19">
        <v>39692</v>
      </c>
      <c r="C440" s="62">
        <v>1002</v>
      </c>
      <c r="D440" s="62">
        <v>817.95</v>
      </c>
      <c r="E440" s="62">
        <v>1358</v>
      </c>
      <c r="F440" s="62">
        <v>7370.5</v>
      </c>
      <c r="G440" s="62">
        <v>1773.75</v>
      </c>
      <c r="H440" s="55"/>
      <c r="I440" s="55"/>
    </row>
    <row r="441" spans="2:9">
      <c r="B441" s="19">
        <v>39693</v>
      </c>
      <c r="C441" s="62">
        <v>997.25</v>
      </c>
      <c r="D441" s="62">
        <v>797.45</v>
      </c>
      <c r="E441" s="62">
        <v>1318</v>
      </c>
      <c r="F441" s="62">
        <v>7223</v>
      </c>
      <c r="G441" s="62">
        <v>1730.25</v>
      </c>
      <c r="H441" s="55"/>
      <c r="I441" s="55"/>
    </row>
    <row r="442" spans="2:9">
      <c r="B442" s="19">
        <v>39694</v>
      </c>
      <c r="C442" s="62">
        <v>992</v>
      </c>
      <c r="D442" s="62">
        <v>799.6</v>
      </c>
      <c r="E442" s="62">
        <v>1279</v>
      </c>
      <c r="F442" s="62">
        <v>7359.5</v>
      </c>
      <c r="G442" s="62">
        <v>1730.25</v>
      </c>
      <c r="H442" s="55"/>
      <c r="I442" s="55"/>
    </row>
    <row r="443" spans="2:9">
      <c r="B443" s="19">
        <v>39695</v>
      </c>
      <c r="C443" s="62">
        <v>995.75</v>
      </c>
      <c r="D443" s="62">
        <v>796.6</v>
      </c>
      <c r="E443" s="62">
        <v>1302</v>
      </c>
      <c r="F443" s="62">
        <v>7419.5</v>
      </c>
      <c r="G443" s="62">
        <v>1815.25</v>
      </c>
      <c r="H443" s="55"/>
      <c r="I443" s="55"/>
    </row>
    <row r="444" spans="2:9">
      <c r="B444" s="19">
        <v>39696</v>
      </c>
      <c r="C444" s="62">
        <v>973.25</v>
      </c>
      <c r="D444" s="62">
        <v>811</v>
      </c>
      <c r="E444" s="62">
        <v>1272</v>
      </c>
      <c r="F444" s="62">
        <v>7072.5</v>
      </c>
      <c r="G444" s="62">
        <v>1735.25</v>
      </c>
      <c r="H444" s="55"/>
      <c r="I444" s="55"/>
    </row>
    <row r="445" spans="2:9">
      <c r="B445" s="19">
        <v>39699</v>
      </c>
      <c r="C445" s="62">
        <v>969.5</v>
      </c>
      <c r="D445" s="62">
        <v>811.4</v>
      </c>
      <c r="E445" s="62">
        <v>1238</v>
      </c>
      <c r="F445" s="62">
        <v>6987.5</v>
      </c>
      <c r="G445" s="62">
        <v>1734.5</v>
      </c>
      <c r="H445" s="55"/>
      <c r="I445" s="55"/>
    </row>
    <row r="446" spans="2:9">
      <c r="B446" s="19">
        <v>39700</v>
      </c>
      <c r="C446" s="62">
        <v>955.75</v>
      </c>
      <c r="D446" s="62">
        <v>783.75</v>
      </c>
      <c r="E446" s="62">
        <v>1204</v>
      </c>
      <c r="F446" s="62">
        <v>6925.5</v>
      </c>
      <c r="G446" s="62">
        <v>1704.5</v>
      </c>
      <c r="H446" s="55"/>
      <c r="I446" s="55"/>
    </row>
    <row r="447" spans="2:9">
      <c r="B447" s="19">
        <v>39701</v>
      </c>
      <c r="C447" s="62">
        <v>947.25</v>
      </c>
      <c r="D447" s="62">
        <v>764.95</v>
      </c>
      <c r="E447" s="62">
        <v>1127</v>
      </c>
      <c r="F447" s="62">
        <v>6860.5</v>
      </c>
      <c r="G447" s="62">
        <v>1695.75</v>
      </c>
      <c r="H447" s="55"/>
      <c r="I447" s="55"/>
    </row>
    <row r="448" spans="2:9">
      <c r="B448" s="19">
        <v>39702</v>
      </c>
      <c r="C448" s="62">
        <v>944.75</v>
      </c>
      <c r="D448" s="62">
        <v>741.2</v>
      </c>
      <c r="E448" s="62">
        <v>1066</v>
      </c>
      <c r="F448" s="62">
        <v>6899.75</v>
      </c>
      <c r="G448" s="62">
        <v>1712.25</v>
      </c>
      <c r="H448" s="55"/>
      <c r="I448" s="55"/>
    </row>
    <row r="449" spans="2:9">
      <c r="B449" s="19">
        <v>39703</v>
      </c>
      <c r="C449" s="62">
        <v>956.75</v>
      </c>
      <c r="D449" s="62">
        <v>754.9</v>
      </c>
      <c r="E449" s="62">
        <v>1080</v>
      </c>
      <c r="F449" s="62">
        <v>7095.5</v>
      </c>
      <c r="G449" s="62">
        <v>1802</v>
      </c>
      <c r="H449" s="55"/>
      <c r="I449" s="55"/>
    </row>
    <row r="450" spans="2:9">
      <c r="B450" s="19">
        <v>39706</v>
      </c>
      <c r="C450" s="62">
        <v>919</v>
      </c>
      <c r="D450" s="62">
        <v>776.85</v>
      </c>
      <c r="E450" s="62">
        <v>1084</v>
      </c>
      <c r="F450" s="62">
        <v>6878.5</v>
      </c>
      <c r="G450" s="62">
        <v>1715.5</v>
      </c>
      <c r="H450" s="55"/>
      <c r="I450" s="55"/>
    </row>
    <row r="451" spans="2:9">
      <c r="B451" s="19">
        <v>39707</v>
      </c>
      <c r="C451" s="62">
        <v>902</v>
      </c>
      <c r="D451" s="62">
        <v>777.4</v>
      </c>
      <c r="E451" s="62">
        <v>1088</v>
      </c>
      <c r="F451" s="62">
        <v>6840.5</v>
      </c>
      <c r="G451" s="62">
        <v>1701.25</v>
      </c>
      <c r="H451" s="55"/>
      <c r="I451" s="55"/>
    </row>
    <row r="452" spans="2:9">
      <c r="B452" s="19">
        <v>39708</v>
      </c>
      <c r="C452" s="62">
        <v>900.75</v>
      </c>
      <c r="D452" s="62">
        <v>832.1</v>
      </c>
      <c r="E452" s="62">
        <v>1077</v>
      </c>
      <c r="F452" s="62">
        <v>6931.5</v>
      </c>
      <c r="G452" s="62">
        <v>1718.75</v>
      </c>
      <c r="H452" s="55"/>
      <c r="I452" s="55"/>
    </row>
    <row r="453" spans="2:9">
      <c r="B453" s="19">
        <v>39709</v>
      </c>
      <c r="C453" s="62">
        <v>916</v>
      </c>
      <c r="D453" s="62">
        <v>832.1</v>
      </c>
      <c r="E453" s="62">
        <v>1293</v>
      </c>
      <c r="F453" s="62">
        <v>6931.5</v>
      </c>
      <c r="G453" s="62">
        <v>1704</v>
      </c>
      <c r="H453" s="55"/>
      <c r="I453" s="55"/>
    </row>
    <row r="454" spans="2:9">
      <c r="B454" s="19">
        <v>39710</v>
      </c>
      <c r="C454" s="62">
        <v>925.5</v>
      </c>
      <c r="D454" s="62">
        <v>856.3</v>
      </c>
      <c r="E454" s="62">
        <v>1215</v>
      </c>
      <c r="F454" s="62">
        <v>6897.5</v>
      </c>
      <c r="G454" s="62">
        <v>1711.5</v>
      </c>
      <c r="H454" s="55"/>
      <c r="I454" s="55"/>
    </row>
    <row r="455" spans="2:9">
      <c r="B455" s="19">
        <v>39713</v>
      </c>
      <c r="C455" s="62">
        <v>988.25</v>
      </c>
      <c r="D455" s="62">
        <v>894.7</v>
      </c>
      <c r="E455" s="62">
        <v>1298.5</v>
      </c>
      <c r="F455" s="62">
        <v>7165.5</v>
      </c>
      <c r="G455" s="62">
        <v>1792.75</v>
      </c>
      <c r="H455" s="55"/>
      <c r="I455" s="55"/>
    </row>
    <row r="456" spans="2:9">
      <c r="B456" s="19">
        <v>39714</v>
      </c>
      <c r="C456" s="62">
        <v>991.75</v>
      </c>
      <c r="D456" s="62">
        <v>901.15</v>
      </c>
      <c r="E456" s="62">
        <v>1338</v>
      </c>
      <c r="F456" s="62">
        <v>7089.5</v>
      </c>
      <c r="G456" s="62">
        <v>1763.25</v>
      </c>
      <c r="H456" s="55"/>
      <c r="I456" s="55"/>
    </row>
    <row r="457" spans="2:9">
      <c r="B457" s="19">
        <v>39715</v>
      </c>
      <c r="C457" s="62">
        <v>1008.75</v>
      </c>
      <c r="D457" s="62">
        <v>889</v>
      </c>
      <c r="E457" s="62">
        <v>1329</v>
      </c>
      <c r="F457" s="62">
        <v>6992.5</v>
      </c>
      <c r="G457" s="62">
        <v>1763.5</v>
      </c>
      <c r="H457" s="55"/>
      <c r="I457" s="55"/>
    </row>
    <row r="458" spans="2:9">
      <c r="B458" s="19">
        <v>39716</v>
      </c>
      <c r="C458" s="62">
        <v>988.5</v>
      </c>
      <c r="D458" s="62">
        <v>872.5</v>
      </c>
      <c r="E458" s="62">
        <v>1334</v>
      </c>
      <c r="F458" s="62">
        <v>6902.5</v>
      </c>
      <c r="G458" s="62">
        <v>1755.25</v>
      </c>
      <c r="H458" s="55"/>
      <c r="I458" s="55"/>
    </row>
    <row r="459" spans="2:9">
      <c r="B459" s="19">
        <v>39717</v>
      </c>
      <c r="C459" s="62">
        <v>985.25</v>
      </c>
      <c r="D459" s="62">
        <v>889.2</v>
      </c>
      <c r="E459" s="62">
        <v>1318</v>
      </c>
      <c r="F459" s="62">
        <v>6925.5</v>
      </c>
      <c r="G459" s="62">
        <v>1780.25</v>
      </c>
      <c r="H459" s="55"/>
      <c r="I459" s="55"/>
    </row>
    <row r="460" spans="2:9">
      <c r="B460" s="19">
        <v>39720</v>
      </c>
      <c r="C460" s="62">
        <v>931.25</v>
      </c>
      <c r="D460" s="62">
        <v>898.3</v>
      </c>
      <c r="E460" s="62">
        <v>1306</v>
      </c>
      <c r="F460" s="62">
        <v>6585</v>
      </c>
      <c r="G460" s="62">
        <v>1682.25</v>
      </c>
      <c r="H460" s="55"/>
      <c r="I460" s="55"/>
    </row>
    <row r="461" spans="2:9">
      <c r="B461" s="19">
        <v>39721</v>
      </c>
      <c r="C461" s="62">
        <v>922.5</v>
      </c>
      <c r="D461" s="62">
        <v>877.6</v>
      </c>
      <c r="E461" s="62">
        <v>1296</v>
      </c>
      <c r="F461" s="62">
        <v>6418.5</v>
      </c>
      <c r="G461" s="62">
        <v>1649</v>
      </c>
      <c r="H461" s="55"/>
      <c r="I461" s="55"/>
    </row>
    <row r="462" spans="2:9">
      <c r="B462" s="20"/>
      <c r="C462" s="55"/>
      <c r="D462" s="55"/>
      <c r="E462" s="55"/>
      <c r="F462" s="55"/>
      <c r="G462" s="55"/>
      <c r="H462" s="55"/>
      <c r="I462" s="55"/>
    </row>
    <row r="463" spans="2:9">
      <c r="B463" s="20"/>
      <c r="C463" s="55"/>
      <c r="D463" s="55"/>
      <c r="E463" s="55"/>
      <c r="F463" s="55"/>
      <c r="G463" s="55"/>
      <c r="H463" s="55"/>
      <c r="I463" s="55"/>
    </row>
    <row r="464" spans="2:9">
      <c r="B464" s="20"/>
      <c r="C464" s="55"/>
      <c r="D464" s="55"/>
      <c r="E464" s="55"/>
      <c r="F464" s="55"/>
      <c r="G464" s="55"/>
      <c r="H464" s="55"/>
      <c r="I464" s="55"/>
    </row>
    <row r="465" spans="2:9">
      <c r="B465" s="20"/>
      <c r="C465" s="55"/>
      <c r="D465" s="55"/>
      <c r="E465" s="55"/>
      <c r="F465" s="55"/>
      <c r="G465" s="55"/>
      <c r="H465" s="55"/>
      <c r="I465" s="55"/>
    </row>
    <row r="466" spans="2:9">
      <c r="B466" s="20"/>
      <c r="C466" s="55"/>
      <c r="D466" s="55"/>
      <c r="E466" s="55"/>
      <c r="F466" s="55"/>
      <c r="G466" s="55"/>
      <c r="H466" s="55"/>
      <c r="I466" s="55"/>
    </row>
    <row r="467" spans="2:9">
      <c r="B467" s="20"/>
      <c r="C467" s="55"/>
      <c r="D467" s="55"/>
      <c r="E467" s="55"/>
      <c r="F467" s="55"/>
      <c r="G467" s="55"/>
      <c r="H467" s="55"/>
      <c r="I467" s="55"/>
    </row>
    <row r="468" spans="2:9">
      <c r="B468" s="20"/>
      <c r="C468" s="55"/>
      <c r="D468" s="55"/>
      <c r="E468" s="55"/>
      <c r="F468" s="55"/>
      <c r="G468" s="55"/>
      <c r="H468" s="55"/>
      <c r="I468" s="55"/>
    </row>
    <row r="469" spans="2:9">
      <c r="B469" s="20"/>
      <c r="C469" s="55"/>
      <c r="D469" s="55"/>
      <c r="E469" s="55"/>
      <c r="F469" s="55"/>
      <c r="G469" s="55"/>
      <c r="H469" s="55"/>
      <c r="I469" s="55"/>
    </row>
    <row r="470" spans="2:9">
      <c r="B470" s="20"/>
      <c r="C470" s="55"/>
      <c r="D470" s="55"/>
      <c r="E470" s="55"/>
      <c r="F470" s="55"/>
      <c r="G470" s="55"/>
      <c r="H470" s="55"/>
      <c r="I470" s="55"/>
    </row>
    <row r="471" spans="2:9">
      <c r="B471" s="20"/>
      <c r="C471" s="55"/>
      <c r="D471" s="55"/>
      <c r="E471" s="55"/>
      <c r="F471" s="55"/>
      <c r="G471" s="55"/>
      <c r="H471" s="55"/>
      <c r="I471" s="55"/>
    </row>
    <row r="472" spans="2:9">
      <c r="B472" s="20"/>
      <c r="C472" s="55"/>
      <c r="D472" s="55"/>
      <c r="E472" s="55"/>
      <c r="F472" s="55"/>
      <c r="G472" s="55"/>
      <c r="H472" s="55"/>
      <c r="I472" s="55"/>
    </row>
    <row r="473" spans="2:9">
      <c r="B473" s="20"/>
      <c r="C473" s="55"/>
      <c r="D473" s="55"/>
      <c r="E473" s="55"/>
      <c r="F473" s="55"/>
      <c r="G473" s="55"/>
      <c r="H473" s="55"/>
      <c r="I473" s="55"/>
    </row>
    <row r="474" spans="2:9">
      <c r="B474" s="20"/>
      <c r="C474" s="55"/>
      <c r="D474" s="55"/>
      <c r="E474" s="55"/>
      <c r="F474" s="55"/>
      <c r="G474" s="55"/>
      <c r="H474" s="55"/>
      <c r="I474" s="55"/>
    </row>
    <row r="475" spans="2:9">
      <c r="B475" s="20"/>
      <c r="C475" s="55"/>
      <c r="D475" s="55"/>
      <c r="E475" s="55"/>
      <c r="F475" s="55"/>
      <c r="G475" s="55"/>
      <c r="H475" s="55"/>
      <c r="I475" s="55"/>
    </row>
    <row r="476" spans="2:9">
      <c r="B476" s="20"/>
      <c r="C476" s="55"/>
      <c r="D476" s="55"/>
      <c r="E476" s="55"/>
      <c r="F476" s="55"/>
      <c r="G476" s="55"/>
      <c r="H476" s="55"/>
      <c r="I476" s="55"/>
    </row>
    <row r="477" spans="2:9">
      <c r="B477" s="20"/>
      <c r="C477" s="55"/>
      <c r="D477" s="55"/>
      <c r="E477" s="55"/>
      <c r="F477" s="55"/>
      <c r="G477" s="55"/>
      <c r="H477" s="55"/>
      <c r="I477" s="55"/>
    </row>
    <row r="478" spans="2:9">
      <c r="B478" s="20"/>
      <c r="C478" s="55"/>
      <c r="D478" s="55"/>
      <c r="E478" s="55"/>
      <c r="F478" s="55"/>
      <c r="G478" s="55"/>
      <c r="H478" s="55"/>
      <c r="I478" s="55"/>
    </row>
    <row r="479" spans="2:9">
      <c r="B479" s="20"/>
      <c r="C479" s="55"/>
      <c r="D479" s="55"/>
      <c r="E479" s="55"/>
      <c r="F479" s="55"/>
      <c r="G479" s="55"/>
      <c r="H479" s="55"/>
      <c r="I479" s="55"/>
    </row>
    <row r="480" spans="2:9">
      <c r="B480" s="20"/>
      <c r="C480" s="55"/>
      <c r="D480" s="55"/>
      <c r="E480" s="55"/>
      <c r="F480" s="55"/>
      <c r="G480" s="55"/>
      <c r="H480" s="55"/>
      <c r="I480" s="55"/>
    </row>
    <row r="481" spans="8:9">
      <c r="H481" s="55"/>
      <c r="I481" s="55"/>
    </row>
    <row r="482" spans="8:9">
      <c r="H482" s="55"/>
      <c r="I482" s="55"/>
    </row>
    <row r="483" spans="8:9">
      <c r="H483" s="55"/>
      <c r="I483" s="55"/>
    </row>
    <row r="484" spans="8:9">
      <c r="H484" s="55"/>
      <c r="I484" s="55"/>
    </row>
    <row r="485" spans="8:9">
      <c r="H485" s="55"/>
      <c r="I485" s="55"/>
    </row>
    <row r="486" spans="8:9">
      <c r="H486" s="55"/>
      <c r="I486" s="55"/>
    </row>
    <row r="487" spans="8:9">
      <c r="H487" s="55"/>
      <c r="I487" s="55"/>
    </row>
    <row r="488" spans="8:9">
      <c r="H488" s="55"/>
      <c r="I488" s="55"/>
    </row>
    <row r="489" spans="8:9">
      <c r="H489" s="55"/>
      <c r="I489" s="55"/>
    </row>
    <row r="490" spans="8:9">
      <c r="H490" s="55"/>
      <c r="I490" s="55"/>
    </row>
    <row r="491" spans="8:9">
      <c r="H491" s="55"/>
      <c r="I491" s="55"/>
    </row>
    <row r="492" spans="8:9">
      <c r="H492" s="55"/>
      <c r="I492" s="55"/>
    </row>
    <row r="493" spans="8:9">
      <c r="H493" s="55"/>
      <c r="I493" s="55"/>
    </row>
    <row r="494" spans="8:9">
      <c r="H494" s="55"/>
      <c r="I494" s="55"/>
    </row>
    <row r="495" spans="8:9">
      <c r="H495" s="55"/>
      <c r="I495" s="55"/>
    </row>
    <row r="496" spans="8:9">
      <c r="H496" s="55"/>
      <c r="I496" s="55"/>
    </row>
    <row r="497" spans="8:9">
      <c r="H497" s="55"/>
      <c r="I497" s="55"/>
    </row>
    <row r="498" spans="8:9">
      <c r="H498" s="55"/>
      <c r="I498" s="55"/>
    </row>
    <row r="499" spans="8:9">
      <c r="H499" s="55"/>
      <c r="I499" s="55"/>
    </row>
    <row r="500" spans="8:9">
      <c r="H500" s="55"/>
      <c r="I500" s="55"/>
    </row>
    <row r="501" spans="8:9">
      <c r="H501" s="55"/>
      <c r="I501" s="55"/>
    </row>
    <row r="502" spans="8:9">
      <c r="H502" s="55"/>
      <c r="I502" s="55"/>
    </row>
    <row r="503" spans="8:9">
      <c r="H503" s="55"/>
      <c r="I503" s="55"/>
    </row>
    <row r="504" spans="8:9">
      <c r="H504" s="55"/>
      <c r="I504" s="55"/>
    </row>
    <row r="505" spans="8:9">
      <c r="H505" s="55"/>
      <c r="I505" s="55"/>
    </row>
    <row r="506" spans="8:9">
      <c r="H506" s="55"/>
      <c r="I506" s="55"/>
    </row>
    <row r="507" spans="8:9">
      <c r="H507" s="55"/>
      <c r="I507" s="55"/>
    </row>
    <row r="508" spans="8:9">
      <c r="H508" s="55"/>
      <c r="I508" s="55"/>
    </row>
    <row r="509" spans="8:9">
      <c r="H509" s="55"/>
      <c r="I509" s="55"/>
    </row>
    <row r="510" spans="8:9">
      <c r="H510" s="55"/>
      <c r="I510" s="55"/>
    </row>
    <row r="511" spans="8:9">
      <c r="H511" s="55"/>
      <c r="I511" s="55"/>
    </row>
    <row r="512" spans="8:9">
      <c r="H512" s="55"/>
      <c r="I512" s="55"/>
    </row>
    <row r="513" spans="8:10">
      <c r="H513" s="55"/>
      <c r="I513" s="55"/>
    </row>
    <row r="514" spans="8:10">
      <c r="H514" s="55"/>
      <c r="I514" s="55"/>
    </row>
    <row r="515" spans="8:10">
      <c r="H515" s="55"/>
      <c r="I515" s="55"/>
    </row>
    <row r="516" spans="8:10">
      <c r="H516" s="55"/>
      <c r="I516" s="55"/>
    </row>
    <row r="517" spans="8:10">
      <c r="H517" s="57"/>
      <c r="I517" s="57"/>
      <c r="J517" s="57"/>
    </row>
    <row r="518" spans="8:10">
      <c r="H518" s="58"/>
      <c r="I518" s="58"/>
      <c r="J518" s="58"/>
    </row>
  </sheetData>
  <phoneticPr fontId="4" type="noConversion"/>
  <hyperlinks>
    <hyperlink ref="I22" location="Мазмұны!B5" display="мазмұнға"/>
  </hyperlinks>
  <pageMargins left="0.75" right="0.75" top="1" bottom="1" header="0.5" footer="0.5"/>
  <pageSetup paperSize="9" scale="52" orientation="portrait" verticalDpi="0" r:id="rId1"/>
  <headerFooter alignWithMargins="0"/>
  <rowBreaks count="1" manualBreakCount="1">
    <brk id="411" max="16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2"/>
  <dimension ref="A2:M33"/>
  <sheetViews>
    <sheetView topLeftCell="A17" workbookViewId="0">
      <selection activeCell="B33" sqref="B33"/>
    </sheetView>
  </sheetViews>
  <sheetFormatPr defaultRowHeight="12.75"/>
  <cols>
    <col min="1" max="1" width="10.5703125" style="3" customWidth="1"/>
    <col min="2" max="2" width="23.85546875" style="3" customWidth="1"/>
    <col min="3" max="5" width="9.28515625" style="3" customWidth="1"/>
    <col min="6" max="6" width="10.28515625" style="3" customWidth="1"/>
    <col min="7" max="16384" width="9.140625" style="3"/>
  </cols>
  <sheetData>
    <row r="2" spans="1:13">
      <c r="A2" s="618" t="s">
        <v>1380</v>
      </c>
      <c r="B2" s="67" t="s">
        <v>2227</v>
      </c>
    </row>
    <row r="4" spans="1:13">
      <c r="B4" s="33"/>
      <c r="C4" s="514" t="s">
        <v>490</v>
      </c>
      <c r="D4" s="514" t="s">
        <v>491</v>
      </c>
      <c r="E4" s="514" t="s">
        <v>492</v>
      </c>
      <c r="F4" s="514" t="s">
        <v>493</v>
      </c>
      <c r="G4" s="514" t="s">
        <v>494</v>
      </c>
      <c r="H4" s="514" t="s">
        <v>495</v>
      </c>
      <c r="I4" s="514" t="s">
        <v>496</v>
      </c>
      <c r="J4" s="514" t="s">
        <v>497</v>
      </c>
      <c r="K4" s="514" t="s">
        <v>498</v>
      </c>
      <c r="L4" s="514" t="s">
        <v>499</v>
      </c>
      <c r="M4" s="514" t="s">
        <v>500</v>
      </c>
    </row>
    <row r="5" spans="1:13">
      <c r="B5" s="517" t="s">
        <v>501</v>
      </c>
      <c r="C5" s="4">
        <v>22.61132430912064</v>
      </c>
      <c r="D5" s="4">
        <v>24.431327843333463</v>
      </c>
      <c r="E5" s="4">
        <v>24.558463730686501</v>
      </c>
      <c r="F5" s="4">
        <v>25.800016647383746</v>
      </c>
      <c r="G5" s="4">
        <v>27.148589556710188</v>
      </c>
      <c r="H5" s="4">
        <v>29.433380966586949</v>
      </c>
      <c r="I5" s="4">
        <v>28.466143458751947</v>
      </c>
      <c r="J5" s="4">
        <v>28.014678098320704</v>
      </c>
      <c r="K5" s="4">
        <v>27.339627483818884</v>
      </c>
      <c r="L5" s="4">
        <v>26.47125276675424</v>
      </c>
      <c r="M5" s="4">
        <v>25.840972755958219</v>
      </c>
    </row>
    <row r="6" spans="1:13">
      <c r="B6" s="517" t="s">
        <v>502</v>
      </c>
      <c r="C6" s="4">
        <v>19.865937570067015</v>
      </c>
      <c r="D6" s="4">
        <v>23.430549735851411</v>
      </c>
      <c r="E6" s="4">
        <v>29.942323534531358</v>
      </c>
      <c r="F6" s="4">
        <v>35.710839804941195</v>
      </c>
      <c r="G6" s="4">
        <v>38.824833158366992</v>
      </c>
      <c r="H6" s="4">
        <v>44.893613360812907</v>
      </c>
      <c r="I6" s="4">
        <v>47.453995890196907</v>
      </c>
      <c r="J6" s="4">
        <v>45.212899635150372</v>
      </c>
      <c r="K6" s="4">
        <v>42.038743043027118</v>
      </c>
      <c r="L6" s="4">
        <v>38.90627555383346</v>
      </c>
      <c r="M6" s="4">
        <v>36.077286338712923</v>
      </c>
    </row>
    <row r="7" spans="1:13">
      <c r="B7" s="517" t="s">
        <v>503</v>
      </c>
      <c r="C7" s="4">
        <v>10.654403417985359</v>
      </c>
      <c r="D7" s="4">
        <v>12.205001980941287</v>
      </c>
      <c r="E7" s="4">
        <v>14.932147813445464</v>
      </c>
      <c r="F7" s="4">
        <v>16.496767206107911</v>
      </c>
      <c r="G7" s="4">
        <v>18.464823686269117</v>
      </c>
      <c r="H7" s="4">
        <v>21.604996835355934</v>
      </c>
      <c r="I7" s="4">
        <v>23.11113926942534</v>
      </c>
      <c r="J7" s="4">
        <v>22.482562933253245</v>
      </c>
      <c r="K7" s="4">
        <v>21.103329965500865</v>
      </c>
      <c r="L7" s="4">
        <v>19.429364941196162</v>
      </c>
      <c r="M7" s="4">
        <v>18.380745776416738</v>
      </c>
    </row>
    <row r="8" spans="1:13">
      <c r="B8" s="517" t="s">
        <v>1992</v>
      </c>
      <c r="C8" s="4">
        <v>125.63732766477445</v>
      </c>
      <c r="D8" s="4">
        <v>123.67613772970178</v>
      </c>
      <c r="E8" s="4">
        <v>101.33670403043693</v>
      </c>
      <c r="F8" s="4">
        <v>96.237678490683308</v>
      </c>
      <c r="G8" s="4">
        <v>92.096137945428083</v>
      </c>
      <c r="H8" s="4">
        <v>87.222792558959696</v>
      </c>
      <c r="I8" s="4">
        <v>77.06283263874019</v>
      </c>
      <c r="J8" s="4">
        <v>75.707990276199695</v>
      </c>
      <c r="K8" s="4">
        <v>76.828940471787632</v>
      </c>
      <c r="L8" s="4">
        <v>79.665836824405119</v>
      </c>
      <c r="M8" s="4">
        <v>84.998980491104533</v>
      </c>
    </row>
    <row r="9" spans="1:13">
      <c r="B9" s="517" t="s">
        <v>1993</v>
      </c>
      <c r="C9" s="562">
        <v>3.3174071317846123</v>
      </c>
      <c r="D9" s="562">
        <v>4.6329927013322409</v>
      </c>
      <c r="E9" s="562">
        <v>6.0721726923783246</v>
      </c>
      <c r="F9" s="562">
        <v>7.4426792088778031</v>
      </c>
      <c r="G9" s="562">
        <v>8.8538774088843262</v>
      </c>
      <c r="H9" s="562">
        <v>10.334167402011204</v>
      </c>
      <c r="I9" s="562">
        <v>8.0159248292280108</v>
      </c>
      <c r="J9" s="562">
        <v>6.5891937864762262</v>
      </c>
      <c r="K9" s="562">
        <v>5.4927527612230413</v>
      </c>
      <c r="L9" s="562">
        <v>5.1082605623901625</v>
      </c>
      <c r="M9" s="562">
        <v>4.4908690988119622</v>
      </c>
    </row>
    <row r="10" spans="1:13">
      <c r="B10" s="73"/>
      <c r="M10" s="14"/>
    </row>
    <row r="12" spans="1:13">
      <c r="B12" s="67" t="s">
        <v>2227</v>
      </c>
    </row>
    <row r="31" spans="2:2">
      <c r="B31" s="74" t="s">
        <v>1853</v>
      </c>
    </row>
    <row r="33" spans="2:2">
      <c r="B33" s="1431" t="s">
        <v>2189</v>
      </c>
    </row>
  </sheetData>
  <phoneticPr fontId="4" type="noConversion"/>
  <hyperlinks>
    <hyperlink ref="B33" location="Мазмұны!B43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2:H33"/>
  <sheetViews>
    <sheetView topLeftCell="A14" zoomScaleNormal="100" workbookViewId="0">
      <selection activeCell="B33" sqref="B33"/>
    </sheetView>
  </sheetViews>
  <sheetFormatPr defaultRowHeight="12.75"/>
  <cols>
    <col min="1" max="1" width="9.140625" style="3"/>
    <col min="2" max="2" width="33.2851562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0" width="11.28515625" style="3" customWidth="1"/>
    <col min="11" max="13" width="11.42578125" style="3" customWidth="1"/>
    <col min="14" max="16384" width="9.140625" style="3"/>
  </cols>
  <sheetData>
    <row r="2" spans="1:8">
      <c r="A2" s="618" t="s">
        <v>1380</v>
      </c>
      <c r="B2" s="67" t="s">
        <v>1994</v>
      </c>
    </row>
    <row r="3" spans="1:8" ht="13.5" thickBot="1"/>
    <row r="4" spans="1:8" ht="13.5" thickBot="1">
      <c r="B4" s="682" t="s">
        <v>1995</v>
      </c>
      <c r="C4" s="514" t="s">
        <v>490</v>
      </c>
      <c r="D4" s="514" t="s">
        <v>492</v>
      </c>
      <c r="E4" s="514" t="s">
        <v>494</v>
      </c>
      <c r="F4" s="514" t="s">
        <v>496</v>
      </c>
      <c r="G4" s="514" t="s">
        <v>498</v>
      </c>
      <c r="H4" s="514" t="s">
        <v>500</v>
      </c>
    </row>
    <row r="5" spans="1:8" ht="13.5">
      <c r="B5" s="518" t="s">
        <v>504</v>
      </c>
      <c r="C5" s="519">
        <v>10282.460116882099</v>
      </c>
      <c r="D5" s="519">
        <v>12022.633108151</v>
      </c>
      <c r="E5" s="519">
        <v>16781.528423645501</v>
      </c>
      <c r="F5" s="519">
        <v>20199.155264961701</v>
      </c>
      <c r="G5" s="519">
        <v>20014.007430923</v>
      </c>
      <c r="H5" s="519">
        <v>18430.92138534</v>
      </c>
    </row>
    <row r="6" spans="1:8">
      <c r="B6" s="33" t="s">
        <v>505</v>
      </c>
      <c r="C6" s="520">
        <v>436.60829908221001</v>
      </c>
      <c r="D6" s="520">
        <v>550.91261939821004</v>
      </c>
      <c r="E6" s="520">
        <v>652.09495987010996</v>
      </c>
      <c r="F6" s="520">
        <v>770.58037891600998</v>
      </c>
      <c r="G6" s="520">
        <v>695.98444702333995</v>
      </c>
      <c r="H6" s="520">
        <v>806.32774665251998</v>
      </c>
    </row>
    <row r="7" spans="1:8">
      <c r="B7" s="33" t="s">
        <v>506</v>
      </c>
      <c r="C7" s="520">
        <v>629.75800000000004</v>
      </c>
      <c r="D7" s="520">
        <v>839.34100000000001</v>
      </c>
      <c r="E7" s="520">
        <v>1167.6289999999999</v>
      </c>
      <c r="F7" s="520">
        <v>1393.3019999999999</v>
      </c>
      <c r="G7" s="520">
        <v>1479.751</v>
      </c>
      <c r="H7" s="520">
        <v>1522.326</v>
      </c>
    </row>
    <row r="8" spans="1:8">
      <c r="B8" s="33" t="s">
        <v>507</v>
      </c>
      <c r="C8" s="520">
        <v>8.2375091200000004</v>
      </c>
      <c r="D8" s="520">
        <v>11.15076015</v>
      </c>
      <c r="E8" s="520">
        <v>15.040428990000001</v>
      </c>
      <c r="F8" s="520">
        <v>16.9117511</v>
      </c>
      <c r="G8" s="520">
        <v>34.444288280999999</v>
      </c>
      <c r="H8" s="520">
        <v>17.378295039999902</v>
      </c>
    </row>
    <row r="9" spans="1:8">
      <c r="B9" s="33" t="s">
        <v>508</v>
      </c>
      <c r="C9" s="520">
        <v>9.4359303000000008</v>
      </c>
      <c r="D9" s="520">
        <v>18.602169499999999</v>
      </c>
      <c r="E9" s="520">
        <v>96.771674000000004</v>
      </c>
      <c r="F9" s="520">
        <v>157.09965548</v>
      </c>
      <c r="G9" s="520">
        <v>175.18854844862801</v>
      </c>
      <c r="H9" s="520">
        <v>110.23291042</v>
      </c>
    </row>
    <row r="10" spans="1:8">
      <c r="B10" s="33" t="s">
        <v>509</v>
      </c>
      <c r="C10" s="520">
        <v>5.1888310000000004</v>
      </c>
      <c r="D10" s="520">
        <v>6.5230350000000001</v>
      </c>
      <c r="E10" s="520">
        <v>8.7543389999999999</v>
      </c>
      <c r="F10" s="520">
        <v>11.288359</v>
      </c>
      <c r="G10" s="520">
        <v>13.450977</v>
      </c>
      <c r="H10" s="520">
        <v>11.979846999999999</v>
      </c>
    </row>
    <row r="13" spans="1:8">
      <c r="B13" s="67" t="s">
        <v>1994</v>
      </c>
    </row>
    <row r="31" spans="2:2">
      <c r="B31" s="179" t="s">
        <v>510</v>
      </c>
    </row>
    <row r="33" spans="2:2">
      <c r="B33" s="1431" t="s">
        <v>2189</v>
      </c>
    </row>
  </sheetData>
  <phoneticPr fontId="4" type="noConversion"/>
  <hyperlinks>
    <hyperlink ref="B33" location="Мазмұны!B44" display="мазмұнға"/>
  </hyperlinks>
  <pageMargins left="0.75" right="0.75" top="1" bottom="1" header="0.5" footer="0.5"/>
  <pageSetup paperSize="9" scale="49" orientation="portrait" verticalDpi="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/>
  <dimension ref="A2:H31"/>
  <sheetViews>
    <sheetView zoomScaleNormal="100" workbookViewId="0">
      <selection activeCell="B31" sqref="B31"/>
    </sheetView>
  </sheetViews>
  <sheetFormatPr defaultRowHeight="12.75"/>
  <cols>
    <col min="1" max="1" width="9.140625" style="3"/>
    <col min="2" max="2" width="39.85546875" style="3" customWidth="1"/>
    <col min="3" max="3" width="11.7109375" style="3" customWidth="1"/>
    <col min="4" max="4" width="11.28515625" style="3" customWidth="1"/>
    <col min="5" max="5" width="11.42578125" style="3" customWidth="1"/>
    <col min="6" max="6" width="11.28515625" style="3" customWidth="1"/>
    <col min="7" max="8" width="11.7109375" style="3" customWidth="1"/>
    <col min="9" max="10" width="11.28515625" style="3" customWidth="1"/>
    <col min="11" max="13" width="11.42578125" style="3" customWidth="1"/>
    <col min="14" max="16384" width="9.140625" style="3"/>
  </cols>
  <sheetData>
    <row r="2" spans="1:8">
      <c r="A2" s="618" t="s">
        <v>1380</v>
      </c>
      <c r="B2" s="210" t="s">
        <v>1996</v>
      </c>
    </row>
    <row r="4" spans="1:8">
      <c r="B4" s="33"/>
      <c r="C4" s="514" t="s">
        <v>490</v>
      </c>
      <c r="D4" s="514" t="s">
        <v>492</v>
      </c>
      <c r="E4" s="514" t="s">
        <v>494</v>
      </c>
      <c r="F4" s="514" t="s">
        <v>496</v>
      </c>
      <c r="G4" s="514" t="s">
        <v>498</v>
      </c>
      <c r="H4" s="514" t="s">
        <v>500</v>
      </c>
    </row>
    <row r="5" spans="1:8" ht="13.5">
      <c r="B5" s="517" t="s">
        <v>1872</v>
      </c>
      <c r="C5" s="519">
        <v>839.08967536596003</v>
      </c>
      <c r="D5" s="519">
        <v>1353.6987129735301</v>
      </c>
      <c r="E5" s="519">
        <v>1933.3367026907499</v>
      </c>
      <c r="F5" s="519">
        <v>2726.9479508743698</v>
      </c>
      <c r="G5" s="519">
        <v>2738.8782319153202</v>
      </c>
      <c r="H5" s="519">
        <v>2629.6856082479098</v>
      </c>
    </row>
    <row r="6" spans="1:8" ht="13.5">
      <c r="B6" s="517" t="s">
        <v>511</v>
      </c>
      <c r="C6" s="519">
        <v>5.3147830000000003</v>
      </c>
      <c r="D6" s="519">
        <v>10.68765</v>
      </c>
      <c r="E6" s="519">
        <v>24.757614</v>
      </c>
      <c r="F6" s="519">
        <v>47.391548</v>
      </c>
      <c r="G6" s="519">
        <v>57.6984729999999</v>
      </c>
      <c r="H6" s="519">
        <v>72.490640799999994</v>
      </c>
    </row>
    <row r="7" spans="1:8" ht="13.5">
      <c r="B7" s="517" t="s">
        <v>512</v>
      </c>
      <c r="C7" s="519">
        <v>4.3610470000000001</v>
      </c>
      <c r="D7" s="519">
        <v>7.5288110000000001</v>
      </c>
      <c r="E7" s="519">
        <v>17.801742000000001</v>
      </c>
      <c r="F7" s="519">
        <v>33.606050000000003</v>
      </c>
      <c r="G7" s="519">
        <v>35.345008</v>
      </c>
      <c r="H7" s="519">
        <v>37.449253749999997</v>
      </c>
    </row>
    <row r="8" spans="1:8" ht="13.5">
      <c r="B8" s="518" t="s">
        <v>513</v>
      </c>
      <c r="C8" s="521">
        <v>1.60419668485</v>
      </c>
      <c r="D8" s="521">
        <v>1.9082756353100001</v>
      </c>
      <c r="E8" s="521">
        <v>1.50541818831</v>
      </c>
      <c r="F8" s="521">
        <v>1.50416745629</v>
      </c>
      <c r="G8" s="521">
        <v>3.1462730092900002</v>
      </c>
      <c r="H8" s="521">
        <v>3.4350000000000001</v>
      </c>
    </row>
    <row r="9" spans="1:8">
      <c r="B9" s="1444" t="s">
        <v>1871</v>
      </c>
      <c r="C9" s="1444"/>
      <c r="D9" s="1444"/>
      <c r="E9" s="1444"/>
      <c r="F9" s="1444"/>
    </row>
    <row r="11" spans="1:8">
      <c r="B11" s="210" t="s">
        <v>1996</v>
      </c>
    </row>
    <row r="29" spans="2:2">
      <c r="B29" s="74" t="s">
        <v>472</v>
      </c>
    </row>
    <row r="31" spans="2:2">
      <c r="B31" s="1431" t="s">
        <v>2189</v>
      </c>
    </row>
  </sheetData>
  <phoneticPr fontId="4" type="noConversion"/>
  <hyperlinks>
    <hyperlink ref="B31" location="Мазмұны!B45" display="мазмұнға"/>
  </hyperlinks>
  <pageMargins left="0.75" right="0.75" top="1" bottom="1" header="0.5" footer="0.5"/>
  <pageSetup paperSize="9" scale="85" orientation="portrait" verticalDpi="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9"/>
  <dimension ref="A2:AZ26"/>
  <sheetViews>
    <sheetView zoomScaleNormal="100" workbookViewId="0">
      <selection activeCell="B26" sqref="B26"/>
    </sheetView>
  </sheetViews>
  <sheetFormatPr defaultRowHeight="12.75"/>
  <cols>
    <col min="2" max="2" width="22" customWidth="1"/>
    <col min="47" max="16384" width="9.140625" style="13"/>
  </cols>
  <sheetData>
    <row r="2" spans="1:52">
      <c r="A2" s="618" t="s">
        <v>1380</v>
      </c>
      <c r="B2" s="210" t="s">
        <v>1998</v>
      </c>
    </row>
    <row r="3" spans="1:52">
      <c r="B3" s="210"/>
    </row>
    <row r="4" spans="1:52">
      <c r="B4" s="683" t="s">
        <v>1997</v>
      </c>
      <c r="C4" s="685" t="s">
        <v>516</v>
      </c>
      <c r="D4" s="685" t="s">
        <v>517</v>
      </c>
      <c r="E4" s="685" t="s">
        <v>518</v>
      </c>
      <c r="F4" s="685" t="s">
        <v>519</v>
      </c>
      <c r="G4" s="685" t="s">
        <v>520</v>
      </c>
      <c r="H4" s="685" t="s">
        <v>521</v>
      </c>
      <c r="I4" s="685" t="s">
        <v>522</v>
      </c>
      <c r="J4" s="685" t="s">
        <v>523</v>
      </c>
      <c r="K4" s="685" t="s">
        <v>524</v>
      </c>
      <c r="L4" s="685" t="s">
        <v>526</v>
      </c>
      <c r="M4" s="685" t="s">
        <v>525</v>
      </c>
      <c r="N4" s="686" t="s">
        <v>528</v>
      </c>
      <c r="O4" s="686" t="s">
        <v>389</v>
      </c>
      <c r="P4" s="686" t="s">
        <v>392</v>
      </c>
      <c r="Q4" s="686" t="s">
        <v>395</v>
      </c>
      <c r="R4" s="686" t="s">
        <v>398</v>
      </c>
      <c r="S4" s="686" t="s">
        <v>401</v>
      </c>
      <c r="T4" s="686" t="s">
        <v>404</v>
      </c>
      <c r="U4" s="686" t="s">
        <v>407</v>
      </c>
      <c r="V4" s="686" t="s">
        <v>410</v>
      </c>
      <c r="W4" s="686" t="s">
        <v>413</v>
      </c>
      <c r="X4" s="686" t="s">
        <v>416</v>
      </c>
      <c r="Y4" s="686" t="s">
        <v>418</v>
      </c>
      <c r="Z4" s="686" t="s">
        <v>420</v>
      </c>
      <c r="AA4" s="686" t="s">
        <v>390</v>
      </c>
      <c r="AB4" s="686" t="s">
        <v>393</v>
      </c>
      <c r="AC4" s="686" t="s">
        <v>396</v>
      </c>
      <c r="AD4" s="686" t="s">
        <v>399</v>
      </c>
      <c r="AE4" s="686" t="s">
        <v>402</v>
      </c>
      <c r="AF4" s="686" t="s">
        <v>405</v>
      </c>
      <c r="AG4" s="686" t="s">
        <v>408</v>
      </c>
      <c r="AH4" s="686" t="s">
        <v>414</v>
      </c>
      <c r="AI4" s="686" t="s">
        <v>414</v>
      </c>
      <c r="AJ4" s="686" t="s">
        <v>417</v>
      </c>
      <c r="AK4" s="686" t="s">
        <v>419</v>
      </c>
      <c r="AL4" s="686" t="s">
        <v>421</v>
      </c>
      <c r="AM4" s="686" t="s">
        <v>391</v>
      </c>
      <c r="AN4" s="686" t="s">
        <v>394</v>
      </c>
      <c r="AO4" s="686" t="s">
        <v>397</v>
      </c>
      <c r="AP4" s="686" t="s">
        <v>400</v>
      </c>
      <c r="AQ4" s="686" t="s">
        <v>403</v>
      </c>
      <c r="AR4" s="686" t="s">
        <v>406</v>
      </c>
      <c r="AS4" s="686" t="s">
        <v>409</v>
      </c>
      <c r="AT4" s="686" t="s">
        <v>415</v>
      </c>
      <c r="AU4" s="1485"/>
      <c r="AV4" s="1486"/>
      <c r="AW4" s="1485"/>
      <c r="AX4" s="1486"/>
      <c r="AY4" s="1485"/>
      <c r="AZ4" s="1486"/>
    </row>
    <row r="5" spans="1:52">
      <c r="B5" s="561" t="s">
        <v>514</v>
      </c>
      <c r="C5" s="562">
        <v>9.6</v>
      </c>
      <c r="D5" s="562">
        <v>9.6</v>
      </c>
      <c r="E5" s="562">
        <v>9.6999999999999993</v>
      </c>
      <c r="F5" s="562">
        <v>9.6999999999999993</v>
      </c>
      <c r="G5" s="562">
        <v>9.3000000000000007</v>
      </c>
      <c r="H5" s="562">
        <v>9.1999999999999993</v>
      </c>
      <c r="I5" s="562">
        <v>9.1</v>
      </c>
      <c r="J5" s="562">
        <v>9.6</v>
      </c>
      <c r="K5" s="562">
        <v>9.5</v>
      </c>
      <c r="L5" s="562">
        <v>9.5</v>
      </c>
      <c r="M5" s="562">
        <v>9.1</v>
      </c>
      <c r="N5" s="562">
        <v>9.1</v>
      </c>
      <c r="O5" s="562">
        <v>9.1999999999999993</v>
      </c>
      <c r="P5" s="562">
        <v>8.9</v>
      </c>
      <c r="Q5" s="562">
        <v>9.1</v>
      </c>
      <c r="R5" s="562">
        <v>9.8000000000000007</v>
      </c>
      <c r="S5" s="562">
        <v>9.9</v>
      </c>
      <c r="T5" s="562">
        <v>9.4</v>
      </c>
      <c r="U5" s="562">
        <v>9</v>
      </c>
      <c r="V5" s="562">
        <v>9.6</v>
      </c>
      <c r="W5" s="562">
        <v>9.8000000000000007</v>
      </c>
      <c r="X5" s="562">
        <v>10</v>
      </c>
      <c r="Y5" s="562">
        <v>9.9</v>
      </c>
      <c r="Z5" s="562">
        <v>9.8000000000000007</v>
      </c>
      <c r="AA5" s="562">
        <v>9.9</v>
      </c>
      <c r="AB5" s="562">
        <v>9.5</v>
      </c>
      <c r="AC5" s="562">
        <v>10.6</v>
      </c>
      <c r="AD5" s="562">
        <v>9.1</v>
      </c>
      <c r="AE5" s="562">
        <v>9.8000000000000007</v>
      </c>
      <c r="AF5" s="562">
        <v>10.5</v>
      </c>
      <c r="AG5" s="562">
        <v>10.5</v>
      </c>
      <c r="AH5" s="562">
        <v>10.199999999999999</v>
      </c>
      <c r="AI5" s="562">
        <v>11</v>
      </c>
      <c r="AJ5" s="562">
        <v>12.1</v>
      </c>
      <c r="AK5" s="562">
        <v>10.9</v>
      </c>
      <c r="AL5" s="562">
        <v>11.5</v>
      </c>
      <c r="AM5" s="562">
        <v>11.4</v>
      </c>
      <c r="AN5" s="562">
        <v>11.7</v>
      </c>
      <c r="AO5" s="562">
        <v>11.4</v>
      </c>
      <c r="AP5" s="562">
        <v>11.3</v>
      </c>
      <c r="AQ5" s="562">
        <v>11.6</v>
      </c>
      <c r="AR5" s="562">
        <v>11.7</v>
      </c>
      <c r="AS5" s="562">
        <v>11.4</v>
      </c>
      <c r="AT5" s="146">
        <v>10.4</v>
      </c>
      <c r="AU5" s="213"/>
      <c r="AV5" s="213"/>
      <c r="AW5" s="213"/>
      <c r="AX5" s="213"/>
      <c r="AY5" s="213"/>
      <c r="AZ5" s="213"/>
    </row>
    <row r="6" spans="1:52">
      <c r="B6" s="561" t="s">
        <v>515</v>
      </c>
      <c r="C6" s="562">
        <v>6</v>
      </c>
      <c r="D6" s="562">
        <v>6</v>
      </c>
      <c r="E6" s="562">
        <v>5.9</v>
      </c>
      <c r="F6" s="562">
        <v>6</v>
      </c>
      <c r="G6" s="562">
        <v>5.6</v>
      </c>
      <c r="H6" s="562">
        <v>5.7</v>
      </c>
      <c r="I6" s="562">
        <v>6.1</v>
      </c>
      <c r="J6" s="562">
        <v>5.9</v>
      </c>
      <c r="K6" s="562">
        <v>5.8</v>
      </c>
      <c r="L6" s="562">
        <v>5.9</v>
      </c>
      <c r="M6" s="562">
        <v>5.9</v>
      </c>
      <c r="N6" s="562">
        <v>6.2</v>
      </c>
      <c r="O6" s="562">
        <v>6.2</v>
      </c>
      <c r="P6" s="562">
        <v>5.8</v>
      </c>
      <c r="Q6" s="562">
        <v>5.2</v>
      </c>
      <c r="R6" s="562">
        <v>6.1</v>
      </c>
      <c r="S6" s="562">
        <v>5.8</v>
      </c>
      <c r="T6" s="562">
        <v>6.3</v>
      </c>
      <c r="U6" s="562">
        <v>5.9</v>
      </c>
      <c r="V6" s="562">
        <v>6.2</v>
      </c>
      <c r="W6" s="562">
        <v>6.4</v>
      </c>
      <c r="X6" s="562">
        <v>6.4</v>
      </c>
      <c r="Y6" s="562">
        <v>5.8</v>
      </c>
      <c r="Z6" s="562">
        <v>7.4</v>
      </c>
      <c r="AA6" s="562">
        <v>6.6</v>
      </c>
      <c r="AB6" s="562">
        <v>6.6</v>
      </c>
      <c r="AC6" s="562">
        <v>6.7</v>
      </c>
      <c r="AD6" s="562">
        <v>6.6</v>
      </c>
      <c r="AE6" s="562">
        <v>6.5</v>
      </c>
      <c r="AF6" s="562">
        <v>6.5</v>
      </c>
      <c r="AG6" s="562">
        <v>7.2</v>
      </c>
      <c r="AH6" s="562">
        <v>8.3000000000000007</v>
      </c>
      <c r="AI6" s="562">
        <v>9.6</v>
      </c>
      <c r="AJ6" s="562">
        <v>8.9</v>
      </c>
      <c r="AK6" s="562">
        <v>8.6</v>
      </c>
      <c r="AL6" s="562">
        <v>9.5</v>
      </c>
      <c r="AM6" s="562">
        <v>9.5</v>
      </c>
      <c r="AN6" s="562">
        <v>8.9</v>
      </c>
      <c r="AO6" s="562">
        <v>9.6999999999999993</v>
      </c>
      <c r="AP6" s="562">
        <v>9.6999999999999993</v>
      </c>
      <c r="AQ6" s="562">
        <v>9.1999999999999993</v>
      </c>
      <c r="AR6" s="562">
        <v>9.5</v>
      </c>
      <c r="AS6" s="562">
        <v>9.1999999999999993</v>
      </c>
      <c r="AT6" s="146">
        <v>8.8000000000000007</v>
      </c>
    </row>
    <row r="7" spans="1:52">
      <c r="A7" s="13"/>
      <c r="B7" s="68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52">
      <c r="E8" s="210"/>
    </row>
    <row r="9" spans="1:52">
      <c r="B9" s="210" t="s">
        <v>1998</v>
      </c>
    </row>
    <row r="24" spans="2:2">
      <c r="B24" s="74" t="s">
        <v>931</v>
      </c>
    </row>
    <row r="25" spans="2:2">
      <c r="B25" s="3"/>
    </row>
    <row r="26" spans="2:2">
      <c r="B26" s="1431" t="s">
        <v>2189</v>
      </c>
    </row>
  </sheetData>
  <mergeCells count="3">
    <mergeCell ref="AU4:AV4"/>
    <mergeCell ref="AW4:AX4"/>
    <mergeCell ref="AY4:AZ4"/>
  </mergeCells>
  <phoneticPr fontId="4" type="noConversion"/>
  <hyperlinks>
    <hyperlink ref="B26" location="Мазмұны!B46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1"/>
  <dimension ref="A2:AC29"/>
  <sheetViews>
    <sheetView topLeftCell="A10" zoomScaleNormal="100" zoomScaleSheetLayoutView="25" workbookViewId="0">
      <selection activeCell="B29" sqref="B29"/>
    </sheetView>
  </sheetViews>
  <sheetFormatPr defaultRowHeight="12.75"/>
  <cols>
    <col min="1" max="1" width="9.140625" style="69"/>
    <col min="2" max="2" width="29.85546875" style="69" customWidth="1"/>
    <col min="3" max="8" width="8.28515625" style="69" bestFit="1" customWidth="1"/>
    <col min="9" max="9" width="12.28515625" style="69" bestFit="1" customWidth="1"/>
    <col min="10" max="10" width="4.85546875" style="69" customWidth="1"/>
    <col min="11" max="11" width="8.42578125" style="69" customWidth="1"/>
    <col min="12" max="12" width="8" style="69" bestFit="1" customWidth="1"/>
    <col min="13" max="13" width="11.140625" style="69" bestFit="1" customWidth="1"/>
    <col min="14" max="14" width="9.5703125" style="69" bestFit="1" customWidth="1"/>
    <col min="15" max="16" width="9.140625" style="69"/>
    <col min="17" max="17" width="4.85546875" style="69" customWidth="1"/>
    <col min="18" max="18" width="13.140625" style="69" customWidth="1"/>
    <col min="19" max="19" width="13.140625" style="69" bestFit="1" customWidth="1"/>
    <col min="20" max="20" width="12.42578125" style="69" bestFit="1" customWidth="1"/>
    <col min="21" max="21" width="13.5703125" style="69" customWidth="1"/>
    <col min="22" max="22" width="13.140625" style="69" bestFit="1" customWidth="1"/>
    <col min="23" max="23" width="12.42578125" style="69" bestFit="1" customWidth="1"/>
    <col min="24" max="24" width="4.85546875" style="69" customWidth="1"/>
    <col min="25" max="25" width="12.42578125" style="69" bestFit="1" customWidth="1"/>
    <col min="26" max="16384" width="9.140625" style="69"/>
  </cols>
  <sheetData>
    <row r="2" spans="1:29">
      <c r="A2" s="69" t="s">
        <v>1380</v>
      </c>
      <c r="B2" s="72" t="s">
        <v>1902</v>
      </c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100"/>
      <c r="AC4" s="100"/>
    </row>
    <row r="5" spans="1:29">
      <c r="B5" s="97" t="s">
        <v>530</v>
      </c>
      <c r="C5" s="564">
        <v>0.17294336843614225</v>
      </c>
      <c r="D5" s="564">
        <v>8.4312036989919306E-2</v>
      </c>
      <c r="E5" s="564">
        <v>3.6917460980832185E-2</v>
      </c>
      <c r="F5" s="564">
        <v>4.104242847025813E-2</v>
      </c>
      <c r="G5" s="564">
        <v>2.6439260309291824E-2</v>
      </c>
      <c r="H5" s="564">
        <v>4.9202311538538032E-2</v>
      </c>
      <c r="AA5" s="100"/>
      <c r="AC5" s="100"/>
    </row>
    <row r="6" spans="1:29">
      <c r="B6" s="97" t="s">
        <v>531</v>
      </c>
      <c r="C6" s="564">
        <v>1.6105528219747992E-2</v>
      </c>
      <c r="D6" s="564">
        <v>5.7575742474441333E-2</v>
      </c>
      <c r="E6" s="564">
        <v>7.1071880633290481E-3</v>
      </c>
      <c r="F6" s="564">
        <v>1.1683237277021271E-2</v>
      </c>
      <c r="G6" s="564">
        <v>3.6164769863887052E-2</v>
      </c>
      <c r="H6" s="564">
        <v>2.6415584785461866E-3</v>
      </c>
      <c r="AA6" s="100"/>
      <c r="AC6" s="100"/>
    </row>
    <row r="7" spans="1:29">
      <c r="B7" s="97" t="s">
        <v>532</v>
      </c>
      <c r="C7" s="564">
        <v>0.15683784021639424</v>
      </c>
      <c r="D7" s="564">
        <v>2.6736294515477974E-2</v>
      </c>
      <c r="E7" s="564">
        <v>2.9810272917503138E-2</v>
      </c>
      <c r="F7" s="564">
        <v>2.9359191193236857E-2</v>
      </c>
      <c r="G7" s="564">
        <v>-9.7255095545952276E-3</v>
      </c>
      <c r="H7" s="564">
        <v>4.6560753059991848E-2</v>
      </c>
      <c r="AA7" s="100"/>
      <c r="AC7" s="100"/>
    </row>
    <row r="8" spans="1:29">
      <c r="B8" s="97" t="s">
        <v>533</v>
      </c>
      <c r="C8" s="564">
        <v>3.2211056439496011E-2</v>
      </c>
      <c r="D8" s="564">
        <v>0.11515148494888268</v>
      </c>
      <c r="E8" s="564">
        <v>1.4214376126658098E-2</v>
      </c>
      <c r="F8" s="564">
        <v>2.3366474554042546E-2</v>
      </c>
      <c r="G8" s="564">
        <v>5.2878520618583655E-2</v>
      </c>
      <c r="H8" s="564">
        <v>5.2831169570923681E-3</v>
      </c>
      <c r="AA8" s="100"/>
      <c r="AC8" s="100"/>
    </row>
    <row r="10" spans="1:29">
      <c r="B10" s="72" t="s">
        <v>1902</v>
      </c>
    </row>
    <row r="18" spans="2:7">
      <c r="G18" s="69" t="s">
        <v>39</v>
      </c>
    </row>
    <row r="27" spans="2:7">
      <c r="B27" s="688" t="s">
        <v>535</v>
      </c>
    </row>
    <row r="29" spans="2:7">
      <c r="B29" s="1431" t="s">
        <v>2189</v>
      </c>
    </row>
  </sheetData>
  <phoneticPr fontId="4" type="noConversion"/>
  <hyperlinks>
    <hyperlink ref="B29" location="Мазмұны!B47" display="мазмұнға"/>
  </hyperlinks>
  <pageMargins left="0.39370078740157483" right="0.39370078740157483" top="0.98425196850393704" bottom="0.98425196850393704" header="0.51181102362204722" footer="0.51181102362204722"/>
  <pageSetup paperSize="9" scale="24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2"/>
  <dimension ref="A2:AC57"/>
  <sheetViews>
    <sheetView topLeftCell="A13" zoomScaleNormal="100" zoomScaleSheetLayoutView="25" workbookViewId="0">
      <selection activeCell="B29" sqref="B29"/>
    </sheetView>
  </sheetViews>
  <sheetFormatPr defaultRowHeight="12.75"/>
  <cols>
    <col min="1" max="1" width="5.28515625" style="144" customWidth="1"/>
    <col min="2" max="2" width="26.5703125" style="144" customWidth="1"/>
    <col min="3" max="3" width="11.28515625" style="144" bestFit="1" customWidth="1"/>
    <col min="4" max="5" width="15" style="144" customWidth="1"/>
    <col min="6" max="9" width="12.28515625" style="144" bestFit="1" customWidth="1"/>
    <col min="10" max="10" width="4.85546875" style="144" customWidth="1"/>
    <col min="11" max="11" width="8.42578125" style="144" customWidth="1"/>
    <col min="12" max="12" width="8" style="144" bestFit="1" customWidth="1"/>
    <col min="13" max="13" width="11.140625" style="144" bestFit="1" customWidth="1"/>
    <col min="14" max="14" width="9.5703125" style="144" bestFit="1" customWidth="1"/>
    <col min="15" max="16" width="9.140625" style="144"/>
    <col min="17" max="17" width="4.85546875" style="144" customWidth="1"/>
    <col min="18" max="18" width="13.140625" style="144" customWidth="1"/>
    <col min="19" max="19" width="13.140625" style="144" bestFit="1" customWidth="1"/>
    <col min="20" max="20" width="12.42578125" style="144" bestFit="1" customWidth="1"/>
    <col min="21" max="21" width="13.5703125" style="144" customWidth="1"/>
    <col min="22" max="22" width="13.140625" style="144" bestFit="1" customWidth="1"/>
    <col min="23" max="23" width="12.42578125" style="144" bestFit="1" customWidth="1"/>
    <col min="24" max="24" width="4.85546875" style="144" customWidth="1"/>
    <col min="25" max="25" width="12.42578125" style="144" bestFit="1" customWidth="1"/>
    <col min="26" max="16384" width="9.140625" style="144"/>
  </cols>
  <sheetData>
    <row r="2" spans="1:29">
      <c r="A2" s="144" t="s">
        <v>1380</v>
      </c>
      <c r="B2" s="599" t="s">
        <v>1903</v>
      </c>
    </row>
    <row r="3" spans="1:29">
      <c r="B3" s="593"/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591"/>
      <c r="AC4" s="591"/>
    </row>
    <row r="5" spans="1:29">
      <c r="B5" s="97" t="s">
        <v>530</v>
      </c>
      <c r="C5" s="592">
        <v>0.11095312208192516</v>
      </c>
      <c r="D5" s="592">
        <v>1.4254803277100731E-2</v>
      </c>
      <c r="E5" s="592">
        <v>1.9731000740177081E-2</v>
      </c>
      <c r="F5" s="592">
        <v>2.98877860693012E-2</v>
      </c>
      <c r="G5" s="592">
        <v>2.6210911469071452E-2</v>
      </c>
      <c r="H5" s="592">
        <v>1.4564103719934888E-2</v>
      </c>
      <c r="AA5" s="591"/>
      <c r="AC5" s="591"/>
    </row>
    <row r="6" spans="1:29">
      <c r="B6" s="97" t="s">
        <v>531</v>
      </c>
      <c r="C6" s="592">
        <v>3.5624993942216768E-3</v>
      </c>
      <c r="D6" s="592">
        <v>4.9180605495687001E-2</v>
      </c>
      <c r="E6" s="592">
        <v>6.5230061897764442E-3</v>
      </c>
      <c r="F6" s="592">
        <v>4.5934738080825434E-3</v>
      </c>
      <c r="G6" s="592">
        <v>2.8810896239617446E-3</v>
      </c>
      <c r="H6" s="592">
        <v>1.2524200066306895E-2</v>
      </c>
      <c r="AA6" s="591"/>
      <c r="AC6" s="591"/>
    </row>
    <row r="7" spans="1:29">
      <c r="B7" s="97" t="s">
        <v>532</v>
      </c>
      <c r="C7" s="592">
        <v>0.10739062268770348</v>
      </c>
      <c r="D7" s="592">
        <v>-3.4925802218586266E-2</v>
      </c>
      <c r="E7" s="592">
        <v>1.3207994550400637E-2</v>
      </c>
      <c r="F7" s="592">
        <v>2.5294312261218657E-2</v>
      </c>
      <c r="G7" s="592">
        <v>2.3329821845109708E-2</v>
      </c>
      <c r="H7" s="592">
        <v>2.0399036536279929E-3</v>
      </c>
      <c r="AA7" s="591"/>
      <c r="AC7" s="591"/>
    </row>
    <row r="8" spans="1:29">
      <c r="B8" s="97" t="s">
        <v>533</v>
      </c>
      <c r="C8" s="592">
        <v>7.1249987884433597E-3</v>
      </c>
      <c r="D8" s="592">
        <v>2.8509606554201469E-2</v>
      </c>
      <c r="E8" s="592">
        <v>1.304601237955289E-2</v>
      </c>
      <c r="F8" s="592">
        <v>9.1869476161650851E-3</v>
      </c>
      <c r="G8" s="592">
        <v>5.7621792479234865E-3</v>
      </c>
      <c r="H8" s="592">
        <v>2.5048400132613786E-2</v>
      </c>
      <c r="AA8" s="591"/>
      <c r="AC8" s="591"/>
    </row>
    <row r="9" spans="1:29">
      <c r="B9" s="593"/>
      <c r="C9" s="594"/>
      <c r="D9" s="594"/>
      <c r="E9" s="594"/>
      <c r="F9" s="594"/>
      <c r="G9" s="594"/>
      <c r="H9" s="594"/>
      <c r="AA9" s="591"/>
      <c r="AC9" s="591"/>
    </row>
    <row r="10" spans="1:29">
      <c r="C10" s="594"/>
      <c r="D10" s="594"/>
      <c r="E10" s="594"/>
      <c r="F10" s="594"/>
      <c r="G10" s="594"/>
      <c r="H10" s="594"/>
      <c r="AA10" s="591"/>
      <c r="AC10" s="591"/>
    </row>
    <row r="11" spans="1:29">
      <c r="B11" s="599" t="s">
        <v>1903</v>
      </c>
      <c r="C11" s="594"/>
      <c r="D11" s="594"/>
      <c r="E11" s="594"/>
      <c r="F11" s="594"/>
      <c r="G11" s="594"/>
      <c r="H11" s="594"/>
      <c r="AA11" s="591"/>
      <c r="AC11" s="591"/>
    </row>
    <row r="12" spans="1:29">
      <c r="B12" s="593"/>
      <c r="C12" s="594"/>
      <c r="D12" s="594"/>
      <c r="E12" s="594"/>
      <c r="F12" s="594"/>
      <c r="G12" s="594"/>
      <c r="H12" s="594"/>
      <c r="AA12" s="591"/>
      <c r="AC12" s="591"/>
    </row>
    <row r="13" spans="1:29">
      <c r="B13" s="593"/>
      <c r="C13" s="594"/>
      <c r="D13" s="594"/>
      <c r="E13" s="594"/>
      <c r="F13" s="594"/>
      <c r="G13" s="594"/>
      <c r="H13" s="594"/>
      <c r="AA13" s="591"/>
      <c r="AC13" s="591"/>
    </row>
    <row r="14" spans="1:29">
      <c r="B14" s="593"/>
      <c r="C14" s="594"/>
      <c r="D14" s="594"/>
      <c r="E14" s="594"/>
      <c r="F14" s="594"/>
      <c r="G14" s="594"/>
      <c r="H14" s="594"/>
      <c r="AA14" s="591"/>
      <c r="AC14" s="591"/>
    </row>
    <row r="15" spans="1:29">
      <c r="B15" s="593"/>
      <c r="C15" s="594"/>
      <c r="D15" s="594"/>
      <c r="E15" s="594"/>
      <c r="F15" s="594"/>
      <c r="G15" s="594"/>
      <c r="H15" s="594"/>
      <c r="AA15" s="591"/>
      <c r="AC15" s="591"/>
    </row>
    <row r="16" spans="1:29">
      <c r="B16" s="593"/>
      <c r="C16" s="594"/>
      <c r="D16" s="594"/>
      <c r="E16" s="594"/>
      <c r="F16" s="594"/>
      <c r="G16" s="594"/>
      <c r="H16" s="594"/>
      <c r="AA16" s="591"/>
      <c r="AC16" s="591"/>
    </row>
    <row r="17" spans="2:29">
      <c r="B17" s="593"/>
      <c r="C17" s="594"/>
      <c r="D17" s="594"/>
      <c r="E17" s="594"/>
      <c r="F17" s="594"/>
      <c r="G17" s="594"/>
      <c r="H17" s="594"/>
      <c r="AA17" s="591"/>
      <c r="AC17" s="591"/>
    </row>
    <row r="18" spans="2:29">
      <c r="B18" s="593"/>
      <c r="C18" s="594"/>
      <c r="D18" s="594"/>
      <c r="E18" s="594"/>
      <c r="F18" s="594"/>
      <c r="G18" s="594"/>
      <c r="H18" s="594"/>
      <c r="AA18" s="591"/>
      <c r="AC18" s="591"/>
    </row>
    <row r="19" spans="2:29">
      <c r="B19" s="593"/>
      <c r="C19" s="594"/>
      <c r="D19" s="594"/>
      <c r="E19" s="594"/>
      <c r="F19" s="594"/>
      <c r="G19" s="594"/>
      <c r="H19" s="594"/>
      <c r="AA19" s="591"/>
      <c r="AC19" s="591"/>
    </row>
    <row r="20" spans="2:29">
      <c r="B20" s="593"/>
      <c r="C20" s="594"/>
      <c r="D20" s="594"/>
      <c r="E20" s="594"/>
      <c r="F20" s="594"/>
      <c r="G20" s="594"/>
      <c r="H20" s="594"/>
      <c r="AA20" s="591"/>
      <c r="AC20" s="591"/>
    </row>
    <row r="21" spans="2:29">
      <c r="B21" s="593"/>
      <c r="C21" s="594"/>
      <c r="D21" s="594"/>
      <c r="E21" s="594"/>
      <c r="F21" s="594"/>
      <c r="G21" s="594"/>
      <c r="H21" s="594"/>
      <c r="AA21" s="591"/>
      <c r="AC21" s="591"/>
    </row>
    <row r="22" spans="2:29">
      <c r="B22" s="593"/>
      <c r="C22" s="594"/>
      <c r="D22" s="594"/>
      <c r="E22" s="594"/>
      <c r="F22" s="594"/>
      <c r="G22" s="594"/>
      <c r="H22" s="594"/>
      <c r="AA22" s="591"/>
      <c r="AC22" s="591"/>
    </row>
    <row r="23" spans="2:29">
      <c r="B23" s="593"/>
      <c r="C23" s="594"/>
      <c r="D23" s="594"/>
      <c r="E23" s="594"/>
      <c r="F23" s="594"/>
      <c r="G23" s="594"/>
      <c r="H23" s="594"/>
    </row>
    <row r="24" spans="2:29">
      <c r="B24" s="593"/>
      <c r="C24" s="594"/>
      <c r="D24" s="594"/>
      <c r="E24" s="594"/>
      <c r="F24" s="594"/>
      <c r="G24" s="594"/>
      <c r="H24" s="594"/>
    </row>
    <row r="25" spans="2:29">
      <c r="B25" s="593"/>
      <c r="C25" s="594"/>
      <c r="D25" s="594"/>
      <c r="E25" s="594"/>
      <c r="F25" s="594"/>
      <c r="G25" s="594"/>
      <c r="H25" s="594"/>
    </row>
    <row r="26" spans="2:29">
      <c r="B26" s="593"/>
      <c r="C26" s="594"/>
      <c r="D26" s="594"/>
      <c r="E26" s="594"/>
      <c r="F26" s="594"/>
      <c r="G26" s="594"/>
      <c r="H26" s="594"/>
    </row>
    <row r="27" spans="2:29">
      <c r="B27" s="689" t="s">
        <v>535</v>
      </c>
      <c r="C27" s="594"/>
      <c r="D27" s="594"/>
      <c r="E27" s="594"/>
      <c r="F27" s="594"/>
      <c r="G27" s="594"/>
      <c r="H27" s="594"/>
    </row>
    <row r="28" spans="2:29">
      <c r="B28" s="593"/>
      <c r="C28" s="594"/>
      <c r="D28" s="594"/>
      <c r="E28" s="594"/>
      <c r="F28" s="594"/>
      <c r="G28" s="594"/>
      <c r="H28" s="594"/>
    </row>
    <row r="29" spans="2:29">
      <c r="B29" s="1431" t="s">
        <v>2189</v>
      </c>
      <c r="C29" s="594"/>
      <c r="D29" s="594"/>
      <c r="E29" s="594"/>
      <c r="F29" s="594"/>
      <c r="G29" s="594"/>
      <c r="H29" s="594"/>
    </row>
    <row r="30" spans="2:29">
      <c r="B30" s="593"/>
      <c r="C30" s="594"/>
      <c r="D30" s="594"/>
      <c r="E30" s="594"/>
      <c r="F30" s="594"/>
      <c r="G30" s="594"/>
      <c r="H30" s="594"/>
    </row>
    <row r="31" spans="2:29">
      <c r="B31" s="593"/>
      <c r="C31" s="594"/>
      <c r="D31" s="594"/>
      <c r="E31" s="594"/>
      <c r="F31" s="594"/>
      <c r="G31" s="594"/>
      <c r="H31" s="594"/>
    </row>
    <row r="34" spans="2:9">
      <c r="C34" s="595"/>
      <c r="D34" s="595"/>
      <c r="E34" s="595"/>
      <c r="F34" s="595"/>
      <c r="G34" s="595"/>
      <c r="H34" s="595"/>
    </row>
    <row r="35" spans="2:9">
      <c r="B35" s="593"/>
      <c r="C35" s="596"/>
      <c r="D35" s="596"/>
      <c r="E35" s="596"/>
      <c r="F35" s="596"/>
      <c r="G35" s="596"/>
      <c r="H35" s="596"/>
    </row>
    <row r="37" spans="2:9">
      <c r="D37" s="597"/>
    </row>
    <row r="38" spans="2:9">
      <c r="D38" s="598"/>
      <c r="E38" s="598"/>
      <c r="F38" s="598"/>
    </row>
    <row r="39" spans="2:9">
      <c r="D39" s="598"/>
      <c r="E39" s="598"/>
      <c r="F39" s="598"/>
    </row>
    <row r="40" spans="2:9">
      <c r="D40" s="598"/>
      <c r="E40" s="598"/>
      <c r="F40" s="598"/>
    </row>
    <row r="41" spans="2:9">
      <c r="D41" s="598"/>
      <c r="E41" s="598"/>
      <c r="F41" s="598"/>
    </row>
    <row r="48" spans="2:9">
      <c r="I48" s="596"/>
    </row>
    <row r="57" ht="30" customHeight="1"/>
  </sheetData>
  <phoneticPr fontId="4" type="noConversion"/>
  <hyperlinks>
    <hyperlink ref="B29" location="Мазмұны!B48" display="мазмұнға"/>
  </hyperlinks>
  <pageMargins left="0.75" right="0.75" top="1" bottom="1" header="0.5" footer="0.5"/>
  <pageSetup paperSize="8" scale="37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3"/>
  <dimension ref="A1:AC33"/>
  <sheetViews>
    <sheetView topLeftCell="A13" zoomScaleNormal="100" zoomScaleSheetLayoutView="25" workbookViewId="0">
      <selection activeCell="B29" sqref="B29"/>
    </sheetView>
  </sheetViews>
  <sheetFormatPr defaultRowHeight="12.75"/>
  <cols>
    <col min="1" max="1" width="4.28515625" style="144" customWidth="1"/>
    <col min="2" max="2" width="31.5703125" style="144" customWidth="1"/>
    <col min="3" max="3" width="11.28515625" style="144" bestFit="1" customWidth="1"/>
    <col min="4" max="5" width="15" style="144" customWidth="1"/>
    <col min="6" max="9" width="12.28515625" style="144" bestFit="1" customWidth="1"/>
    <col min="10" max="10" width="4.85546875" style="144" customWidth="1"/>
    <col min="11" max="11" width="8.42578125" style="144" customWidth="1"/>
    <col min="12" max="12" width="8" style="144" bestFit="1" customWidth="1"/>
    <col min="13" max="13" width="11.140625" style="144" bestFit="1" customWidth="1"/>
    <col min="14" max="14" width="9.5703125" style="144" bestFit="1" customWidth="1"/>
    <col min="15" max="16" width="9.140625" style="144"/>
    <col min="17" max="17" width="4.85546875" style="144" customWidth="1"/>
    <col min="18" max="18" width="13.140625" style="144" customWidth="1"/>
    <col min="19" max="19" width="13.140625" style="144" bestFit="1" customWidth="1"/>
    <col min="20" max="20" width="12.42578125" style="144" bestFit="1" customWidth="1"/>
    <col min="21" max="21" width="13.5703125" style="144" customWidth="1"/>
    <col min="22" max="22" width="13.140625" style="144" bestFit="1" customWidth="1"/>
    <col min="23" max="23" width="12.42578125" style="144" bestFit="1" customWidth="1"/>
    <col min="24" max="24" width="4.85546875" style="144" customWidth="1"/>
    <col min="25" max="25" width="12.42578125" style="144" bestFit="1" customWidth="1"/>
    <col min="26" max="16384" width="9.140625" style="144"/>
  </cols>
  <sheetData>
    <row r="1" spans="1:29">
      <c r="A1" s="69"/>
      <c r="B1" s="69"/>
      <c r="C1" s="69"/>
      <c r="D1" s="69"/>
      <c r="E1" s="69"/>
      <c r="F1" s="69"/>
      <c r="G1" s="69"/>
      <c r="H1" s="69"/>
    </row>
    <row r="2" spans="1:29">
      <c r="A2" s="69" t="s">
        <v>1380</v>
      </c>
      <c r="B2" s="599" t="s">
        <v>1904</v>
      </c>
      <c r="C2" s="69"/>
      <c r="D2" s="69"/>
      <c r="E2" s="69"/>
      <c r="F2" s="69"/>
      <c r="G2" s="69"/>
      <c r="H2" s="69"/>
    </row>
    <row r="3" spans="1:29">
      <c r="B3" s="593"/>
    </row>
    <row r="4" spans="1:29">
      <c r="B4" s="687" t="s">
        <v>2050</v>
      </c>
      <c r="C4" s="563" t="s">
        <v>2020</v>
      </c>
      <c r="D4" s="563" t="s">
        <v>2021</v>
      </c>
      <c r="E4" s="563" t="s">
        <v>2022</v>
      </c>
      <c r="F4" s="563" t="s">
        <v>2023</v>
      </c>
      <c r="G4" s="563" t="s">
        <v>2024</v>
      </c>
      <c r="H4" s="563" t="s">
        <v>823</v>
      </c>
      <c r="AA4" s="591"/>
      <c r="AC4" s="591"/>
    </row>
    <row r="5" spans="1:29">
      <c r="A5" s="69"/>
      <c r="B5" s="97" t="s">
        <v>530</v>
      </c>
      <c r="C5" s="564">
        <v>0.17744287014176111</v>
      </c>
      <c r="D5" s="564">
        <v>0.12812609073120657</v>
      </c>
      <c r="E5" s="564">
        <v>4.2557740569958639E-2</v>
      </c>
      <c r="F5" s="564">
        <v>6.5350656052769449E-2</v>
      </c>
      <c r="G5" s="564">
        <v>1.6418608884421655E-2</v>
      </c>
      <c r="H5" s="564">
        <v>6.5209580230286154E-2</v>
      </c>
    </row>
    <row r="6" spans="1:29">
      <c r="A6" s="69"/>
      <c r="B6" s="97" t="s">
        <v>531</v>
      </c>
      <c r="C6" s="564">
        <v>2.136462464091449E-2</v>
      </c>
      <c r="D6" s="564">
        <v>6.3421796848030204E-2</v>
      </c>
      <c r="E6" s="564">
        <v>8.806395029956688E-3</v>
      </c>
      <c r="F6" s="564">
        <v>9.5215087034853374E-3</v>
      </c>
      <c r="G6" s="564">
        <v>5.3188061803113661E-2</v>
      </c>
      <c r="H6" s="564">
        <v>2.1865620032693934E-3</v>
      </c>
    </row>
    <row r="7" spans="1:29">
      <c r="A7" s="69"/>
      <c r="B7" s="97" t="s">
        <v>532</v>
      </c>
      <c r="C7" s="564">
        <v>0.15607824550084662</v>
      </c>
      <c r="D7" s="564">
        <v>6.4704293883176361E-2</v>
      </c>
      <c r="E7" s="564">
        <v>3.3751345540001948E-2</v>
      </c>
      <c r="F7" s="564">
        <v>5.5829147349284111E-2</v>
      </c>
      <c r="G7" s="564">
        <v>-3.6769452918692005E-2</v>
      </c>
      <c r="H7" s="564">
        <v>6.3023018227016767E-2</v>
      </c>
    </row>
    <row r="8" spans="1:29">
      <c r="A8" s="69"/>
      <c r="B8" s="97" t="s">
        <v>533</v>
      </c>
      <c r="C8" s="564">
        <v>4.2729249281828974E-2</v>
      </c>
      <c r="D8" s="564">
        <v>0.12684359369606041</v>
      </c>
      <c r="E8" s="564">
        <v>1.7612790059913383E-2</v>
      </c>
      <c r="F8" s="564">
        <v>1.9043017406970675E-2</v>
      </c>
      <c r="G8" s="564">
        <v>3.283721776884331E-2</v>
      </c>
      <c r="H8" s="564">
        <v>4.3731240065387755E-3</v>
      </c>
    </row>
    <row r="9" spans="1:29">
      <c r="B9" s="593"/>
      <c r="C9" s="594"/>
      <c r="D9" s="594"/>
      <c r="E9" s="594"/>
      <c r="F9" s="594"/>
      <c r="G9" s="594"/>
      <c r="H9" s="594"/>
    </row>
    <row r="10" spans="1:29">
      <c r="B10" s="599" t="s">
        <v>1904</v>
      </c>
      <c r="C10" s="594"/>
      <c r="D10" s="594"/>
      <c r="E10" s="594"/>
      <c r="F10" s="594"/>
      <c r="G10" s="594"/>
      <c r="H10" s="594"/>
    </row>
    <row r="11" spans="1:29">
      <c r="B11" s="593"/>
      <c r="C11" s="594"/>
      <c r="D11" s="594"/>
      <c r="E11" s="594"/>
      <c r="F11" s="594"/>
      <c r="G11" s="594"/>
      <c r="H11" s="594"/>
    </row>
    <row r="12" spans="1:29">
      <c r="B12" s="593"/>
      <c r="C12" s="594"/>
      <c r="D12" s="594"/>
      <c r="E12" s="594"/>
      <c r="F12" s="594"/>
      <c r="G12" s="594"/>
      <c r="H12" s="594"/>
    </row>
    <row r="13" spans="1:29">
      <c r="B13" s="593"/>
      <c r="C13" s="594"/>
      <c r="D13" s="594"/>
      <c r="E13" s="594"/>
      <c r="F13" s="594"/>
      <c r="G13" s="594"/>
      <c r="H13" s="594"/>
    </row>
    <row r="14" spans="1:29">
      <c r="B14" s="593"/>
      <c r="C14" s="594"/>
      <c r="D14" s="594"/>
      <c r="E14" s="594"/>
      <c r="F14" s="594"/>
      <c r="G14" s="594"/>
      <c r="H14" s="594"/>
    </row>
    <row r="15" spans="1:29">
      <c r="B15" s="593"/>
      <c r="C15" s="594"/>
      <c r="D15" s="594"/>
      <c r="E15" s="594"/>
      <c r="F15" s="594"/>
      <c r="G15" s="594"/>
      <c r="H15" s="594"/>
    </row>
    <row r="16" spans="1:29">
      <c r="B16" s="593"/>
      <c r="C16" s="594"/>
      <c r="D16" s="594"/>
      <c r="E16" s="594"/>
      <c r="F16" s="594"/>
      <c r="G16" s="594"/>
      <c r="H16" s="594"/>
    </row>
    <row r="17" spans="2:8">
      <c r="B17" s="593"/>
      <c r="C17" s="594"/>
      <c r="D17" s="594"/>
      <c r="E17" s="594"/>
      <c r="F17" s="594"/>
      <c r="G17" s="594"/>
      <c r="H17" s="594"/>
    </row>
    <row r="18" spans="2:8">
      <c r="B18" s="593"/>
      <c r="C18" s="594"/>
      <c r="D18" s="594"/>
      <c r="E18" s="594"/>
      <c r="F18" s="594"/>
      <c r="G18" s="594"/>
      <c r="H18" s="594"/>
    </row>
    <row r="19" spans="2:8">
      <c r="B19" s="593"/>
      <c r="C19" s="594"/>
      <c r="D19" s="594"/>
      <c r="E19" s="594"/>
      <c r="F19" s="594"/>
      <c r="G19" s="594"/>
      <c r="H19" s="594"/>
    </row>
    <row r="20" spans="2:8">
      <c r="B20" s="593"/>
      <c r="C20" s="594"/>
      <c r="D20" s="594"/>
      <c r="E20" s="594"/>
      <c r="F20" s="594"/>
      <c r="G20" s="594"/>
      <c r="H20" s="594"/>
    </row>
    <row r="21" spans="2:8">
      <c r="B21" s="593"/>
      <c r="C21" s="594"/>
      <c r="D21" s="594"/>
      <c r="E21" s="594"/>
      <c r="F21" s="594"/>
      <c r="G21" s="594"/>
      <c r="H21" s="594"/>
    </row>
    <row r="22" spans="2:8">
      <c r="B22" s="593"/>
      <c r="C22" s="594"/>
      <c r="D22" s="594"/>
      <c r="E22" s="594"/>
      <c r="F22" s="594"/>
      <c r="G22" s="594"/>
      <c r="H22" s="594"/>
    </row>
    <row r="23" spans="2:8">
      <c r="B23" s="593"/>
      <c r="C23" s="594"/>
      <c r="D23" s="594"/>
      <c r="E23" s="594"/>
      <c r="F23" s="594"/>
      <c r="G23" s="594"/>
      <c r="H23" s="594"/>
    </row>
    <row r="24" spans="2:8">
      <c r="B24" s="593"/>
      <c r="C24" s="594"/>
      <c r="D24" s="594"/>
      <c r="E24" s="594"/>
      <c r="F24" s="594"/>
      <c r="G24" s="594"/>
      <c r="H24" s="594"/>
    </row>
    <row r="25" spans="2:8">
      <c r="B25" s="593"/>
      <c r="C25" s="594"/>
      <c r="D25" s="594"/>
      <c r="E25" s="594"/>
      <c r="F25" s="594"/>
      <c r="G25" s="594"/>
      <c r="H25" s="594"/>
    </row>
    <row r="26" spans="2:8">
      <c r="B26" s="593"/>
      <c r="C26" s="594"/>
      <c r="D26" s="594"/>
      <c r="E26" s="594"/>
      <c r="F26" s="594"/>
      <c r="G26" s="594"/>
      <c r="H26" s="594"/>
    </row>
    <row r="27" spans="2:8">
      <c r="B27" s="690" t="s">
        <v>535</v>
      </c>
      <c r="D27" s="594"/>
      <c r="E27" s="594"/>
      <c r="F27" s="594"/>
      <c r="G27" s="594"/>
      <c r="H27" s="594"/>
    </row>
    <row r="28" spans="2:8">
      <c r="B28" s="593"/>
      <c r="C28" s="594"/>
      <c r="D28" s="594"/>
      <c r="E28" s="594"/>
      <c r="F28" s="594"/>
      <c r="G28" s="594"/>
      <c r="H28" s="594"/>
    </row>
    <row r="29" spans="2:8">
      <c r="B29" s="1431" t="s">
        <v>2189</v>
      </c>
    </row>
    <row r="33" ht="10.5" customHeight="1"/>
  </sheetData>
  <phoneticPr fontId="4" type="noConversion"/>
  <hyperlinks>
    <hyperlink ref="B29" location="Мазмұны!B49" display="мазмұнға"/>
  </hyperlinks>
  <pageMargins left="0.75" right="0.75" top="1" bottom="1" header="0.5" footer="0.5"/>
  <pageSetup paperSize="9" scale="25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4"/>
  <dimension ref="A2:F12"/>
  <sheetViews>
    <sheetView workbookViewId="0">
      <selection activeCell="B12" sqref="B12"/>
    </sheetView>
  </sheetViews>
  <sheetFormatPr defaultRowHeight="12.75"/>
  <cols>
    <col min="1" max="1" width="9.140625" style="3"/>
    <col min="2" max="2" width="35.140625" style="3" customWidth="1"/>
    <col min="3" max="3" width="13.140625" style="3" bestFit="1" customWidth="1"/>
    <col min="4" max="4" width="11.42578125" style="3" bestFit="1" customWidth="1"/>
    <col min="5" max="5" width="9.7109375" style="3" bestFit="1" customWidth="1"/>
    <col min="6" max="6" width="9" style="3" bestFit="1" customWidth="1"/>
    <col min="7" max="16384" width="9.140625" style="3"/>
  </cols>
  <sheetData>
    <row r="2" spans="1:6">
      <c r="A2" s="3" t="s">
        <v>1380</v>
      </c>
      <c r="B2" s="210" t="s">
        <v>1854</v>
      </c>
    </row>
    <row r="3" spans="1:6">
      <c r="B3" s="619"/>
    </row>
    <row r="4" spans="1:6">
      <c r="B4" s="683" t="s">
        <v>2050</v>
      </c>
      <c r="C4" s="683" t="s">
        <v>534</v>
      </c>
      <c r="D4" s="683" t="s">
        <v>1999</v>
      </c>
      <c r="E4" s="683" t="s">
        <v>2000</v>
      </c>
      <c r="F4" s="683" t="s">
        <v>2001</v>
      </c>
    </row>
    <row r="5" spans="1:6">
      <c r="B5" s="97" t="s">
        <v>530</v>
      </c>
      <c r="C5" s="560">
        <v>6</v>
      </c>
      <c r="D5" s="691">
        <v>6.8000000000000005E-2</v>
      </c>
      <c r="E5" s="691">
        <v>0.17299999999999999</v>
      </c>
      <c r="F5" s="691">
        <v>2.5999999999999999E-2</v>
      </c>
    </row>
    <row r="6" spans="1:6">
      <c r="B6" s="97" t="s">
        <v>531</v>
      </c>
      <c r="C6" s="560">
        <v>6</v>
      </c>
      <c r="D6" s="691">
        <v>2.1999999999999999E-2</v>
      </c>
      <c r="E6" s="691">
        <v>5.8000000000000003E-2</v>
      </c>
      <c r="F6" s="691">
        <v>3.0000000000000001E-3</v>
      </c>
    </row>
    <row r="7" spans="1:6">
      <c r="B7" s="97" t="s">
        <v>532</v>
      </c>
      <c r="C7" s="560">
        <v>6</v>
      </c>
      <c r="D7" s="691">
        <v>4.7E-2</v>
      </c>
      <c r="E7" s="691">
        <v>0.157</v>
      </c>
      <c r="F7" s="691">
        <v>-0.01</v>
      </c>
    </row>
    <row r="8" spans="1:6">
      <c r="B8" s="97" t="s">
        <v>533</v>
      </c>
      <c r="C8" s="560">
        <v>6</v>
      </c>
      <c r="D8" s="691">
        <v>4.1000000000000002E-2</v>
      </c>
      <c r="E8" s="691">
        <v>0.115</v>
      </c>
      <c r="F8" s="691">
        <v>5.0000000000000001E-3</v>
      </c>
    </row>
    <row r="10" spans="1:6">
      <c r="B10" s="692" t="s">
        <v>535</v>
      </c>
    </row>
    <row r="12" spans="1:6">
      <c r="B12" s="643" t="s">
        <v>2189</v>
      </c>
    </row>
  </sheetData>
  <phoneticPr fontId="4" type="noConversion"/>
  <hyperlinks>
    <hyperlink ref="B12" location="'Содержание '!B5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5"/>
  <dimension ref="A2:I31"/>
  <sheetViews>
    <sheetView topLeftCell="A17" workbookViewId="0">
      <selection activeCell="B31" sqref="B31"/>
    </sheetView>
  </sheetViews>
  <sheetFormatPr defaultRowHeight="12.75"/>
  <cols>
    <col min="1" max="1" width="8.85546875" style="3" bestFit="1" customWidth="1"/>
    <col min="2" max="2" width="32.85546875" style="3" customWidth="1"/>
    <col min="3" max="9" width="9.42578125" style="3" bestFit="1" customWidth="1"/>
    <col min="10" max="16384" width="9.140625" style="3"/>
  </cols>
  <sheetData>
    <row r="2" spans="1:9">
      <c r="A2" s="3" t="s">
        <v>1380</v>
      </c>
      <c r="B2" s="210" t="s">
        <v>2002</v>
      </c>
    </row>
    <row r="4" spans="1:9">
      <c r="B4" s="514" t="s">
        <v>2050</v>
      </c>
      <c r="C4" s="514" t="s">
        <v>494</v>
      </c>
      <c r="D4" s="514" t="s">
        <v>495</v>
      </c>
      <c r="E4" s="514" t="s">
        <v>496</v>
      </c>
      <c r="F4" s="514" t="s">
        <v>497</v>
      </c>
      <c r="G4" s="514" t="s">
        <v>498</v>
      </c>
      <c r="H4" s="514" t="s">
        <v>499</v>
      </c>
      <c r="I4" s="514" t="s">
        <v>500</v>
      </c>
    </row>
    <row r="5" spans="1:9">
      <c r="B5" s="522" t="s">
        <v>536</v>
      </c>
      <c r="C5" s="694">
        <v>282.22847100000001</v>
      </c>
      <c r="D5" s="694">
        <v>419.15166699999997</v>
      </c>
      <c r="E5" s="694">
        <v>357.17068799999998</v>
      </c>
      <c r="F5" s="694">
        <v>203.604524</v>
      </c>
      <c r="G5" s="694">
        <v>123.11703799999999</v>
      </c>
      <c r="H5" s="694">
        <v>116.822836</v>
      </c>
      <c r="I5" s="694">
        <v>100.59600184654801</v>
      </c>
    </row>
    <row r="6" spans="1:9" ht="25.5">
      <c r="B6" s="48" t="s">
        <v>537</v>
      </c>
      <c r="C6" s="694">
        <v>281.68254300000001</v>
      </c>
      <c r="D6" s="694">
        <v>377.86203</v>
      </c>
      <c r="E6" s="694">
        <v>319.35826100000003</v>
      </c>
      <c r="F6" s="694">
        <v>128.22346099999999</v>
      </c>
      <c r="G6" s="694">
        <v>84.400847999999996</v>
      </c>
      <c r="H6" s="694">
        <v>70.012128000000004</v>
      </c>
      <c r="I6" s="694">
        <v>68.443669002801002</v>
      </c>
    </row>
    <row r="8" spans="1:9">
      <c r="B8" s="210" t="s">
        <v>2002</v>
      </c>
    </row>
    <row r="29" spans="2:2">
      <c r="B29" s="74" t="s">
        <v>538</v>
      </c>
    </row>
    <row r="31" spans="2:2">
      <c r="B31" s="1431" t="s">
        <v>2189</v>
      </c>
    </row>
  </sheetData>
  <phoneticPr fontId="4" type="noConversion"/>
  <hyperlinks>
    <hyperlink ref="B31" location="Мазмұны!B51" display="мазмұнға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6"/>
  <dimension ref="A2:I30"/>
  <sheetViews>
    <sheetView topLeftCell="A19" zoomScaleNormal="100" workbookViewId="0">
      <selection activeCell="B30" sqref="B30"/>
    </sheetView>
  </sheetViews>
  <sheetFormatPr defaultRowHeight="12.75"/>
  <cols>
    <col min="1" max="1" width="4.85546875" style="3" bestFit="1" customWidth="1"/>
    <col min="2" max="2" width="32.85546875" style="3" customWidth="1"/>
    <col min="3" max="3" width="11.7109375" style="3" customWidth="1"/>
    <col min="4" max="4" width="10.7109375" style="3" customWidth="1"/>
    <col min="5" max="5" width="11.28515625" style="3" customWidth="1"/>
    <col min="6" max="6" width="11" style="3" customWidth="1"/>
    <col min="7" max="7" width="10.85546875" style="3" customWidth="1"/>
    <col min="8" max="8" width="11.140625" style="3" customWidth="1"/>
    <col min="9" max="9" width="10.42578125" style="3" bestFit="1" customWidth="1"/>
    <col min="10" max="16384" width="9.140625" style="3"/>
  </cols>
  <sheetData>
    <row r="2" spans="1:9">
      <c r="A2" s="3" t="s">
        <v>1380</v>
      </c>
      <c r="B2" s="693" t="s">
        <v>1907</v>
      </c>
    </row>
    <row r="3" spans="1:9" ht="13.5" customHeight="1"/>
    <row r="4" spans="1:9">
      <c r="B4" s="514" t="s">
        <v>2050</v>
      </c>
      <c r="C4" s="514" t="s">
        <v>494</v>
      </c>
      <c r="D4" s="514" t="s">
        <v>495</v>
      </c>
      <c r="E4" s="514" t="s">
        <v>496</v>
      </c>
      <c r="F4" s="514" t="s">
        <v>497</v>
      </c>
      <c r="G4" s="514" t="s">
        <v>498</v>
      </c>
      <c r="H4" s="514" t="s">
        <v>499</v>
      </c>
      <c r="I4" s="514" t="s">
        <v>500</v>
      </c>
    </row>
    <row r="5" spans="1:9">
      <c r="B5" s="522" t="s">
        <v>536</v>
      </c>
      <c r="C5" s="694">
        <v>10.655887999999999</v>
      </c>
      <c r="D5" s="694">
        <v>16.814893000000001</v>
      </c>
      <c r="E5" s="694">
        <v>21.932727</v>
      </c>
      <c r="F5" s="694">
        <v>24.946169999999999</v>
      </c>
      <c r="G5" s="694">
        <v>7.2326509999999997</v>
      </c>
      <c r="H5" s="694">
        <v>9.4261660000000003</v>
      </c>
      <c r="I5" s="694">
        <v>8.5797109507435092</v>
      </c>
    </row>
    <row r="6" spans="1:9" ht="25.5">
      <c r="B6" s="48" t="s">
        <v>537</v>
      </c>
      <c r="C6" s="694">
        <v>16.406697000000001</v>
      </c>
      <c r="D6" s="694">
        <v>26.081648999999999</v>
      </c>
      <c r="E6" s="694">
        <v>22.147988000000002</v>
      </c>
      <c r="F6" s="694">
        <v>13.320594</v>
      </c>
      <c r="G6" s="694">
        <v>7.9140319999999997</v>
      </c>
      <c r="H6" s="694">
        <v>8.0064589999999995</v>
      </c>
      <c r="I6" s="694">
        <v>5.8907115864078001</v>
      </c>
    </row>
    <row r="9" spans="1:9">
      <c r="B9" s="693" t="s">
        <v>1907</v>
      </c>
    </row>
    <row r="11" spans="1:9" customFormat="1"/>
    <row r="12" spans="1:9" customFormat="1"/>
    <row r="13" spans="1:9" customFormat="1"/>
    <row r="28" spans="2:2">
      <c r="B28" s="179" t="s">
        <v>539</v>
      </c>
    </row>
    <row r="30" spans="2:2">
      <c r="B30" s="1431" t="s">
        <v>2189</v>
      </c>
    </row>
  </sheetData>
  <phoneticPr fontId="4" type="noConversion"/>
  <hyperlinks>
    <hyperlink ref="B30" location="Мазмұны!B52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12"/>
  <sheetViews>
    <sheetView zoomScaleNormal="100" workbookViewId="0">
      <selection activeCell="B12" sqref="B12"/>
    </sheetView>
  </sheetViews>
  <sheetFormatPr defaultRowHeight="12.75"/>
  <sheetData>
    <row r="1" spans="1:8">
      <c r="A1" s="13"/>
    </row>
    <row r="2" spans="1:8" s="75" customFormat="1">
      <c r="A2" s="66" t="s">
        <v>1380</v>
      </c>
      <c r="B2" s="84" t="s">
        <v>2196</v>
      </c>
    </row>
    <row r="3" spans="1:8">
      <c r="A3" s="13"/>
    </row>
    <row r="4" spans="1:8" ht="94.5">
      <c r="B4" s="76" t="s">
        <v>2195</v>
      </c>
      <c r="C4" s="1445" t="s">
        <v>426</v>
      </c>
      <c r="D4" s="1446"/>
      <c r="E4" s="1445" t="s">
        <v>427</v>
      </c>
      <c r="F4" s="1446"/>
      <c r="G4" s="1445" t="s">
        <v>428</v>
      </c>
      <c r="H4" s="1446"/>
    </row>
    <row r="5" spans="1:8">
      <c r="B5" s="77"/>
      <c r="C5" s="78">
        <v>2008</v>
      </c>
      <c r="D5" s="78">
        <v>2009</v>
      </c>
      <c r="E5" s="78">
        <v>2008</v>
      </c>
      <c r="F5" s="78">
        <v>2009</v>
      </c>
      <c r="G5" s="78">
        <v>2008</v>
      </c>
      <c r="H5" s="78">
        <v>2009</v>
      </c>
    </row>
    <row r="6" spans="1:8">
      <c r="B6" s="79" t="s">
        <v>1612</v>
      </c>
      <c r="C6" s="80">
        <v>101.3</v>
      </c>
      <c r="D6" s="80">
        <v>80.739999999999995</v>
      </c>
      <c r="E6" s="80">
        <v>117</v>
      </c>
      <c r="F6" s="80">
        <v>125</v>
      </c>
      <c r="G6" s="80">
        <v>70</v>
      </c>
      <c r="H6" s="80">
        <v>50</v>
      </c>
    </row>
    <row r="7" spans="1:8">
      <c r="B7" s="79" t="s">
        <v>881</v>
      </c>
      <c r="C7" s="80">
        <v>105.52</v>
      </c>
      <c r="D7" s="80">
        <v>86.13</v>
      </c>
      <c r="E7" s="80">
        <v>116</v>
      </c>
      <c r="F7" s="80">
        <v>125</v>
      </c>
      <c r="G7" s="80">
        <v>93</v>
      </c>
      <c r="H7" s="80">
        <v>57</v>
      </c>
    </row>
    <row r="8" spans="1:8">
      <c r="B8" s="79" t="s">
        <v>882</v>
      </c>
      <c r="C8" s="80">
        <v>96.09</v>
      </c>
      <c r="D8" s="80">
        <v>74.34</v>
      </c>
      <c r="E8" s="80">
        <v>106.47</v>
      </c>
      <c r="F8" s="80">
        <v>91.1</v>
      </c>
      <c r="G8" s="80">
        <v>73</v>
      </c>
      <c r="H8" s="80">
        <v>57</v>
      </c>
    </row>
    <row r="10" spans="1:8">
      <c r="B10" s="74" t="s">
        <v>429</v>
      </c>
    </row>
    <row r="12" spans="1:8">
      <c r="B12" s="1431" t="s">
        <v>2189</v>
      </c>
    </row>
  </sheetData>
  <mergeCells count="3">
    <mergeCell ref="C4:D4"/>
    <mergeCell ref="E4:F4"/>
    <mergeCell ref="G4:H4"/>
  </mergeCells>
  <phoneticPr fontId="4" type="noConversion"/>
  <hyperlinks>
    <hyperlink ref="B12" location="Мазмұны!B6" display="мазмұнға"/>
  </hyperlinks>
  <pageMargins left="0.75" right="0.75" top="1" bottom="1" header="0.5" footer="0.5"/>
  <pageSetup paperSize="9" scale="47" orientation="landscape" verticalDpi="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7"/>
  <dimension ref="A2:L34"/>
  <sheetViews>
    <sheetView topLeftCell="A14" workbookViewId="0">
      <selection activeCell="B34" sqref="B34"/>
    </sheetView>
  </sheetViews>
  <sheetFormatPr defaultRowHeight="12.75"/>
  <cols>
    <col min="1" max="1" width="9.140625" style="3"/>
    <col min="2" max="2" width="28.42578125" style="3" customWidth="1"/>
    <col min="3" max="5" width="9.140625" style="3"/>
    <col min="6" max="6" width="9.42578125" style="3" bestFit="1" customWidth="1"/>
    <col min="7" max="16384" width="9.140625" style="3"/>
  </cols>
  <sheetData>
    <row r="2" spans="1:12">
      <c r="A2" s="3" t="s">
        <v>1380</v>
      </c>
      <c r="B2" s="67" t="s">
        <v>1908</v>
      </c>
    </row>
    <row r="4" spans="1:12">
      <c r="B4" s="514" t="s">
        <v>1997</v>
      </c>
      <c r="C4" s="514" t="s">
        <v>490</v>
      </c>
      <c r="D4" s="514" t="s">
        <v>491</v>
      </c>
      <c r="E4" s="514" t="s">
        <v>492</v>
      </c>
      <c r="F4" s="514" t="s">
        <v>493</v>
      </c>
      <c r="G4" s="514" t="s">
        <v>494</v>
      </c>
      <c r="H4" s="514" t="s">
        <v>495</v>
      </c>
      <c r="I4" s="514" t="s">
        <v>496</v>
      </c>
      <c r="J4" s="514" t="s">
        <v>497</v>
      </c>
      <c r="K4" s="514" t="s">
        <v>498</v>
      </c>
      <c r="L4" s="514" t="s">
        <v>499</v>
      </c>
    </row>
    <row r="5" spans="1:12">
      <c r="B5" s="695" t="s">
        <v>540</v>
      </c>
      <c r="C5" s="515">
        <v>41.3</v>
      </c>
      <c r="D5" s="516">
        <v>41.9</v>
      </c>
      <c r="E5" s="516">
        <v>38.1</v>
      </c>
      <c r="F5" s="516">
        <v>37.1</v>
      </c>
      <c r="G5" s="516">
        <v>39.299999999999997</v>
      </c>
      <c r="H5" s="516">
        <v>39.200000000000003</v>
      </c>
      <c r="I5" s="516">
        <v>38.4</v>
      </c>
      <c r="J5" s="516">
        <v>39.1</v>
      </c>
      <c r="K5" s="516">
        <v>41.8</v>
      </c>
      <c r="L5" s="516">
        <v>41.7</v>
      </c>
    </row>
    <row r="6" spans="1:12" ht="25.5">
      <c r="B6" s="695" t="s">
        <v>541</v>
      </c>
      <c r="C6" s="515">
        <v>26.7</v>
      </c>
      <c r="D6" s="516">
        <v>28.6</v>
      </c>
      <c r="E6" s="516">
        <v>32.9</v>
      </c>
      <c r="F6" s="516">
        <v>31.7</v>
      </c>
      <c r="G6" s="516">
        <v>28.9</v>
      </c>
      <c r="H6" s="516">
        <v>30.3</v>
      </c>
      <c r="I6" s="516">
        <v>29.9</v>
      </c>
      <c r="J6" s="516">
        <v>29.8</v>
      </c>
      <c r="K6" s="516">
        <v>25.4</v>
      </c>
      <c r="L6" s="516">
        <v>26.4</v>
      </c>
    </row>
    <row r="7" spans="1:12">
      <c r="B7" s="695" t="s">
        <v>542</v>
      </c>
      <c r="C7" s="515">
        <v>26.7</v>
      </c>
      <c r="D7" s="516">
        <v>22.4</v>
      </c>
      <c r="E7" s="516">
        <v>22.8</v>
      </c>
      <c r="F7" s="516">
        <v>25.4</v>
      </c>
      <c r="G7" s="516">
        <v>26.2</v>
      </c>
      <c r="H7" s="516">
        <v>22.6</v>
      </c>
      <c r="I7" s="516">
        <v>24.4</v>
      </c>
      <c r="J7" s="516">
        <v>25.7</v>
      </c>
      <c r="K7" s="516">
        <v>26.1</v>
      </c>
      <c r="L7" s="516">
        <v>22.8</v>
      </c>
    </row>
    <row r="8" spans="1:12" ht="25.5">
      <c r="B8" s="695" t="s">
        <v>2144</v>
      </c>
      <c r="C8" s="515">
        <v>2.7</v>
      </c>
      <c r="D8" s="516">
        <v>3</v>
      </c>
      <c r="E8" s="516">
        <v>3.2</v>
      </c>
      <c r="F8" s="516">
        <v>2.6</v>
      </c>
      <c r="G8" s="516">
        <v>2.4</v>
      </c>
      <c r="H8" s="516">
        <v>3.4</v>
      </c>
      <c r="I8" s="516">
        <v>3.1</v>
      </c>
      <c r="J8" s="516">
        <v>2.1</v>
      </c>
      <c r="K8" s="516">
        <v>2.7</v>
      </c>
      <c r="L8" s="516">
        <v>3</v>
      </c>
    </row>
    <row r="9" spans="1:12" ht="25.5">
      <c r="B9" s="695" t="s">
        <v>2145</v>
      </c>
      <c r="C9" s="515">
        <v>0.1</v>
      </c>
      <c r="D9" s="516">
        <v>0.2</v>
      </c>
      <c r="E9" s="516">
        <v>0.1</v>
      </c>
      <c r="F9" s="516">
        <v>0.1</v>
      </c>
      <c r="G9" s="516">
        <v>0.1</v>
      </c>
      <c r="H9" s="516">
        <v>0.2</v>
      </c>
      <c r="I9" s="516">
        <v>0.2</v>
      </c>
      <c r="J9" s="516">
        <v>0.1</v>
      </c>
      <c r="K9" s="516">
        <v>0.1</v>
      </c>
      <c r="L9" s="516">
        <v>0.3</v>
      </c>
    </row>
    <row r="10" spans="1:12">
      <c r="B10" s="695" t="s">
        <v>2146</v>
      </c>
      <c r="C10" s="515">
        <v>2.5</v>
      </c>
      <c r="D10" s="516">
        <v>3.9</v>
      </c>
      <c r="E10" s="516">
        <v>2.9</v>
      </c>
      <c r="F10" s="516">
        <v>3.1</v>
      </c>
      <c r="G10" s="516">
        <v>3.1</v>
      </c>
      <c r="H10" s="516">
        <v>4.3</v>
      </c>
      <c r="I10" s="516">
        <v>4</v>
      </c>
      <c r="J10" s="516">
        <v>3.2</v>
      </c>
      <c r="K10" s="516">
        <v>3.9</v>
      </c>
      <c r="L10" s="516">
        <v>5.8</v>
      </c>
    </row>
    <row r="12" spans="1:12">
      <c r="B12" s="67" t="s">
        <v>1908</v>
      </c>
    </row>
    <row r="32" spans="2:2">
      <c r="B32" s="74" t="s">
        <v>794</v>
      </c>
    </row>
    <row r="34" spans="2:2">
      <c r="B34" s="1431" t="s">
        <v>2189</v>
      </c>
    </row>
  </sheetData>
  <phoneticPr fontId="4" type="noConversion"/>
  <hyperlinks>
    <hyperlink ref="B34" location="Мазмұны!B53" display="мазмұнға"/>
  </hyperlinks>
  <pageMargins left="0.75" right="0.75" top="1" bottom="1" header="0.5" footer="0.5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/>
  <dimension ref="A2:M30"/>
  <sheetViews>
    <sheetView topLeftCell="A13" workbookViewId="0">
      <selection activeCell="B30" sqref="B30"/>
    </sheetView>
  </sheetViews>
  <sheetFormatPr defaultRowHeight="12.75"/>
  <cols>
    <col min="1" max="1" width="9.140625" style="3"/>
    <col min="2" max="2" width="31.42578125" style="3" customWidth="1"/>
    <col min="3" max="16384" width="9.140625" style="3"/>
  </cols>
  <sheetData>
    <row r="2" spans="1:13">
      <c r="A2" s="12" t="s">
        <v>1380</v>
      </c>
      <c r="B2" s="210" t="s">
        <v>1855</v>
      </c>
    </row>
    <row r="4" spans="1:13">
      <c r="B4" s="696" t="s">
        <v>2147</v>
      </c>
    </row>
    <row r="5" spans="1:13">
      <c r="B5" s="33"/>
      <c r="C5" s="524" t="s">
        <v>40</v>
      </c>
      <c r="D5" s="524" t="s">
        <v>41</v>
      </c>
      <c r="E5" s="524" t="s">
        <v>42</v>
      </c>
      <c r="F5" s="524" t="s">
        <v>43</v>
      </c>
      <c r="G5" s="524" t="s">
        <v>44</v>
      </c>
      <c r="H5" s="524" t="s">
        <v>45</v>
      </c>
      <c r="I5" s="524" t="s">
        <v>46</v>
      </c>
      <c r="J5" s="524" t="s">
        <v>47</v>
      </c>
      <c r="K5" s="524" t="s">
        <v>382</v>
      </c>
      <c r="L5" s="524" t="s">
        <v>383</v>
      </c>
      <c r="M5" s="524" t="s">
        <v>384</v>
      </c>
    </row>
    <row r="6" spans="1:13">
      <c r="B6" s="517" t="s">
        <v>2148</v>
      </c>
      <c r="C6" s="5">
        <v>25</v>
      </c>
      <c r="D6" s="5">
        <v>24</v>
      </c>
      <c r="E6" s="5">
        <v>23</v>
      </c>
      <c r="F6" s="5">
        <v>28</v>
      </c>
      <c r="G6" s="5">
        <v>30</v>
      </c>
      <c r="H6" s="5">
        <v>27</v>
      </c>
      <c r="I6" s="5">
        <v>19</v>
      </c>
      <c r="J6" s="5">
        <v>22</v>
      </c>
      <c r="K6" s="5">
        <v>16</v>
      </c>
      <c r="L6" s="5">
        <v>7</v>
      </c>
      <c r="M6" s="5">
        <v>10</v>
      </c>
    </row>
    <row r="7" spans="1:13">
      <c r="B7" s="517" t="s">
        <v>2149</v>
      </c>
      <c r="C7" s="5">
        <v>29</v>
      </c>
      <c r="D7" s="5">
        <v>28</v>
      </c>
      <c r="E7" s="5">
        <v>25</v>
      </c>
      <c r="F7" s="5">
        <v>31</v>
      </c>
      <c r="G7" s="5">
        <v>34</v>
      </c>
      <c r="H7" s="5">
        <v>29</v>
      </c>
      <c r="I7" s="5">
        <v>24</v>
      </c>
      <c r="J7" s="5">
        <v>22</v>
      </c>
      <c r="K7" s="5">
        <v>16</v>
      </c>
      <c r="L7" s="5">
        <v>7</v>
      </c>
      <c r="M7" s="5">
        <v>10</v>
      </c>
    </row>
    <row r="8" spans="1:13">
      <c r="B8" s="517" t="s">
        <v>2150</v>
      </c>
      <c r="C8" s="5">
        <v>22</v>
      </c>
      <c r="D8" s="5">
        <v>22</v>
      </c>
      <c r="E8" s="5">
        <v>21</v>
      </c>
      <c r="F8" s="5">
        <v>26</v>
      </c>
      <c r="G8" s="5">
        <v>26</v>
      </c>
      <c r="H8" s="5">
        <v>25</v>
      </c>
      <c r="I8" s="5">
        <v>21</v>
      </c>
      <c r="J8" s="5">
        <v>20</v>
      </c>
      <c r="K8" s="5">
        <v>15</v>
      </c>
      <c r="L8" s="5">
        <v>8</v>
      </c>
      <c r="M8" s="5">
        <v>10</v>
      </c>
    </row>
    <row r="10" spans="1:13">
      <c r="B10" s="210" t="s">
        <v>1855</v>
      </c>
    </row>
    <row r="26" spans="2:7">
      <c r="B26" s="74" t="s">
        <v>794</v>
      </c>
    </row>
    <row r="28" spans="2:7" ht="25.5" customHeight="1">
      <c r="B28" s="1487" t="s">
        <v>2003</v>
      </c>
      <c r="C28" s="1488"/>
      <c r="D28" s="1488"/>
      <c r="E28" s="1488"/>
      <c r="F28" s="1488"/>
      <c r="G28" s="1488"/>
    </row>
    <row r="30" spans="2:7">
      <c r="B30" s="1431" t="s">
        <v>2189</v>
      </c>
    </row>
  </sheetData>
  <mergeCells count="1">
    <mergeCell ref="B28:G28"/>
  </mergeCells>
  <phoneticPr fontId="4" type="noConversion"/>
  <hyperlinks>
    <hyperlink ref="B30" location="Мазмұны!B54" display="мазмұнға"/>
  </hyperlinks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/>
  <dimension ref="A2:J37"/>
  <sheetViews>
    <sheetView topLeftCell="A17" workbookViewId="0">
      <selection activeCell="B37" sqref="B37"/>
    </sheetView>
  </sheetViews>
  <sheetFormatPr defaultRowHeight="12.75"/>
  <cols>
    <col min="1" max="1" width="4.85546875" style="697" bestFit="1" customWidth="1"/>
    <col min="2" max="2" width="32.42578125" style="697" customWidth="1"/>
    <col min="3" max="3" width="12.7109375" style="697" bestFit="1" customWidth="1"/>
    <col min="4" max="5" width="10.28515625" style="697" bestFit="1" customWidth="1"/>
    <col min="6" max="7" width="10.28515625" style="697" customWidth="1"/>
    <col min="8" max="9" width="10.28515625" style="697" bestFit="1" customWidth="1"/>
    <col min="10" max="10" width="13.7109375" style="697" bestFit="1" customWidth="1"/>
    <col min="11" max="16384" width="9.140625" style="697"/>
  </cols>
  <sheetData>
    <row r="2" spans="1:10">
      <c r="A2" s="697" t="s">
        <v>1380</v>
      </c>
      <c r="B2" s="698" t="s">
        <v>1418</v>
      </c>
    </row>
    <row r="3" spans="1:10">
      <c r="B3" s="699"/>
      <c r="C3" s="704" t="s">
        <v>2151</v>
      </c>
      <c r="D3" s="704" t="s">
        <v>2152</v>
      </c>
      <c r="E3" s="704" t="s">
        <v>2153</v>
      </c>
      <c r="F3" s="704" t="s">
        <v>2154</v>
      </c>
      <c r="G3" s="704" t="s">
        <v>2155</v>
      </c>
      <c r="H3" s="704" t="s">
        <v>2156</v>
      </c>
      <c r="I3" s="704" t="s">
        <v>2157</v>
      </c>
      <c r="J3" s="704" t="s">
        <v>2158</v>
      </c>
    </row>
    <row r="4" spans="1:10" s="700" customFormat="1">
      <c r="B4" s="1489" t="s">
        <v>2159</v>
      </c>
      <c r="C4" s="1490"/>
      <c r="D4" s="1490"/>
      <c r="E4" s="1490"/>
      <c r="F4" s="1490"/>
      <c r="G4" s="1490"/>
      <c r="H4" s="1490"/>
      <c r="I4" s="1490"/>
      <c r="J4" s="1491"/>
    </row>
    <row r="5" spans="1:10">
      <c r="B5" s="703" t="s">
        <v>2160</v>
      </c>
      <c r="C5" s="701">
        <v>94.296750000000003</v>
      </c>
      <c r="D5" s="701">
        <v>110.3872094665597</v>
      </c>
      <c r="E5" s="701">
        <v>121.46325</v>
      </c>
      <c r="F5" s="701">
        <v>131.57775000000001</v>
      </c>
      <c r="G5" s="701">
        <v>130.71299999999999</v>
      </c>
      <c r="H5" s="701">
        <v>129.37074999999999</v>
      </c>
      <c r="I5" s="701">
        <v>122.214</v>
      </c>
      <c r="J5" s="701">
        <v>118.124</v>
      </c>
    </row>
    <row r="6" spans="1:10">
      <c r="B6" s="703" t="s">
        <v>1291</v>
      </c>
      <c r="C6" s="701">
        <v>182.29124999999999</v>
      </c>
      <c r="D6" s="701">
        <v>210.33125000000001</v>
      </c>
      <c r="E6" s="701">
        <v>210.84325000000001</v>
      </c>
      <c r="F6" s="701">
        <v>226.5735</v>
      </c>
      <c r="G6" s="701">
        <v>227.86625000000001</v>
      </c>
      <c r="H6" s="701">
        <v>222.73675</v>
      </c>
      <c r="I6" s="701">
        <v>189.44775000000001</v>
      </c>
      <c r="J6" s="701">
        <v>188.32974999999999</v>
      </c>
    </row>
    <row r="7" spans="1:10">
      <c r="B7" s="703" t="s">
        <v>1292</v>
      </c>
      <c r="C7" s="701">
        <v>253.5085</v>
      </c>
      <c r="D7" s="701">
        <v>340.64075000000003</v>
      </c>
      <c r="E7" s="701">
        <v>380.57724999999999</v>
      </c>
      <c r="F7" s="701">
        <v>389.79750000000001</v>
      </c>
      <c r="G7" s="701">
        <v>357.13249999999999</v>
      </c>
      <c r="H7" s="701">
        <v>334.41174999999998</v>
      </c>
      <c r="I7" s="701">
        <v>301.89049999999997</v>
      </c>
      <c r="J7" s="701">
        <v>285.75925000000001</v>
      </c>
    </row>
    <row r="8" spans="1:10">
      <c r="B8" s="1489" t="s">
        <v>1296</v>
      </c>
      <c r="C8" s="1490"/>
      <c r="D8" s="1490"/>
      <c r="E8" s="1490"/>
      <c r="F8" s="1490"/>
      <c r="G8" s="1490"/>
      <c r="H8" s="1490"/>
      <c r="I8" s="1490"/>
      <c r="J8" s="1491"/>
    </row>
    <row r="9" spans="1:10">
      <c r="B9" s="703" t="s">
        <v>1293</v>
      </c>
      <c r="C9" s="702">
        <v>0.50624762893596631</v>
      </c>
      <c r="D9" s="702">
        <v>0.61150127908365981</v>
      </c>
      <c r="E9" s="702">
        <v>0.65338829137669174</v>
      </c>
      <c r="F9" s="702">
        <v>0.65646204977780021</v>
      </c>
      <c r="G9" s="702">
        <v>0.38618775302436181</v>
      </c>
      <c r="H9" s="702">
        <v>0.17197228397363462</v>
      </c>
      <c r="I9" s="702">
        <v>6.1808818716773128E-3</v>
      </c>
      <c r="J9" s="702">
        <v>-0.10224943046981727</v>
      </c>
    </row>
    <row r="10" spans="1:10">
      <c r="B10" s="703" t="s">
        <v>1294</v>
      </c>
      <c r="C10" s="702">
        <v>0.76941855357892508</v>
      </c>
      <c r="D10" s="702">
        <v>0.68856334884766457</v>
      </c>
      <c r="E10" s="702">
        <v>0.49266651445724063</v>
      </c>
      <c r="F10" s="702">
        <v>0.46952931943624709</v>
      </c>
      <c r="G10" s="702">
        <v>0.25001200002742863</v>
      </c>
      <c r="H10" s="702">
        <v>5.8980774373755596E-2</v>
      </c>
      <c r="I10" s="702">
        <v>-0.10147585943586057</v>
      </c>
      <c r="J10" s="702">
        <v>-0.16879180486685341</v>
      </c>
    </row>
    <row r="11" spans="1:10">
      <c r="B11" s="703" t="s">
        <v>1295</v>
      </c>
      <c r="C11" s="702">
        <v>0.66553991905813104</v>
      </c>
      <c r="D11" s="702">
        <v>0.986087101015372</v>
      </c>
      <c r="E11" s="702">
        <v>1.1107385946887294</v>
      </c>
      <c r="F11" s="702">
        <v>0.92140572087681338</v>
      </c>
      <c r="G11" s="702">
        <v>0.40875946960358323</v>
      </c>
      <c r="H11" s="702">
        <v>-1.8286126953395931E-2</v>
      </c>
      <c r="I11" s="702">
        <v>-0.20675631557062335</v>
      </c>
      <c r="J11" s="702">
        <v>-0.26690332801005645</v>
      </c>
    </row>
    <row r="13" spans="1:10">
      <c r="B13" s="698" t="s">
        <v>1418</v>
      </c>
    </row>
    <row r="35" spans="2:2">
      <c r="B35" s="179" t="s">
        <v>472</v>
      </c>
    </row>
    <row r="37" spans="2:2">
      <c r="B37" s="1431" t="s">
        <v>2189</v>
      </c>
    </row>
  </sheetData>
  <mergeCells count="2">
    <mergeCell ref="B4:J4"/>
    <mergeCell ref="B8:J8"/>
  </mergeCells>
  <phoneticPr fontId="4" type="noConversion"/>
  <hyperlinks>
    <hyperlink ref="B37" location="Мазмұны!B55" display="мазмұнға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1"/>
  <dimension ref="A2:J56"/>
  <sheetViews>
    <sheetView topLeftCell="A34" zoomScaleNormal="100" workbookViewId="0">
      <selection activeCell="B56" sqref="B56"/>
    </sheetView>
  </sheetViews>
  <sheetFormatPr defaultRowHeight="12.75"/>
  <cols>
    <col min="1" max="1" width="5.140625" style="620" bestFit="1" customWidth="1"/>
    <col min="2" max="2" width="24.28515625" style="620" customWidth="1"/>
    <col min="3" max="10" width="13.42578125" style="620" customWidth="1"/>
    <col min="11" max="16384" width="9.140625" style="620"/>
  </cols>
  <sheetData>
    <row r="2" spans="1:10" s="600" customFormat="1" ht="15" customHeight="1">
      <c r="A2" s="620" t="s">
        <v>1380</v>
      </c>
      <c r="B2" s="621" t="s">
        <v>1297</v>
      </c>
    </row>
    <row r="3" spans="1:10" ht="14.25" customHeight="1">
      <c r="B3" s="703"/>
      <c r="C3" s="705" t="s">
        <v>1298</v>
      </c>
      <c r="D3" s="705" t="s">
        <v>2152</v>
      </c>
      <c r="E3" s="705" t="s">
        <v>2153</v>
      </c>
      <c r="F3" s="705" t="s">
        <v>2154</v>
      </c>
      <c r="G3" s="705" t="s">
        <v>2155</v>
      </c>
      <c r="H3" s="705" t="s">
        <v>2156</v>
      </c>
      <c r="I3" s="705" t="s">
        <v>2157</v>
      </c>
      <c r="J3" s="705" t="s">
        <v>2158</v>
      </c>
    </row>
    <row r="4" spans="1:10" ht="14.25" customHeight="1">
      <c r="B4" s="1494" t="s">
        <v>1299</v>
      </c>
      <c r="C4" s="1494"/>
      <c r="D4" s="1494"/>
      <c r="E4" s="1494"/>
      <c r="F4" s="1494"/>
      <c r="G4" s="1494"/>
      <c r="H4" s="1494"/>
      <c r="I4" s="1494"/>
      <c r="J4" s="1494"/>
    </row>
    <row r="5" spans="1:10">
      <c r="A5" s="706"/>
      <c r="B5" s="707" t="s">
        <v>1300</v>
      </c>
      <c r="C5" s="708">
        <v>123.89700000000001</v>
      </c>
      <c r="D5" s="708">
        <v>137.26283786623875</v>
      </c>
      <c r="E5" s="708">
        <v>149.036</v>
      </c>
      <c r="F5" s="708">
        <v>161.38999999999999</v>
      </c>
      <c r="G5" s="708">
        <v>161.346</v>
      </c>
      <c r="H5" s="708">
        <v>158.74100000000001</v>
      </c>
      <c r="I5" s="708">
        <v>156.285</v>
      </c>
      <c r="J5" s="708">
        <v>151.48599999999999</v>
      </c>
    </row>
    <row r="6" spans="1:10">
      <c r="B6" s="707" t="s">
        <v>385</v>
      </c>
      <c r="C6" s="708">
        <v>153.31899999999999</v>
      </c>
      <c r="D6" s="708">
        <v>170.08099999999999</v>
      </c>
      <c r="E6" s="708">
        <v>172.12899999999999</v>
      </c>
      <c r="F6" s="708">
        <v>193.57900000000001</v>
      </c>
      <c r="G6" s="708">
        <v>198.75</v>
      </c>
      <c r="H6" s="708">
        <v>198.607</v>
      </c>
      <c r="I6" s="708">
        <v>196.464</v>
      </c>
      <c r="J6" s="708">
        <v>196.464</v>
      </c>
    </row>
    <row r="7" spans="1:10">
      <c r="B7" s="707" t="s">
        <v>386</v>
      </c>
      <c r="C7" s="708">
        <v>225.80199999999999</v>
      </c>
      <c r="D7" s="708">
        <v>268.45299999999997</v>
      </c>
      <c r="E7" s="708">
        <v>327.178</v>
      </c>
      <c r="F7" s="708">
        <v>353.84300000000002</v>
      </c>
      <c r="G7" s="708">
        <v>345.185</v>
      </c>
      <c r="H7" s="708">
        <v>329.14699999999999</v>
      </c>
      <c r="I7" s="708">
        <v>323.34699999999998</v>
      </c>
      <c r="J7" s="708">
        <v>299.67200000000003</v>
      </c>
    </row>
    <row r="8" spans="1:10">
      <c r="B8" s="1493" t="s">
        <v>1301</v>
      </c>
      <c r="C8" s="1493"/>
      <c r="D8" s="1493"/>
      <c r="E8" s="1493"/>
      <c r="F8" s="1493"/>
      <c r="G8" s="1493"/>
      <c r="H8" s="1493"/>
      <c r="I8" s="1493"/>
      <c r="J8" s="1493"/>
    </row>
    <row r="9" spans="1:10">
      <c r="B9" s="707" t="s">
        <v>1300</v>
      </c>
      <c r="C9" s="709">
        <v>69.599999999999994</v>
      </c>
      <c r="D9" s="709">
        <v>99.8</v>
      </c>
      <c r="E9" s="709">
        <v>94.3</v>
      </c>
      <c r="F9" s="709">
        <v>92.2</v>
      </c>
      <c r="G9" s="709">
        <v>87.5</v>
      </c>
      <c r="H9" s="709">
        <v>99.2</v>
      </c>
      <c r="I9" s="709">
        <v>102</v>
      </c>
      <c r="J9" s="709">
        <v>105.4</v>
      </c>
    </row>
    <row r="10" spans="1:10">
      <c r="B10" s="707" t="s">
        <v>385</v>
      </c>
      <c r="C10" s="709">
        <v>92</v>
      </c>
      <c r="D10" s="709">
        <v>108.7</v>
      </c>
      <c r="E10" s="709">
        <v>108.2</v>
      </c>
      <c r="F10" s="709">
        <v>96.3</v>
      </c>
      <c r="G10" s="709">
        <v>94.7</v>
      </c>
      <c r="H10" s="709">
        <v>107.9</v>
      </c>
      <c r="I10" s="709">
        <v>107.7</v>
      </c>
      <c r="J10" s="709">
        <v>103.4</v>
      </c>
    </row>
    <row r="11" spans="1:10">
      <c r="B11" s="707" t="s">
        <v>386</v>
      </c>
      <c r="C11" s="709">
        <v>82.2</v>
      </c>
      <c r="D11" s="709">
        <v>119.4</v>
      </c>
      <c r="E11" s="709">
        <v>119.1</v>
      </c>
      <c r="F11" s="709">
        <v>120.9</v>
      </c>
      <c r="G11" s="709">
        <v>114</v>
      </c>
      <c r="H11" s="709">
        <v>93.9</v>
      </c>
      <c r="I11" s="709">
        <v>138.30000000000001</v>
      </c>
      <c r="J11" s="709">
        <v>172.6</v>
      </c>
    </row>
    <row r="12" spans="1:10">
      <c r="B12" s="1494" t="s">
        <v>1302</v>
      </c>
      <c r="C12" s="1494"/>
      <c r="D12" s="1494"/>
      <c r="E12" s="1494"/>
      <c r="F12" s="1494"/>
      <c r="G12" s="1494"/>
      <c r="H12" s="1494"/>
      <c r="I12" s="1494"/>
      <c r="J12" s="1494"/>
    </row>
    <row r="13" spans="1:10">
      <c r="B13" s="707" t="s">
        <v>1304</v>
      </c>
      <c r="C13" s="710">
        <v>0.56175694326739134</v>
      </c>
      <c r="D13" s="710">
        <v>0.72707224731324649</v>
      </c>
      <c r="E13" s="710">
        <v>0.63273303094554334</v>
      </c>
      <c r="F13" s="710">
        <v>0.57128694466819507</v>
      </c>
      <c r="G13" s="710">
        <v>0.54231279362364115</v>
      </c>
      <c r="H13" s="710">
        <v>0.62491731814717055</v>
      </c>
      <c r="I13" s="710">
        <v>0.65265380554755736</v>
      </c>
      <c r="J13" s="710">
        <v>0.69577386689199006</v>
      </c>
    </row>
    <row r="14" spans="1:10">
      <c r="B14" s="707" t="s">
        <v>1303</v>
      </c>
      <c r="C14" s="710">
        <v>0.60005609219992306</v>
      </c>
      <c r="D14" s="710">
        <v>0.63910724889905401</v>
      </c>
      <c r="E14" s="710">
        <v>0.62859831870283334</v>
      </c>
      <c r="F14" s="710">
        <v>0.49747131662008787</v>
      </c>
      <c r="G14" s="710">
        <v>0.47647798742138364</v>
      </c>
      <c r="H14" s="710">
        <v>0.54328397287104691</v>
      </c>
      <c r="I14" s="710">
        <v>0.54819203518201809</v>
      </c>
      <c r="J14" s="710">
        <v>0.52630507370307034</v>
      </c>
    </row>
    <row r="15" spans="1:10">
      <c r="B15" s="707" t="s">
        <v>1305</v>
      </c>
      <c r="C15" s="710">
        <v>0.36403574813332035</v>
      </c>
      <c r="D15" s="710">
        <v>0.44477059299020694</v>
      </c>
      <c r="E15" s="710">
        <v>0.36402203082114321</v>
      </c>
      <c r="F15" s="710">
        <v>0.34167695842506424</v>
      </c>
      <c r="G15" s="710">
        <v>0.33025768790648491</v>
      </c>
      <c r="H15" s="710">
        <v>0.28528286753335136</v>
      </c>
      <c r="I15" s="710">
        <v>0.42771388013496342</v>
      </c>
      <c r="J15" s="710">
        <v>0.57596305293787864</v>
      </c>
    </row>
    <row r="16" spans="1:10">
      <c r="B16" s="1492" t="s">
        <v>1310</v>
      </c>
      <c r="C16" s="1492"/>
      <c r="D16" s="1492"/>
      <c r="E16" s="1492"/>
      <c r="F16" s="1492"/>
      <c r="G16" s="1492"/>
      <c r="H16" s="1492"/>
      <c r="I16" s="1492"/>
      <c r="J16" s="1492"/>
    </row>
    <row r="17" spans="2:10">
      <c r="B17" s="711" t="s">
        <v>1300</v>
      </c>
      <c r="C17" s="712">
        <v>95.445999999999998</v>
      </c>
      <c r="D17" s="712">
        <v>114.873</v>
      </c>
      <c r="E17" s="712">
        <v>127.821</v>
      </c>
      <c r="F17" s="712">
        <v>139.36199999999999</v>
      </c>
      <c r="G17" s="712">
        <v>136.15299999999999</v>
      </c>
      <c r="H17" s="712">
        <v>130.96299999999999</v>
      </c>
      <c r="I17" s="712">
        <v>117.9</v>
      </c>
      <c r="J17" s="712">
        <v>112.401</v>
      </c>
    </row>
    <row r="18" spans="2:10">
      <c r="B18" s="711" t="s">
        <v>385</v>
      </c>
      <c r="C18" s="712">
        <v>195.28</v>
      </c>
      <c r="D18" s="712">
        <v>237.94399999999999</v>
      </c>
      <c r="E18" s="712">
        <v>237.94399999999999</v>
      </c>
      <c r="F18" s="712">
        <v>279.41500000000002</v>
      </c>
      <c r="G18" s="712">
        <v>279.41500000000002</v>
      </c>
      <c r="H18" s="712">
        <v>265.55599999999998</v>
      </c>
      <c r="I18" s="712">
        <v>192.62700000000001</v>
      </c>
      <c r="J18" s="712">
        <v>190.755</v>
      </c>
    </row>
    <row r="19" spans="2:10">
      <c r="B19" s="711" t="s">
        <v>386</v>
      </c>
      <c r="C19" s="712">
        <v>278.45499999999998</v>
      </c>
      <c r="D19" s="712">
        <v>388.79</v>
      </c>
      <c r="E19" s="712">
        <v>422.767</v>
      </c>
      <c r="F19" s="712">
        <v>421.28300000000002</v>
      </c>
      <c r="G19" s="712">
        <v>346.98700000000002</v>
      </c>
      <c r="H19" s="712">
        <v>308.298</v>
      </c>
      <c r="I19" s="712">
        <v>235.15700000000001</v>
      </c>
      <c r="J19" s="712">
        <v>224.36500000000001</v>
      </c>
    </row>
    <row r="20" spans="2:10">
      <c r="B20" s="1492" t="s">
        <v>1306</v>
      </c>
      <c r="C20" s="1492"/>
      <c r="D20" s="1492"/>
      <c r="E20" s="1492"/>
      <c r="F20" s="1492"/>
      <c r="G20" s="1492"/>
      <c r="H20" s="1492"/>
      <c r="I20" s="1492"/>
      <c r="J20" s="1492"/>
    </row>
    <row r="21" spans="2:10">
      <c r="B21" s="711" t="s">
        <v>1307</v>
      </c>
      <c r="C21" s="710">
        <v>0.77036570699855522</v>
      </c>
      <c r="D21" s="710">
        <v>0.83688346959533633</v>
      </c>
      <c r="E21" s="710">
        <v>0.85765184250785043</v>
      </c>
      <c r="F21" s="710">
        <v>0.86351075035627989</v>
      </c>
      <c r="G21" s="710">
        <v>0.84385730045988117</v>
      </c>
      <c r="H21" s="710">
        <v>0.82501055177931337</v>
      </c>
      <c r="I21" s="710">
        <v>0.75439101641232365</v>
      </c>
      <c r="J21" s="710">
        <v>0.74198935875262406</v>
      </c>
    </row>
    <row r="22" spans="2:10">
      <c r="B22" s="711" t="s">
        <v>1308</v>
      </c>
      <c r="C22" s="710">
        <v>1.2736842791826193</v>
      </c>
      <c r="D22" s="710">
        <v>1.3990040039745768</v>
      </c>
      <c r="E22" s="710">
        <v>1.3823585799022826</v>
      </c>
      <c r="F22" s="710">
        <v>1.4434158663904659</v>
      </c>
      <c r="G22" s="710">
        <v>1.4058616352201259</v>
      </c>
      <c r="H22" s="710">
        <v>1.3370928517121752</v>
      </c>
      <c r="I22" s="710">
        <v>0.98046970437332037</v>
      </c>
      <c r="J22" s="710">
        <v>0.97094124114341562</v>
      </c>
    </row>
    <row r="23" spans="2:10">
      <c r="B23" s="711" t="s">
        <v>1309</v>
      </c>
      <c r="C23" s="710">
        <v>1.2331821684484636</v>
      </c>
      <c r="D23" s="710">
        <v>1.4482609618815958</v>
      </c>
      <c r="E23" s="710">
        <v>1.2921620646865009</v>
      </c>
      <c r="F23" s="710">
        <v>1.1905930031115495</v>
      </c>
      <c r="G23" s="710">
        <v>1.0052203890667324</v>
      </c>
      <c r="H23" s="710">
        <v>0.93665748130774396</v>
      </c>
      <c r="I23" s="710">
        <v>0.72725895091032244</v>
      </c>
      <c r="J23" s="710">
        <v>0.74870191409274134</v>
      </c>
    </row>
    <row r="24" spans="2:10">
      <c r="B24" s="713"/>
      <c r="C24" s="714"/>
      <c r="D24" s="714"/>
      <c r="E24" s="714"/>
      <c r="F24" s="714"/>
      <c r="G24" s="714"/>
      <c r="H24" s="714"/>
      <c r="I24" s="714"/>
      <c r="J24" s="714"/>
    </row>
    <row r="26" spans="2:10">
      <c r="B26" s="621" t="s">
        <v>1297</v>
      </c>
    </row>
    <row r="27" spans="2:10">
      <c r="B27" s="548"/>
    </row>
    <row r="54" spans="2:2">
      <c r="B54" s="628" t="s">
        <v>472</v>
      </c>
    </row>
    <row r="56" spans="2:2">
      <c r="B56" s="1431" t="s">
        <v>2189</v>
      </c>
    </row>
  </sheetData>
  <mergeCells count="5">
    <mergeCell ref="B20:J20"/>
    <mergeCell ref="B8:J8"/>
    <mergeCell ref="B4:J4"/>
    <mergeCell ref="B12:J12"/>
    <mergeCell ref="B16:J16"/>
  </mergeCells>
  <phoneticPr fontId="11" type="noConversion"/>
  <hyperlinks>
    <hyperlink ref="B56" location="Мазмұны!B56" display="мазмұнға"/>
  </hyperlinks>
  <pageMargins left="0.75" right="0.75" top="1" bottom="1" header="0.5" footer="0.5"/>
  <pageSetup paperSize="9" scale="60" orientation="portrait" verticalDpi="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2"/>
  <dimension ref="A2:J53"/>
  <sheetViews>
    <sheetView topLeftCell="A32" zoomScaleNormal="100" workbookViewId="0">
      <selection activeCell="B53" sqref="B53"/>
    </sheetView>
  </sheetViews>
  <sheetFormatPr defaultRowHeight="12.75"/>
  <cols>
    <col min="1" max="1" width="13.28515625" style="620" customWidth="1"/>
    <col min="2" max="2" width="22.140625" style="620" customWidth="1"/>
    <col min="3" max="16384" width="9.140625" style="620"/>
  </cols>
  <sheetData>
    <row r="2" spans="1:10" s="600" customFormat="1" ht="15" customHeight="1">
      <c r="A2" s="620" t="s">
        <v>1380</v>
      </c>
      <c r="B2" s="600" t="s">
        <v>1323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1492" t="s">
        <v>1311</v>
      </c>
      <c r="C4" s="1492"/>
      <c r="D4" s="1492"/>
      <c r="E4" s="1492"/>
      <c r="F4" s="1492"/>
      <c r="G4" s="1492"/>
      <c r="H4" s="1492"/>
      <c r="I4" s="1492"/>
      <c r="J4" s="1492"/>
    </row>
    <row r="5" spans="1:10">
      <c r="B5" s="703" t="s">
        <v>549</v>
      </c>
      <c r="C5" s="710">
        <v>0.50624762893596631</v>
      </c>
      <c r="D5" s="710">
        <v>0.61150127908365981</v>
      </c>
      <c r="E5" s="710">
        <v>0.65338829137669174</v>
      </c>
      <c r="F5" s="710">
        <v>0.65646204977780021</v>
      </c>
      <c r="G5" s="710">
        <v>0.38618775302436181</v>
      </c>
      <c r="H5" s="710">
        <v>0.17197228397363462</v>
      </c>
      <c r="I5" s="710">
        <v>6.1808818716773128E-3</v>
      </c>
      <c r="J5" s="710">
        <v>-0.10224943046981727</v>
      </c>
    </row>
    <row r="6" spans="1:10">
      <c r="B6" s="703" t="s">
        <v>550</v>
      </c>
      <c r="C6" s="710">
        <v>0.76941855357892508</v>
      </c>
      <c r="D6" s="710">
        <v>0.68856334884766457</v>
      </c>
      <c r="E6" s="710">
        <v>0.49266651445724063</v>
      </c>
      <c r="F6" s="710">
        <v>0.46952931943624709</v>
      </c>
      <c r="G6" s="710">
        <v>0.25001200002742863</v>
      </c>
      <c r="H6" s="710">
        <v>5.8980774373755596E-2</v>
      </c>
      <c r="I6" s="710">
        <v>-0.10147585943586057</v>
      </c>
      <c r="J6" s="710">
        <v>-0.16879180486685341</v>
      </c>
    </row>
    <row r="7" spans="1:10">
      <c r="B7" s="703" t="s">
        <v>551</v>
      </c>
      <c r="C7" s="710">
        <v>0.66553991905813104</v>
      </c>
      <c r="D7" s="710">
        <v>0.986087101015372</v>
      </c>
      <c r="E7" s="710">
        <v>1.1107385946887294</v>
      </c>
      <c r="F7" s="710">
        <v>0.92140572087681338</v>
      </c>
      <c r="G7" s="710">
        <v>0.40875946960358323</v>
      </c>
      <c r="H7" s="710">
        <v>-1.8286126953395931E-2</v>
      </c>
      <c r="I7" s="710">
        <v>-0.20675631557062335</v>
      </c>
      <c r="J7" s="710">
        <v>-0.26690332801005645</v>
      </c>
    </row>
    <row r="8" spans="1:10">
      <c r="B8" s="703"/>
      <c r="C8" s="710"/>
      <c r="D8" s="710"/>
      <c r="E8" s="710"/>
      <c r="F8" s="710"/>
      <c r="G8" s="710"/>
      <c r="H8" s="710"/>
      <c r="I8" s="710"/>
      <c r="J8" s="710"/>
    </row>
    <row r="9" spans="1:10">
      <c r="B9" s="1492" t="s">
        <v>552</v>
      </c>
      <c r="C9" s="1492"/>
      <c r="D9" s="1492"/>
      <c r="E9" s="1492"/>
      <c r="F9" s="1492"/>
      <c r="G9" s="1492"/>
      <c r="H9" s="1492"/>
      <c r="I9" s="1492"/>
      <c r="J9" s="1492"/>
    </row>
    <row r="10" spans="1:10">
      <c r="B10" s="703" t="s">
        <v>553</v>
      </c>
      <c r="C10" s="710">
        <v>6.458334990336359E-2</v>
      </c>
      <c r="D10" s="710">
        <v>5.7995849618242223E-2</v>
      </c>
      <c r="E10" s="710">
        <v>5.478200196355687E-2</v>
      </c>
      <c r="F10" s="710">
        <v>5.3261284677690569E-2</v>
      </c>
      <c r="G10" s="710">
        <v>5.7974340731220306E-2</v>
      </c>
      <c r="H10" s="710">
        <v>6.0616484019764896E-2</v>
      </c>
      <c r="I10" s="710">
        <v>6.5049830624969315E-2</v>
      </c>
      <c r="J10" s="710">
        <v>6.7657715620872971E-2</v>
      </c>
    </row>
    <row r="11" spans="1:10">
      <c r="B11" s="703" t="s">
        <v>554</v>
      </c>
      <c r="C11" s="710">
        <v>7.7513320030445781E-2</v>
      </c>
      <c r="D11" s="710">
        <v>7.3484087599916786E-2</v>
      </c>
      <c r="E11" s="710">
        <v>7.7005073674400293E-2</v>
      </c>
      <c r="F11" s="710">
        <v>8.1668862422127925E-2</v>
      </c>
      <c r="G11" s="710">
        <v>8.1205531753824889E-2</v>
      </c>
      <c r="H11" s="710">
        <v>8.3075648719845296E-2</v>
      </c>
      <c r="I11" s="710">
        <v>0.10134720523204947</v>
      </c>
      <c r="J11" s="710">
        <v>0.1019488423894791</v>
      </c>
    </row>
    <row r="12" spans="1:10">
      <c r="B12" s="703" t="s">
        <v>555</v>
      </c>
      <c r="C12" s="710">
        <v>5.6897500478287719E-2</v>
      </c>
      <c r="D12" s="710">
        <v>4.4827285050305934E-2</v>
      </c>
      <c r="E12" s="710">
        <v>4.2551150916141207E-2</v>
      </c>
      <c r="F12" s="710">
        <v>4.3006945914224694E-2</v>
      </c>
      <c r="G12" s="710">
        <v>5.3459150315359139E-2</v>
      </c>
      <c r="H12" s="710">
        <v>5.9316097595254955E-2</v>
      </c>
      <c r="I12" s="710">
        <v>6.8408909853075864E-2</v>
      </c>
      <c r="J12" s="710">
        <v>7.2270626410168695E-2</v>
      </c>
    </row>
    <row r="13" spans="1:10">
      <c r="B13" s="703"/>
      <c r="C13" s="710"/>
      <c r="D13" s="710"/>
      <c r="E13" s="710"/>
      <c r="F13" s="710"/>
      <c r="G13" s="710"/>
      <c r="H13" s="710"/>
      <c r="I13" s="710"/>
      <c r="J13" s="710"/>
    </row>
    <row r="14" spans="1:10">
      <c r="B14" s="1492" t="s">
        <v>556</v>
      </c>
      <c r="C14" s="1492"/>
      <c r="D14" s="1492"/>
      <c r="E14" s="1492"/>
      <c r="F14" s="1492"/>
      <c r="G14" s="1492"/>
      <c r="H14" s="1492"/>
      <c r="I14" s="1492"/>
      <c r="J14" s="1492"/>
    </row>
    <row r="15" spans="1:10">
      <c r="B15" s="703" t="s">
        <v>557</v>
      </c>
      <c r="C15" s="710">
        <v>0.57083097883932987</v>
      </c>
      <c r="D15" s="710">
        <v>0.66949712870190203</v>
      </c>
      <c r="E15" s="710">
        <v>0.70817029334024861</v>
      </c>
      <c r="F15" s="710">
        <v>0.70972333445549074</v>
      </c>
      <c r="G15" s="710">
        <v>0.44416209375558213</v>
      </c>
      <c r="H15" s="710">
        <v>0.2325887679933995</v>
      </c>
      <c r="I15" s="710">
        <v>7.1230712496646628E-2</v>
      </c>
      <c r="J15" s="710">
        <v>-3.4591714848944299E-2</v>
      </c>
    </row>
    <row r="16" spans="1:10">
      <c r="B16" s="703" t="s">
        <v>558</v>
      </c>
      <c r="C16" s="710">
        <v>0.84693187360937083</v>
      </c>
      <c r="D16" s="710">
        <v>0.76204743644758133</v>
      </c>
      <c r="E16" s="710">
        <v>0.56967158813164098</v>
      </c>
      <c r="F16" s="710">
        <v>0.55119818185837499</v>
      </c>
      <c r="G16" s="710">
        <v>0.33121753178125352</v>
      </c>
      <c r="H16" s="710">
        <v>0.14205642309360089</v>
      </c>
      <c r="I16" s="710">
        <v>-1.2865420381109882E-4</v>
      </c>
      <c r="J16" s="710">
        <v>-6.6842962477374313E-2</v>
      </c>
    </row>
    <row r="17" spans="2:10">
      <c r="B17" s="703" t="s">
        <v>559</v>
      </c>
      <c r="C17" s="710">
        <v>0.72243741953641871</v>
      </c>
      <c r="D17" s="710">
        <v>1.030914386065678</v>
      </c>
      <c r="E17" s="710">
        <v>1.1532897456048705</v>
      </c>
      <c r="F17" s="710">
        <v>0.9644126667910381</v>
      </c>
      <c r="G17" s="710">
        <v>0.46221861991894236</v>
      </c>
      <c r="H17" s="710">
        <v>4.1029970641859023E-2</v>
      </c>
      <c r="I17" s="710">
        <v>-0.1383474057175475</v>
      </c>
      <c r="J17" s="710">
        <v>-0.19463270159988777</v>
      </c>
    </row>
    <row r="18" spans="2:10">
      <c r="B18" s="703"/>
      <c r="C18" s="710"/>
      <c r="D18" s="710"/>
      <c r="E18" s="710"/>
      <c r="F18" s="710"/>
      <c r="G18" s="710"/>
      <c r="H18" s="710"/>
      <c r="I18" s="710"/>
      <c r="J18" s="710"/>
    </row>
    <row r="19" spans="2:10">
      <c r="B19" s="1492" t="s">
        <v>1324</v>
      </c>
      <c r="C19" s="1492"/>
      <c r="D19" s="1492"/>
      <c r="E19" s="1492"/>
      <c r="F19" s="1492"/>
      <c r="G19" s="1492"/>
      <c r="H19" s="1492"/>
      <c r="I19" s="1492"/>
      <c r="J19" s="1492"/>
    </row>
    <row r="20" spans="2:10">
      <c r="B20" s="703" t="s">
        <v>1325</v>
      </c>
      <c r="C20" s="715">
        <v>5.8248059065237738</v>
      </c>
      <c r="D20" s="715">
        <v>6.3160106481311518</v>
      </c>
      <c r="E20" s="715">
        <v>6.7444789841928445</v>
      </c>
      <c r="F20" s="715">
        <v>6.4520303132317336</v>
      </c>
      <c r="G20" s="715">
        <v>3.8622790761354966</v>
      </c>
      <c r="H20" s="715">
        <v>2.0402523508192938</v>
      </c>
      <c r="I20" s="715">
        <v>0.60880950851834725</v>
      </c>
      <c r="J20" s="715">
        <v>-0.29565568246960938</v>
      </c>
    </row>
    <row r="21" spans="2:10">
      <c r="B21" s="703" t="s">
        <v>1326</v>
      </c>
      <c r="C21" s="715">
        <v>8.6421619756058252</v>
      </c>
      <c r="D21" s="715">
        <v>7.1891267589394463</v>
      </c>
      <c r="E21" s="715">
        <v>5.4254436964918193</v>
      </c>
      <c r="F21" s="715">
        <v>5.0108925623488636</v>
      </c>
      <c r="G21" s="715">
        <v>2.8801524502717695</v>
      </c>
      <c r="H21" s="715">
        <v>1.2461089745052709</v>
      </c>
      <c r="I21" s="715">
        <v>-1.0996085795820412E-3</v>
      </c>
      <c r="J21" s="715">
        <v>-0.57130737160148981</v>
      </c>
    </row>
    <row r="22" spans="2:10">
      <c r="B22" s="703" t="s">
        <v>1327</v>
      </c>
      <c r="C22" s="715">
        <v>7.3718104034328436</v>
      </c>
      <c r="D22" s="715">
        <v>9.7256074157139434</v>
      </c>
      <c r="E22" s="715">
        <v>10.98371186290353</v>
      </c>
      <c r="F22" s="715">
        <v>8.7673878799185285</v>
      </c>
      <c r="G22" s="715">
        <v>4.0192923471212376</v>
      </c>
      <c r="H22" s="715">
        <v>0.35991202317420196</v>
      </c>
      <c r="I22" s="715">
        <v>-1.1824564591243376</v>
      </c>
      <c r="J22" s="715">
        <v>-1.6635273641016048</v>
      </c>
    </row>
    <row r="23" spans="2:10">
      <c r="B23" s="703"/>
      <c r="C23" s="703"/>
      <c r="D23" s="703"/>
      <c r="E23" s="703"/>
      <c r="F23" s="703"/>
      <c r="G23" s="703"/>
      <c r="H23" s="703"/>
      <c r="I23" s="703"/>
      <c r="J23" s="703"/>
    </row>
    <row r="24" spans="2:10">
      <c r="B24" s="703" t="s">
        <v>1328</v>
      </c>
      <c r="C24" s="716">
        <v>9.8000000000000004E-2</v>
      </c>
      <c r="D24" s="716">
        <v>0.106</v>
      </c>
      <c r="E24" s="716">
        <v>0.105</v>
      </c>
      <c r="F24" s="716">
        <v>0.11</v>
      </c>
      <c r="G24" s="716">
        <v>0.115</v>
      </c>
      <c r="H24" s="716">
        <v>0.114</v>
      </c>
      <c r="I24" s="710">
        <v>0.11700000000000001</v>
      </c>
      <c r="J24" s="710">
        <v>0.11700000000000001</v>
      </c>
    </row>
    <row r="26" spans="2:10">
      <c r="B26" s="620" t="s">
        <v>1329</v>
      </c>
    </row>
    <row r="27" spans="2:10">
      <c r="B27" s="548"/>
    </row>
    <row r="51" spans="2:10">
      <c r="B51" s="628" t="s">
        <v>472</v>
      </c>
      <c r="C51" s="717"/>
      <c r="D51" s="717"/>
      <c r="E51" s="717"/>
      <c r="F51" s="717"/>
      <c r="G51" s="717"/>
      <c r="H51" s="717"/>
      <c r="I51" s="714"/>
      <c r="J51" s="714"/>
    </row>
    <row r="53" spans="2:10">
      <c r="B53" s="1431" t="s">
        <v>2189</v>
      </c>
    </row>
  </sheetData>
  <mergeCells count="4">
    <mergeCell ref="B19:J19"/>
    <mergeCell ref="B14:J14"/>
    <mergeCell ref="B9:J9"/>
    <mergeCell ref="B4:J4"/>
  </mergeCells>
  <phoneticPr fontId="63" type="noConversion"/>
  <hyperlinks>
    <hyperlink ref="B53" location="Мазмұны!B57" display="мазмұнға"/>
  </hyperlinks>
  <pageMargins left="0.75" right="0.75" top="1" bottom="1" header="0.5" footer="0.5"/>
  <pageSetup paperSize="9" scale="42" orientation="portrait" verticalDpi="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3"/>
  <dimension ref="A2:J40"/>
  <sheetViews>
    <sheetView topLeftCell="A30" zoomScaleNormal="100" workbookViewId="0">
      <selection activeCell="B40" sqref="B40"/>
    </sheetView>
  </sheetViews>
  <sheetFormatPr defaultRowHeight="12.75"/>
  <cols>
    <col min="1" max="1" width="4.85546875" style="620" bestFit="1" customWidth="1"/>
    <col min="2" max="2" width="33.28515625" style="620" customWidth="1"/>
    <col min="3" max="16384" width="9.140625" style="620"/>
  </cols>
  <sheetData>
    <row r="2" spans="1:10" s="600" customFormat="1" ht="15" customHeight="1">
      <c r="A2" s="620" t="s">
        <v>1380</v>
      </c>
      <c r="B2" s="600" t="s">
        <v>2231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1498" t="s">
        <v>1330</v>
      </c>
      <c r="C4" s="1499"/>
      <c r="D4" s="1499"/>
      <c r="E4" s="1499"/>
      <c r="F4" s="1499"/>
      <c r="G4" s="1499"/>
      <c r="H4" s="1499"/>
      <c r="I4" s="1499"/>
      <c r="J4" s="1500"/>
    </row>
    <row r="5" spans="1:10" ht="25.5">
      <c r="B5" s="718" t="s">
        <v>1331</v>
      </c>
      <c r="C5" s="703">
        <v>20665</v>
      </c>
      <c r="D5" s="703">
        <v>15873</v>
      </c>
      <c r="E5" s="703">
        <v>17513</v>
      </c>
      <c r="F5" s="703">
        <v>19666</v>
      </c>
      <c r="G5" s="703">
        <v>21501</v>
      </c>
      <c r="H5" s="703">
        <v>12208</v>
      </c>
      <c r="I5" s="703">
        <v>10451</v>
      </c>
      <c r="J5" s="703">
        <v>13432</v>
      </c>
    </row>
    <row r="6" spans="1:10" ht="25.5">
      <c r="B6" s="718" t="s">
        <v>1332</v>
      </c>
      <c r="C6" s="703">
        <v>4043</v>
      </c>
      <c r="D6" s="703">
        <v>2845</v>
      </c>
      <c r="E6" s="703">
        <v>2621</v>
      </c>
      <c r="F6" s="703">
        <v>3207</v>
      </c>
      <c r="G6" s="703">
        <v>7204</v>
      </c>
      <c r="H6" s="703">
        <v>3973</v>
      </c>
      <c r="I6" s="703">
        <v>177</v>
      </c>
      <c r="J6" s="703">
        <v>2202</v>
      </c>
    </row>
    <row r="7" spans="1:10" ht="25.5">
      <c r="B7" s="718" t="s">
        <v>1333</v>
      </c>
      <c r="C7" s="703">
        <v>2525</v>
      </c>
      <c r="D7" s="703">
        <v>2083</v>
      </c>
      <c r="E7" s="703">
        <v>1211</v>
      </c>
      <c r="F7" s="703">
        <v>1764</v>
      </c>
      <c r="G7" s="703">
        <v>1511</v>
      </c>
      <c r="H7" s="703">
        <v>1315</v>
      </c>
      <c r="I7" s="703">
        <v>982</v>
      </c>
      <c r="J7" s="703">
        <v>1688</v>
      </c>
    </row>
    <row r="8" spans="1:10">
      <c r="B8" s="703"/>
      <c r="C8" s="703"/>
      <c r="D8" s="703"/>
      <c r="E8" s="703"/>
      <c r="F8" s="703"/>
      <c r="G8" s="703"/>
      <c r="H8" s="703"/>
      <c r="I8" s="703"/>
      <c r="J8" s="703"/>
    </row>
    <row r="9" spans="1:10">
      <c r="B9" s="1495" t="s">
        <v>1334</v>
      </c>
      <c r="C9" s="1496"/>
      <c r="D9" s="1496"/>
      <c r="E9" s="1496"/>
      <c r="F9" s="1496"/>
      <c r="G9" s="1496"/>
      <c r="H9" s="1496"/>
      <c r="I9" s="1496"/>
      <c r="J9" s="1497"/>
    </row>
    <row r="10" spans="1:10" ht="25.5">
      <c r="B10" s="718" t="s">
        <v>1335</v>
      </c>
      <c r="C10" s="703">
        <v>1916587</v>
      </c>
      <c r="D10" s="703">
        <v>1742672</v>
      </c>
      <c r="E10" s="703">
        <v>1794535</v>
      </c>
      <c r="F10" s="703">
        <v>1816007</v>
      </c>
      <c r="G10" s="703">
        <v>2121799</v>
      </c>
      <c r="H10" s="703">
        <v>1400199</v>
      </c>
      <c r="I10" s="703">
        <v>1236540</v>
      </c>
      <c r="J10" s="703">
        <v>1455975</v>
      </c>
    </row>
    <row r="11" spans="1:10" ht="25.5">
      <c r="B11" s="718" t="s">
        <v>311</v>
      </c>
      <c r="C11" s="703">
        <v>399950</v>
      </c>
      <c r="D11" s="703">
        <v>294182</v>
      </c>
      <c r="E11" s="703">
        <v>261441</v>
      </c>
      <c r="F11" s="703">
        <v>271964</v>
      </c>
      <c r="G11" s="703">
        <v>762518</v>
      </c>
      <c r="H11" s="703">
        <v>373847</v>
      </c>
      <c r="I11" s="703">
        <v>32762</v>
      </c>
      <c r="J11" s="703">
        <v>209180</v>
      </c>
    </row>
    <row r="12" spans="1:10" ht="25.5">
      <c r="B12" s="718" t="s">
        <v>312</v>
      </c>
      <c r="C12" s="703">
        <v>197932</v>
      </c>
      <c r="D12" s="703">
        <v>319538</v>
      </c>
      <c r="E12" s="703">
        <v>158587</v>
      </c>
      <c r="F12" s="703">
        <v>191372</v>
      </c>
      <c r="G12" s="703">
        <v>109099</v>
      </c>
      <c r="H12" s="703">
        <v>200788</v>
      </c>
      <c r="I12" s="703">
        <v>133552</v>
      </c>
      <c r="J12" s="703">
        <v>211050</v>
      </c>
    </row>
    <row r="15" spans="1:10">
      <c r="B15" s="600" t="s">
        <v>2231</v>
      </c>
    </row>
    <row r="38" spans="2:2">
      <c r="B38" s="628" t="s">
        <v>794</v>
      </c>
    </row>
    <row r="40" spans="2:2">
      <c r="B40" s="1431" t="s">
        <v>2189</v>
      </c>
    </row>
  </sheetData>
  <mergeCells count="2">
    <mergeCell ref="B9:J9"/>
    <mergeCell ref="B4:J4"/>
  </mergeCells>
  <phoneticPr fontId="63" type="noConversion"/>
  <hyperlinks>
    <hyperlink ref="B40" location="Мазмұны!B58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/>
  <dimension ref="A2:J45"/>
  <sheetViews>
    <sheetView topLeftCell="A26" zoomScaleNormal="100" workbookViewId="0">
      <selection activeCell="B45" sqref="B45"/>
    </sheetView>
  </sheetViews>
  <sheetFormatPr defaultRowHeight="12.75"/>
  <cols>
    <col min="1" max="1" width="4.85546875" style="620" bestFit="1" customWidth="1"/>
    <col min="2" max="2" width="38.140625" style="620" customWidth="1"/>
    <col min="3" max="3" width="10.5703125" style="620" customWidth="1"/>
    <col min="4" max="4" width="9.140625" style="620"/>
    <col min="5" max="5" width="9" style="620" bestFit="1" customWidth="1"/>
    <col min="6" max="16384" width="9.140625" style="620"/>
  </cols>
  <sheetData>
    <row r="2" spans="1:10" s="600" customFormat="1" ht="15" customHeight="1">
      <c r="A2" s="620" t="s">
        <v>1380</v>
      </c>
      <c r="B2" s="600" t="s">
        <v>2232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 ht="11.25" customHeight="1">
      <c r="B4" s="1502" t="s">
        <v>313</v>
      </c>
      <c r="C4" s="1502"/>
      <c r="D4" s="1502"/>
      <c r="E4" s="1502"/>
      <c r="F4" s="1502"/>
      <c r="G4" s="1502"/>
      <c r="H4" s="1502"/>
      <c r="I4" s="1502"/>
      <c r="J4" s="1502"/>
    </row>
    <row r="5" spans="1:10" ht="11.25" customHeight="1">
      <c r="B5" s="718" t="s">
        <v>321</v>
      </c>
      <c r="C5" s="715">
        <v>103.277148</v>
      </c>
      <c r="D5" s="715">
        <v>84.843326000000005</v>
      </c>
      <c r="E5" s="715">
        <v>128.23190099999999</v>
      </c>
      <c r="F5" s="715">
        <v>131.80855299999999</v>
      </c>
      <c r="G5" s="715">
        <v>144.74233599999999</v>
      </c>
      <c r="H5" s="715">
        <v>124.930959</v>
      </c>
      <c r="I5" s="715">
        <v>113.85933900000001</v>
      </c>
      <c r="J5" s="715">
        <v>105.290273</v>
      </c>
    </row>
    <row r="6" spans="1:10" ht="11.25" customHeight="1">
      <c r="B6" s="718" t="s">
        <v>322</v>
      </c>
      <c r="C6" s="715">
        <v>44.110931000000001</v>
      </c>
      <c r="D6" s="715">
        <v>26.476551000000001</v>
      </c>
      <c r="E6" s="715">
        <v>39.836202</v>
      </c>
      <c r="F6" s="715">
        <v>57.676234999999998</v>
      </c>
      <c r="G6" s="715">
        <v>39.974530999999999</v>
      </c>
      <c r="H6" s="715">
        <v>57.256664000000001</v>
      </c>
      <c r="I6" s="715">
        <v>22.726761</v>
      </c>
      <c r="J6" s="715">
        <v>22.107856000000002</v>
      </c>
    </row>
    <row r="7" spans="1:10" ht="11.25" customHeight="1">
      <c r="B7" s="718" t="s">
        <v>323</v>
      </c>
      <c r="C7" s="715">
        <v>19.910124</v>
      </c>
      <c r="D7" s="715">
        <v>27.480217</v>
      </c>
      <c r="E7" s="715">
        <v>41.647390999999999</v>
      </c>
      <c r="F7" s="715">
        <v>33.907414000000003</v>
      </c>
      <c r="G7" s="715">
        <v>45.988526999999998</v>
      </c>
      <c r="H7" s="715">
        <v>30.969175</v>
      </c>
      <c r="I7" s="715">
        <v>31.644801000000001</v>
      </c>
      <c r="J7" s="715">
        <v>31.862107000000002</v>
      </c>
    </row>
    <row r="8" spans="1:10" ht="11.25" customHeight="1">
      <c r="B8" s="703"/>
      <c r="C8" s="703"/>
      <c r="D8" s="703"/>
      <c r="E8" s="703"/>
      <c r="F8" s="703"/>
      <c r="G8" s="703"/>
      <c r="H8" s="703"/>
      <c r="I8" s="703"/>
      <c r="J8" s="703"/>
    </row>
    <row r="9" spans="1:10" ht="11.25" customHeight="1">
      <c r="B9" s="1501" t="s">
        <v>314</v>
      </c>
      <c r="C9" s="1501"/>
      <c r="D9" s="1501"/>
      <c r="E9" s="1501"/>
      <c r="F9" s="1501"/>
      <c r="G9" s="1501"/>
      <c r="H9" s="1501"/>
      <c r="I9" s="1501"/>
      <c r="J9" s="1501"/>
    </row>
    <row r="10" spans="1:10" ht="11.25" customHeight="1">
      <c r="B10" s="718" t="s">
        <v>1300</v>
      </c>
      <c r="C10" s="715">
        <v>22.647081</v>
      </c>
      <c r="D10" s="715">
        <v>20.475577000000001</v>
      </c>
      <c r="E10" s="715">
        <v>37.399638000000003</v>
      </c>
      <c r="F10" s="715">
        <v>42.900466999999999</v>
      </c>
      <c r="G10" s="715">
        <v>68.085678000000001</v>
      </c>
      <c r="H10" s="715">
        <v>82.531993</v>
      </c>
      <c r="I10" s="715">
        <v>51.093341000000002</v>
      </c>
      <c r="J10" s="715">
        <v>46.369751000000001</v>
      </c>
    </row>
    <row r="11" spans="1:10" ht="11.25" customHeight="1">
      <c r="B11" s="718" t="s">
        <v>315</v>
      </c>
      <c r="C11" s="715">
        <v>1.900469</v>
      </c>
      <c r="D11" s="715">
        <v>1.6715530000000001</v>
      </c>
      <c r="E11" s="715">
        <v>1.207341</v>
      </c>
      <c r="F11" s="715">
        <v>10.579986999999999</v>
      </c>
      <c r="G11" s="715">
        <v>11.24295</v>
      </c>
      <c r="H11" s="715">
        <v>52.055990999999999</v>
      </c>
      <c r="I11" s="715">
        <v>16.684612000000001</v>
      </c>
      <c r="J11" s="715">
        <v>16.387488000000001</v>
      </c>
    </row>
    <row r="12" spans="1:10" ht="11.25" customHeight="1">
      <c r="B12" s="718" t="s">
        <v>316</v>
      </c>
      <c r="C12" s="715">
        <v>15.937896</v>
      </c>
      <c r="D12" s="715">
        <v>14.537276</v>
      </c>
      <c r="E12" s="715">
        <v>32.287858999999997</v>
      </c>
      <c r="F12" s="715">
        <v>27.277294999999999</v>
      </c>
      <c r="G12" s="715">
        <v>43.338797999999997</v>
      </c>
      <c r="H12" s="715">
        <v>18.526917999999998</v>
      </c>
      <c r="I12" s="715">
        <v>24.933855000000001</v>
      </c>
      <c r="J12" s="715">
        <v>24.287305</v>
      </c>
    </row>
    <row r="13" spans="1:10" ht="11.25" customHeight="1">
      <c r="B13" s="703"/>
      <c r="C13" s="703"/>
      <c r="D13" s="703"/>
      <c r="E13" s="703"/>
      <c r="F13" s="703"/>
      <c r="G13" s="703"/>
      <c r="H13" s="703"/>
      <c r="I13" s="703"/>
      <c r="J13" s="703"/>
    </row>
    <row r="14" spans="1:10" ht="11.25" customHeight="1">
      <c r="B14" s="1501" t="s">
        <v>317</v>
      </c>
      <c r="C14" s="1501"/>
      <c r="D14" s="1501"/>
      <c r="E14" s="1501"/>
      <c r="F14" s="1501"/>
      <c r="G14" s="1501"/>
      <c r="H14" s="1501"/>
      <c r="I14" s="1501"/>
      <c r="J14" s="1501"/>
    </row>
    <row r="15" spans="1:10" ht="11.25" customHeight="1">
      <c r="B15" s="718" t="s">
        <v>320</v>
      </c>
      <c r="C15" s="710">
        <v>0.21928453136602882</v>
      </c>
      <c r="D15" s="710">
        <v>0.2413339736351213</v>
      </c>
      <c r="E15" s="710">
        <v>0.29165627046268311</v>
      </c>
      <c r="F15" s="710">
        <v>0.32547559337822335</v>
      </c>
      <c r="G15" s="710">
        <v>0.47039228384430665</v>
      </c>
      <c r="H15" s="710">
        <v>0.66062082337813477</v>
      </c>
      <c r="I15" s="710">
        <v>0.44874088896651682</v>
      </c>
      <c r="J15" s="710">
        <v>0.44039919053111393</v>
      </c>
    </row>
    <row r="16" spans="1:10" ht="11.25" customHeight="1">
      <c r="B16" s="718" t="s">
        <v>319</v>
      </c>
      <c r="C16" s="710">
        <v>4.3083856017457442E-2</v>
      </c>
      <c r="D16" s="710">
        <v>6.313333636242878E-2</v>
      </c>
      <c r="E16" s="710">
        <v>3.0307633242747389E-2</v>
      </c>
      <c r="F16" s="710">
        <v>0.1834375458106792</v>
      </c>
      <c r="G16" s="710">
        <v>0.28125283070863299</v>
      </c>
      <c r="H16" s="710">
        <v>0.90916912309106934</v>
      </c>
      <c r="I16" s="710">
        <v>0.73413945788403379</v>
      </c>
      <c r="J16" s="710">
        <v>0.74125179755106063</v>
      </c>
    </row>
    <row r="17" spans="2:10" ht="11.25" customHeight="1">
      <c r="B17" s="718" t="s">
        <v>318</v>
      </c>
      <c r="C17" s="710">
        <v>0.80049205117959088</v>
      </c>
      <c r="D17" s="710">
        <v>0.52900877747799446</v>
      </c>
      <c r="E17" s="710">
        <v>0.77526726704200988</v>
      </c>
      <c r="F17" s="710">
        <v>0.80446403255641952</v>
      </c>
      <c r="G17" s="710">
        <v>0.9423828251772447</v>
      </c>
      <c r="H17" s="710">
        <v>0.59823737635891172</v>
      </c>
      <c r="I17" s="710">
        <v>0.78792895553364362</v>
      </c>
      <c r="J17" s="710">
        <v>0.76226299158432931</v>
      </c>
    </row>
    <row r="20" spans="2:10">
      <c r="B20" s="600" t="s">
        <v>2232</v>
      </c>
    </row>
    <row r="43" spans="2:2">
      <c r="B43" s="628" t="s">
        <v>794</v>
      </c>
    </row>
    <row r="44" spans="2:2">
      <c r="B44" s="548"/>
    </row>
    <row r="45" spans="2:2">
      <c r="B45" s="1431" t="s">
        <v>2189</v>
      </c>
    </row>
  </sheetData>
  <mergeCells count="3">
    <mergeCell ref="B14:J14"/>
    <mergeCell ref="B9:J9"/>
    <mergeCell ref="B4:J4"/>
  </mergeCells>
  <phoneticPr fontId="63" type="noConversion"/>
  <hyperlinks>
    <hyperlink ref="B45" location="Мазмұны!B59" display="мазмұнға"/>
  </hyperlinks>
  <pageMargins left="0.75" right="0.75" top="1" bottom="1" header="0.5" footer="0.5"/>
  <pageSetup paperSize="9" scale="71" orientation="portrait" verticalDpi="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0"/>
  <dimension ref="A2:AU32"/>
  <sheetViews>
    <sheetView topLeftCell="A13" workbookViewId="0">
      <selection activeCell="B32" sqref="B32"/>
    </sheetView>
  </sheetViews>
  <sheetFormatPr defaultRowHeight="12.75"/>
  <cols>
    <col min="1" max="1" width="9.140625" style="623" bestFit="1"/>
    <col min="2" max="2" width="37.28515625" style="620" customWidth="1"/>
    <col min="3" max="47" width="9.140625" style="620"/>
    <col min="48" max="16384" width="9.140625" style="623"/>
  </cols>
  <sheetData>
    <row r="2" spans="1:47" s="622" customFormat="1" ht="15" customHeight="1">
      <c r="A2" s="620" t="s">
        <v>1380</v>
      </c>
      <c r="B2" s="621" t="s">
        <v>1910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</row>
    <row r="3" spans="1:47" s="622" customFormat="1" ht="15" customHeight="1">
      <c r="A3" s="620"/>
      <c r="B3" s="621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  <c r="AI3" s="600"/>
      <c r="AJ3" s="600"/>
      <c r="AK3" s="600"/>
      <c r="AL3" s="600"/>
      <c r="AM3" s="600"/>
      <c r="AN3" s="600"/>
      <c r="AO3" s="600"/>
      <c r="AP3" s="600"/>
      <c r="AQ3" s="600"/>
      <c r="AR3" s="600"/>
      <c r="AS3" s="600"/>
      <c r="AT3" s="600"/>
      <c r="AU3" s="600"/>
    </row>
    <row r="4" spans="1:47">
      <c r="B4" s="624"/>
      <c r="C4" s="629" t="s">
        <v>516</v>
      </c>
      <c r="D4" s="629" t="s">
        <v>517</v>
      </c>
      <c r="E4" s="629" t="s">
        <v>518</v>
      </c>
      <c r="F4" s="629" t="s">
        <v>519</v>
      </c>
      <c r="G4" s="629" t="s">
        <v>520</v>
      </c>
      <c r="H4" s="629" t="s">
        <v>521</v>
      </c>
      <c r="I4" s="629" t="s">
        <v>522</v>
      </c>
      <c r="J4" s="629" t="s">
        <v>523</v>
      </c>
      <c r="K4" s="629" t="s">
        <v>524</v>
      </c>
      <c r="L4" s="629" t="s">
        <v>526</v>
      </c>
      <c r="M4" s="629" t="s">
        <v>525</v>
      </c>
      <c r="N4" s="629" t="s">
        <v>528</v>
      </c>
      <c r="O4" s="629" t="s">
        <v>389</v>
      </c>
      <c r="P4" s="629" t="s">
        <v>392</v>
      </c>
      <c r="Q4" s="629" t="s">
        <v>395</v>
      </c>
      <c r="R4" s="629" t="s">
        <v>398</v>
      </c>
      <c r="S4" s="629" t="s">
        <v>401</v>
      </c>
      <c r="T4" s="629" t="s">
        <v>404</v>
      </c>
      <c r="U4" s="629" t="s">
        <v>407</v>
      </c>
      <c r="V4" s="629" t="s">
        <v>410</v>
      </c>
      <c r="W4" s="629" t="s">
        <v>413</v>
      </c>
      <c r="X4" s="629" t="s">
        <v>416</v>
      </c>
      <c r="Y4" s="629" t="s">
        <v>418</v>
      </c>
      <c r="Z4" s="629" t="s">
        <v>420</v>
      </c>
      <c r="AA4" s="629" t="s">
        <v>390</v>
      </c>
      <c r="AB4" s="629" t="s">
        <v>393</v>
      </c>
      <c r="AC4" s="629" t="s">
        <v>396</v>
      </c>
      <c r="AD4" s="629" t="s">
        <v>399</v>
      </c>
      <c r="AE4" s="629" t="s">
        <v>402</v>
      </c>
      <c r="AF4" s="629" t="s">
        <v>405</v>
      </c>
      <c r="AG4" s="629" t="s">
        <v>408</v>
      </c>
      <c r="AH4" s="629" t="s">
        <v>411</v>
      </c>
      <c r="AI4" s="629" t="s">
        <v>414</v>
      </c>
      <c r="AJ4" s="629" t="s">
        <v>417</v>
      </c>
      <c r="AK4" s="629" t="s">
        <v>419</v>
      </c>
      <c r="AL4" s="629" t="s">
        <v>421</v>
      </c>
      <c r="AM4" s="629" t="s">
        <v>391</v>
      </c>
      <c r="AN4" s="629" t="s">
        <v>394</v>
      </c>
      <c r="AO4" s="629" t="s">
        <v>397</v>
      </c>
      <c r="AP4" s="629" t="s">
        <v>400</v>
      </c>
      <c r="AQ4" s="629" t="s">
        <v>403</v>
      </c>
      <c r="AR4" s="629" t="s">
        <v>406</v>
      </c>
      <c r="AS4" s="629" t="s">
        <v>409</v>
      </c>
      <c r="AT4" s="629" t="s">
        <v>412</v>
      </c>
      <c r="AU4" s="629" t="s">
        <v>415</v>
      </c>
    </row>
    <row r="5" spans="1:47">
      <c r="B5" s="625" t="s">
        <v>327</v>
      </c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5"/>
      <c r="AQ5" s="625"/>
      <c r="AR5" s="625"/>
      <c r="AS5" s="625"/>
      <c r="AT5" s="625"/>
      <c r="AU5" s="625"/>
    </row>
    <row r="6" spans="1:47">
      <c r="B6" s="625" t="s">
        <v>324</v>
      </c>
      <c r="C6" s="626">
        <v>1.892198240036624</v>
      </c>
      <c r="D6" s="626">
        <v>1.8771580900949996</v>
      </c>
      <c r="E6" s="626">
        <v>1.592515212267787</v>
      </c>
      <c r="F6" s="626">
        <v>1.7668501387120803</v>
      </c>
      <c r="G6" s="626">
        <v>1.7642660474275424</v>
      </c>
      <c r="H6" s="626">
        <v>1.8133051049553226</v>
      </c>
      <c r="I6" s="626">
        <v>1.8305058099002198</v>
      </c>
      <c r="J6" s="626">
        <v>1.8722962499762272</v>
      </c>
      <c r="K6" s="626">
        <v>1.9470410963348268</v>
      </c>
      <c r="L6" s="626">
        <v>1.8536137526448973</v>
      </c>
      <c r="M6" s="626">
        <v>1.9312328796251215</v>
      </c>
      <c r="N6" s="626">
        <v>2.0964204174021726</v>
      </c>
      <c r="O6" s="626">
        <v>2.2371798237063794</v>
      </c>
      <c r="P6" s="626">
        <v>2.2551654189790442</v>
      </c>
      <c r="Q6" s="626">
        <v>2.0682945076617698</v>
      </c>
      <c r="R6" s="626">
        <v>1.6636600482265502</v>
      </c>
      <c r="S6" s="626">
        <v>1.6472059836876032</v>
      </c>
      <c r="T6" s="626">
        <v>1.6682627862477628</v>
      </c>
      <c r="U6" s="626">
        <v>1.5919669294420609</v>
      </c>
      <c r="V6" s="626">
        <v>1.6463532386608535</v>
      </c>
      <c r="W6" s="626">
        <v>1.5915349078477994</v>
      </c>
      <c r="X6" s="626">
        <v>1.5005945616809262</v>
      </c>
      <c r="Y6" s="626">
        <v>1.4681159762198281</v>
      </c>
      <c r="Z6" s="626">
        <v>1.6118652237515858</v>
      </c>
      <c r="AA6" s="626">
        <v>1.564779172061209</v>
      </c>
      <c r="AB6" s="626">
        <v>1.7372707220765806</v>
      </c>
      <c r="AC6" s="626">
        <v>1.831805069097141</v>
      </c>
      <c r="AD6" s="626">
        <v>2.0344197663015602</v>
      </c>
      <c r="AE6" s="626">
        <v>2.2620920831475049</v>
      </c>
      <c r="AF6" s="626">
        <v>2.5014955279414197</v>
      </c>
      <c r="AG6" s="626">
        <v>2.6233579626286825</v>
      </c>
      <c r="AH6" s="626">
        <v>2.7379655515484957</v>
      </c>
      <c r="AI6" s="626">
        <v>2.6302732349812605</v>
      </c>
      <c r="AJ6" s="626">
        <v>2.8636030095653111</v>
      </c>
      <c r="AK6" s="626">
        <v>2.5205927457822872</v>
      </c>
      <c r="AL6" s="626">
        <v>2.2724502688207417</v>
      </c>
      <c r="AM6" s="626">
        <v>2.3194372216197943</v>
      </c>
      <c r="AN6" s="626">
        <v>1.6457091506251909</v>
      </c>
      <c r="AO6" s="626">
        <v>1.5845849352524308</v>
      </c>
      <c r="AP6" s="626">
        <v>1.4856242692191048</v>
      </c>
      <c r="AQ6" s="626">
        <v>1.3113644537851838</v>
      </c>
      <c r="AR6" s="626">
        <v>1.1172054492391168</v>
      </c>
      <c r="AS6" s="626">
        <v>0.98268663628860253</v>
      </c>
      <c r="AT6" s="626">
        <v>0.89673176706779201</v>
      </c>
      <c r="AU6" s="626">
        <v>0.85370447665107452</v>
      </c>
    </row>
    <row r="7" spans="1:47" ht="25.5">
      <c r="B7" s="627" t="s">
        <v>325</v>
      </c>
      <c r="C7" s="626">
        <v>3.3343244372505874</v>
      </c>
      <c r="D7" s="626">
        <v>3.352189212936127</v>
      </c>
      <c r="E7" s="626">
        <v>3.3417922330040604</v>
      </c>
      <c r="F7" s="626">
        <v>3.0988744119083091</v>
      </c>
      <c r="G7" s="626">
        <v>2.9698127871356466</v>
      </c>
      <c r="H7" s="626">
        <v>2.7885857481268426</v>
      </c>
      <c r="I7" s="626">
        <v>2.5412410109876076</v>
      </c>
      <c r="J7" s="626">
        <v>2.3639708195168416</v>
      </c>
      <c r="K7" s="626">
        <v>2.2909125126584668</v>
      </c>
      <c r="L7" s="626">
        <v>1.8666239723762474</v>
      </c>
      <c r="M7" s="626">
        <v>2.2239162809422619</v>
      </c>
      <c r="N7" s="626">
        <v>2.1066774675564668</v>
      </c>
      <c r="O7" s="626">
        <v>2.1412749105614401</v>
      </c>
      <c r="P7" s="626">
        <v>1.7173733128093098</v>
      </c>
      <c r="Q7" s="626">
        <v>1.9468076658068854</v>
      </c>
      <c r="R7" s="626">
        <v>1.8947606751281185</v>
      </c>
      <c r="S7" s="626">
        <v>1.8637444611063496</v>
      </c>
      <c r="T7" s="626">
        <v>1.7935462780637992</v>
      </c>
      <c r="U7" s="626">
        <v>1.8151449056672957</v>
      </c>
      <c r="V7" s="626">
        <v>1.9130445462770584</v>
      </c>
      <c r="W7" s="626">
        <v>1.9681381834216818</v>
      </c>
      <c r="X7" s="626">
        <v>2.3967633630750376</v>
      </c>
      <c r="Y7" s="626">
        <v>1.996097359505548</v>
      </c>
      <c r="Z7" s="626">
        <v>1.9636006667251409</v>
      </c>
      <c r="AA7" s="626">
        <v>2.0181754876237821</v>
      </c>
      <c r="AB7" s="626">
        <v>2.4150238272267712</v>
      </c>
      <c r="AC7" s="626">
        <v>2.0734567886116388</v>
      </c>
      <c r="AD7" s="626">
        <v>2.0763031958356351</v>
      </c>
      <c r="AE7" s="626">
        <v>2.149257475135808</v>
      </c>
      <c r="AF7" s="626">
        <v>2.2261988566828808</v>
      </c>
      <c r="AG7" s="626">
        <v>2.0384382308987421</v>
      </c>
      <c r="AH7" s="626">
        <v>2.088878704348256</v>
      </c>
      <c r="AI7" s="626">
        <v>1.8802814687411828</v>
      </c>
      <c r="AJ7" s="626">
        <v>1.7784824907068157</v>
      </c>
      <c r="AK7" s="626">
        <v>1.6140651738633194</v>
      </c>
      <c r="AL7" s="626">
        <v>1.5721027860465664</v>
      </c>
      <c r="AM7" s="626">
        <v>1.4890542919405887</v>
      </c>
      <c r="AN7" s="626">
        <v>1.4101109294361418</v>
      </c>
      <c r="AO7" s="626">
        <v>1.3265580123583713</v>
      </c>
      <c r="AP7" s="626">
        <v>1.273076156361578</v>
      </c>
      <c r="AQ7" s="626">
        <v>1.1678715007978793</v>
      </c>
      <c r="AR7" s="626">
        <v>1.0805731090402639</v>
      </c>
      <c r="AS7" s="626">
        <v>1.0923428262150983</v>
      </c>
      <c r="AT7" s="626">
        <v>0.93907635873944717</v>
      </c>
      <c r="AU7" s="626">
        <v>0.95901151414109032</v>
      </c>
    </row>
    <row r="8" spans="1:47">
      <c r="B8" s="625" t="s">
        <v>326</v>
      </c>
      <c r="C8" s="626">
        <v>1.327921605171962</v>
      </c>
      <c r="D8" s="626">
        <v>1.3171655358355687</v>
      </c>
      <c r="E8" s="626">
        <v>1.3227972815377811</v>
      </c>
      <c r="F8" s="626">
        <v>1.3168266171618244</v>
      </c>
      <c r="G8" s="626">
        <v>1.3198239807045904</v>
      </c>
      <c r="H8" s="626">
        <v>1.3281019704589303</v>
      </c>
      <c r="I8" s="626">
        <v>1.3607472821045601</v>
      </c>
      <c r="J8" s="626">
        <v>1.3679115221316676</v>
      </c>
      <c r="K8" s="626">
        <v>1.3751792238333203</v>
      </c>
      <c r="L8" s="626">
        <v>1.3751727935146787</v>
      </c>
      <c r="M8" s="626">
        <v>1.365085569585833</v>
      </c>
      <c r="N8" s="626">
        <v>1.3914572752631051</v>
      </c>
      <c r="O8" s="626">
        <v>1.4149223127446573</v>
      </c>
      <c r="P8" s="626">
        <v>1.4087355432693252</v>
      </c>
      <c r="Q8" s="626">
        <v>1.3882898645705166</v>
      </c>
      <c r="R8" s="626">
        <v>1.4043618393850783</v>
      </c>
      <c r="S8" s="626">
        <v>1.3961656426916766</v>
      </c>
      <c r="T8" s="626">
        <v>1.39961293108648</v>
      </c>
      <c r="U8" s="626">
        <v>1.3640412468585399</v>
      </c>
      <c r="V8" s="626">
        <v>1.38694231999191</v>
      </c>
      <c r="W8" s="626">
        <v>1.386083845918946</v>
      </c>
      <c r="X8" s="626">
        <v>1.3971276647076349</v>
      </c>
      <c r="Y8" s="626">
        <v>1.5365337450045442</v>
      </c>
      <c r="Z8" s="626">
        <v>1.5062476289359663</v>
      </c>
      <c r="AA8" s="626">
        <v>1.5478671259575556</v>
      </c>
      <c r="AB8" s="626">
        <v>1.5912179300807172</v>
      </c>
      <c r="AC8" s="626">
        <v>1.6115012790836598</v>
      </c>
      <c r="AD8" s="626">
        <v>1.6191484606953208</v>
      </c>
      <c r="AE8" s="626">
        <v>1.6392452598568583</v>
      </c>
      <c r="AF8" s="626">
        <v>1.6533882913766917</v>
      </c>
      <c r="AG8" s="626">
        <v>1.6695263955754718</v>
      </c>
      <c r="AH8" s="626">
        <v>1.6730000867266916</v>
      </c>
      <c r="AI8" s="626">
        <v>1.6564620497778002</v>
      </c>
      <c r="AJ8" s="626">
        <v>1.6034509978194749</v>
      </c>
      <c r="AK8" s="626">
        <v>1.4139827201106259</v>
      </c>
      <c r="AL8" s="626">
        <v>1.3861877530243618</v>
      </c>
      <c r="AM8" s="626">
        <v>1.3178821043777786</v>
      </c>
      <c r="AN8" s="626">
        <v>1.2087186543353499</v>
      </c>
      <c r="AO8" s="626">
        <v>1.1719722839736346</v>
      </c>
      <c r="AP8" s="626">
        <v>1.1180281251985391</v>
      </c>
      <c r="AQ8" s="626">
        <v>1.0553516937752372</v>
      </c>
      <c r="AR8" s="626">
        <v>1.0061808818716773</v>
      </c>
      <c r="AS8" s="626">
        <v>0.96118738774695667</v>
      </c>
      <c r="AT8" s="626">
        <v>0.91120361935292915</v>
      </c>
      <c r="AU8" s="626">
        <v>0.89775056953018273</v>
      </c>
    </row>
    <row r="10" spans="1:47" ht="12.75" customHeight="1">
      <c r="B10" s="719" t="s">
        <v>1910</v>
      </c>
      <c r="C10" s="665"/>
      <c r="D10" s="665"/>
      <c r="E10" s="665"/>
      <c r="F10" s="665"/>
      <c r="G10" s="665"/>
      <c r="H10" s="665"/>
      <c r="I10" s="665"/>
      <c r="J10" s="665"/>
    </row>
    <row r="13" spans="1:47">
      <c r="B13" s="623"/>
      <c r="C13" s="623"/>
      <c r="D13" s="623"/>
      <c r="E13" s="623"/>
      <c r="F13" s="623"/>
      <c r="G13" s="623"/>
      <c r="H13" s="623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  <c r="AO13" s="623"/>
      <c r="AP13" s="623"/>
      <c r="AQ13" s="623"/>
      <c r="AR13" s="623"/>
      <c r="AS13" s="623"/>
      <c r="AT13" s="623"/>
      <c r="AU13" s="623"/>
    </row>
    <row r="14" spans="1:47"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  <c r="AO14" s="623"/>
      <c r="AP14" s="623"/>
      <c r="AQ14" s="623"/>
      <c r="AR14" s="623"/>
      <c r="AS14" s="623"/>
      <c r="AT14" s="623"/>
      <c r="AU14" s="623"/>
    </row>
    <row r="15" spans="1:47">
      <c r="B15" s="623"/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  <c r="AO15" s="623"/>
      <c r="AP15" s="623"/>
      <c r="AQ15" s="623"/>
      <c r="AR15" s="623"/>
      <c r="AS15" s="623"/>
      <c r="AT15" s="623"/>
      <c r="AU15" s="623"/>
    </row>
    <row r="16" spans="1:47">
      <c r="B16" s="623"/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  <c r="AO16" s="623"/>
      <c r="AP16" s="623"/>
      <c r="AQ16" s="623"/>
      <c r="AR16" s="623"/>
      <c r="AS16" s="623"/>
      <c r="AT16" s="623"/>
      <c r="AU16" s="623"/>
    </row>
    <row r="17" spans="2:47">
      <c r="B17" s="623"/>
      <c r="C17" s="623"/>
      <c r="D17" s="623"/>
      <c r="E17" s="623"/>
      <c r="F17" s="623"/>
      <c r="G17" s="623"/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23"/>
      <c r="AR17" s="623"/>
      <c r="AS17" s="623"/>
      <c r="AT17" s="623"/>
      <c r="AU17" s="623"/>
    </row>
    <row r="18" spans="2:47">
      <c r="B18" s="623"/>
      <c r="C18" s="623"/>
      <c r="D18" s="623"/>
      <c r="E18" s="623"/>
      <c r="F18" s="623"/>
      <c r="G18" s="623"/>
      <c r="H18" s="623"/>
      <c r="I18" s="623"/>
      <c r="J18" s="623"/>
      <c r="K18" s="623"/>
      <c r="L18" s="623"/>
      <c r="M18" s="623"/>
      <c r="N18" s="623"/>
      <c r="O18" s="623"/>
      <c r="P18" s="623"/>
      <c r="Q18" s="623"/>
      <c r="R18" s="623"/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23"/>
      <c r="AP18" s="623"/>
      <c r="AQ18" s="623"/>
      <c r="AR18" s="623"/>
      <c r="AS18" s="623"/>
      <c r="AT18" s="623"/>
      <c r="AU18" s="623"/>
    </row>
    <row r="19" spans="2:47">
      <c r="B19" s="623"/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3"/>
      <c r="U19" s="623"/>
      <c r="V19" s="623"/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  <c r="AO19" s="623"/>
      <c r="AP19" s="623"/>
      <c r="AQ19" s="623"/>
      <c r="AR19" s="623"/>
      <c r="AS19" s="623"/>
      <c r="AT19" s="623"/>
      <c r="AU19" s="623"/>
    </row>
    <row r="20" spans="2:47">
      <c r="B20" s="623"/>
      <c r="C20" s="623"/>
      <c r="D20" s="623"/>
      <c r="E20" s="623"/>
      <c r="F20" s="623"/>
      <c r="G20" s="623"/>
      <c r="H20" s="623"/>
      <c r="I20" s="623"/>
      <c r="J20" s="623"/>
      <c r="K20" s="623"/>
      <c r="L20" s="623"/>
      <c r="M20" s="623"/>
      <c r="N20" s="623"/>
      <c r="O20" s="623"/>
      <c r="P20" s="623"/>
      <c r="Q20" s="623"/>
      <c r="R20" s="623"/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23"/>
      <c r="AP20" s="623"/>
      <c r="AQ20" s="623"/>
      <c r="AR20" s="623"/>
      <c r="AS20" s="623"/>
      <c r="AT20" s="623"/>
      <c r="AU20" s="623"/>
    </row>
    <row r="21" spans="2:47"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3"/>
      <c r="AU21" s="623"/>
    </row>
    <row r="22" spans="2:47">
      <c r="B22" s="623"/>
      <c r="C22" s="623"/>
      <c r="D22" s="623"/>
      <c r="E22" s="623"/>
      <c r="F22" s="623"/>
      <c r="G22" s="623"/>
      <c r="H22" s="623"/>
      <c r="I22" s="623"/>
      <c r="J22" s="623"/>
      <c r="K22" s="623"/>
      <c r="L22" s="623"/>
      <c r="M22" s="623"/>
      <c r="N22" s="623"/>
      <c r="O22" s="623"/>
      <c r="P22" s="623"/>
      <c r="Q22" s="623"/>
      <c r="R22" s="623"/>
      <c r="S22" s="623"/>
      <c r="T22" s="623"/>
      <c r="U22" s="623"/>
      <c r="V22" s="623"/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  <c r="AO22" s="623"/>
      <c r="AP22" s="623"/>
      <c r="AQ22" s="623"/>
      <c r="AR22" s="623"/>
      <c r="AS22" s="623"/>
      <c r="AT22" s="623"/>
      <c r="AU22" s="623"/>
    </row>
    <row r="23" spans="2:47"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3"/>
      <c r="AU23" s="623"/>
    </row>
    <row r="24" spans="2:47"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</row>
    <row r="25" spans="2:47"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  <c r="AO25" s="623"/>
      <c r="AP25" s="623"/>
      <c r="AQ25" s="623"/>
      <c r="AR25" s="623"/>
      <c r="AS25" s="623"/>
      <c r="AT25" s="623"/>
      <c r="AU25" s="623"/>
    </row>
    <row r="26" spans="2:47">
      <c r="B26" s="623"/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3"/>
    </row>
    <row r="27" spans="2:47"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623"/>
      <c r="AQ27" s="623"/>
      <c r="AR27" s="623"/>
      <c r="AS27" s="623"/>
      <c r="AT27" s="623"/>
      <c r="AU27" s="623"/>
    </row>
    <row r="28" spans="2:47"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  <c r="AO28" s="623"/>
      <c r="AP28" s="623"/>
      <c r="AQ28" s="623"/>
      <c r="AR28" s="623"/>
      <c r="AS28" s="623"/>
      <c r="AT28" s="623"/>
      <c r="AU28" s="623"/>
    </row>
    <row r="30" spans="2:47">
      <c r="B30" s="628" t="s">
        <v>472</v>
      </c>
    </row>
    <row r="32" spans="2:47">
      <c r="B32" s="1431" t="s">
        <v>2189</v>
      </c>
    </row>
  </sheetData>
  <phoneticPr fontId="63" type="noConversion"/>
  <hyperlinks>
    <hyperlink ref="B32" location="Мазмұны!B60" display="мазмұнға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5"/>
  <dimension ref="A2:J43"/>
  <sheetViews>
    <sheetView topLeftCell="A17" zoomScaleNormal="100" zoomScaleSheetLayoutView="25" workbookViewId="0">
      <selection activeCell="B43" sqref="B43"/>
    </sheetView>
  </sheetViews>
  <sheetFormatPr defaultRowHeight="12.75"/>
  <cols>
    <col min="1" max="1" width="4.85546875" style="620" bestFit="1" customWidth="1"/>
    <col min="2" max="2" width="24.42578125" style="620" customWidth="1"/>
    <col min="3" max="10" width="9.85546875" style="620" bestFit="1" customWidth="1"/>
    <col min="11" max="16384" width="9.140625" style="620"/>
  </cols>
  <sheetData>
    <row r="2" spans="1:10" s="600" customFormat="1" ht="15" customHeight="1">
      <c r="A2" s="620" t="s">
        <v>1380</v>
      </c>
      <c r="B2" s="600" t="s">
        <v>328</v>
      </c>
    </row>
    <row r="3" spans="1:10">
      <c r="B3" s="703"/>
      <c r="C3" s="703" t="s">
        <v>1298</v>
      </c>
      <c r="D3" s="703" t="s">
        <v>2152</v>
      </c>
      <c r="E3" s="703" t="s">
        <v>2153</v>
      </c>
      <c r="F3" s="703" t="s">
        <v>2154</v>
      </c>
      <c r="G3" s="703" t="s">
        <v>2155</v>
      </c>
      <c r="H3" s="703" t="s">
        <v>2156</v>
      </c>
      <c r="I3" s="703" t="s">
        <v>2157</v>
      </c>
      <c r="J3" s="703" t="s">
        <v>2158</v>
      </c>
    </row>
    <row r="4" spans="1:10">
      <c r="B4" s="703" t="s">
        <v>329</v>
      </c>
      <c r="C4" s="703"/>
      <c r="D4" s="703"/>
      <c r="E4" s="703"/>
      <c r="F4" s="703"/>
      <c r="G4" s="703"/>
      <c r="H4" s="703"/>
      <c r="I4" s="703"/>
      <c r="J4" s="703"/>
    </row>
    <row r="5" spans="1:10">
      <c r="B5" s="703" t="s">
        <v>330</v>
      </c>
      <c r="C5" s="715">
        <v>2.1126663530044363</v>
      </c>
      <c r="D5" s="715">
        <v>3.2524221999575631</v>
      </c>
      <c r="E5" s="715">
        <v>3.516325220982746</v>
      </c>
      <c r="F5" s="715">
        <v>3.7235473068578435</v>
      </c>
      <c r="G5" s="715">
        <v>2.9285522247613929</v>
      </c>
      <c r="H5" s="715">
        <v>3.3115944811344904</v>
      </c>
      <c r="I5" s="715">
        <v>2.9099495222070542</v>
      </c>
      <c r="J5" s="715">
        <v>2.8345678222335984</v>
      </c>
    </row>
    <row r="6" spans="1:10">
      <c r="B6" s="703" t="s">
        <v>331</v>
      </c>
      <c r="C6" s="715">
        <v>2.2640563288152151</v>
      </c>
      <c r="D6" s="715">
        <v>4.1715285398844388</v>
      </c>
      <c r="E6" s="715">
        <v>4.0004158339446985</v>
      </c>
      <c r="F6" s="715">
        <v>4.3371650076569681</v>
      </c>
      <c r="G6" s="715">
        <v>2.8300975797570649</v>
      </c>
      <c r="H6" s="715">
        <v>3.7183110935517618</v>
      </c>
      <c r="I6" s="715">
        <v>3.1125381986659217</v>
      </c>
      <c r="J6" s="715">
        <v>3.0963404943278348</v>
      </c>
    </row>
    <row r="7" spans="1:10">
      <c r="B7" s="703" t="s">
        <v>332</v>
      </c>
      <c r="C7" s="715">
        <v>3.6119525261448153</v>
      </c>
      <c r="D7" s="715">
        <v>7.0281577535693653</v>
      </c>
      <c r="E7" s="715">
        <v>7.5649449391746844</v>
      </c>
      <c r="F7" s="715">
        <v>7.50293536424181</v>
      </c>
      <c r="G7" s="715">
        <v>5.0883723249650927</v>
      </c>
      <c r="H7" s="715">
        <v>5.7476839916125266</v>
      </c>
      <c r="I7" s="715">
        <v>4.9884414554347467</v>
      </c>
      <c r="J7" s="715">
        <v>4.782901784219864</v>
      </c>
    </row>
    <row r="8" spans="1:10">
      <c r="B8" s="703" t="s">
        <v>333</v>
      </c>
      <c r="C8" s="703"/>
      <c r="D8" s="703"/>
      <c r="E8" s="703"/>
      <c r="F8" s="703"/>
      <c r="G8" s="703"/>
      <c r="H8" s="703"/>
      <c r="I8" s="703"/>
      <c r="J8" s="703"/>
    </row>
    <row r="9" spans="1:10">
      <c r="B9" s="703" t="s">
        <v>336</v>
      </c>
      <c r="C9" s="720">
        <v>133.90199999999999</v>
      </c>
      <c r="D9" s="720">
        <v>101.82</v>
      </c>
      <c r="E9" s="720">
        <v>103.628</v>
      </c>
      <c r="F9" s="720">
        <v>106.01</v>
      </c>
      <c r="G9" s="720">
        <v>133.90199999999999</v>
      </c>
      <c r="H9" s="720">
        <v>117.19799999999999</v>
      </c>
      <c r="I9" s="720">
        <v>125.996</v>
      </c>
      <c r="J9" s="703">
        <v>125.018</v>
      </c>
    </row>
    <row r="10" spans="1:10">
      <c r="B10" s="703" t="s">
        <v>334</v>
      </c>
      <c r="C10" s="720">
        <v>228.87</v>
      </c>
      <c r="D10" s="720">
        <v>176.09100000000001</v>
      </c>
      <c r="E10" s="720">
        <v>174.06299999999999</v>
      </c>
      <c r="F10" s="720">
        <v>173.751</v>
      </c>
      <c r="G10" s="720">
        <v>228.87</v>
      </c>
      <c r="H10" s="720">
        <v>195.03399999999999</v>
      </c>
      <c r="I10" s="720">
        <v>208.56</v>
      </c>
      <c r="J10" s="703">
        <v>214.054</v>
      </c>
    </row>
    <row r="11" spans="1:10">
      <c r="B11" s="703" t="s">
        <v>335</v>
      </c>
      <c r="C11" s="720">
        <v>213.376</v>
      </c>
      <c r="D11" s="720">
        <v>173.16200000000001</v>
      </c>
      <c r="E11" s="720">
        <v>170.46700000000001</v>
      </c>
      <c r="F11" s="720">
        <v>173.32</v>
      </c>
      <c r="G11" s="720">
        <v>213.376</v>
      </c>
      <c r="H11" s="720">
        <v>192.453</v>
      </c>
      <c r="I11" s="720">
        <v>208.03800000000001</v>
      </c>
      <c r="J11" s="703">
        <v>212.43799999999999</v>
      </c>
    </row>
    <row r="12" spans="1:10">
      <c r="B12" s="703" t="s">
        <v>337</v>
      </c>
      <c r="C12" s="703"/>
      <c r="D12" s="703"/>
      <c r="E12" s="703"/>
      <c r="F12" s="703"/>
      <c r="G12" s="703"/>
      <c r="H12" s="703"/>
      <c r="I12" s="703"/>
      <c r="J12" s="703"/>
    </row>
    <row r="13" spans="1:10">
      <c r="B13" s="703" t="s">
        <v>340</v>
      </c>
      <c r="C13" s="710"/>
      <c r="D13" s="710">
        <v>-7.7610526690186976E-2</v>
      </c>
      <c r="E13" s="710">
        <v>-0.14683659460783405</v>
      </c>
      <c r="F13" s="710">
        <v>-0.19431666828168137</v>
      </c>
      <c r="G13" s="710">
        <v>2.4396961281586416E-2</v>
      </c>
      <c r="H13" s="710">
        <v>-9.4091979833153983E-2</v>
      </c>
      <c r="I13" s="710">
        <v>3.094571816649494E-2</v>
      </c>
      <c r="J13" s="710">
        <v>5.8362398835122502E-2</v>
      </c>
    </row>
    <row r="14" spans="1:10">
      <c r="B14" s="703" t="s">
        <v>338</v>
      </c>
      <c r="C14" s="710">
        <v>0.32505537155513498</v>
      </c>
      <c r="D14" s="710">
        <v>-0.28083915252726355</v>
      </c>
      <c r="E14" s="710">
        <v>-0.25007796075994848</v>
      </c>
      <c r="F14" s="710">
        <v>-0.30830392786446781</v>
      </c>
      <c r="G14" s="710">
        <v>6.003412089328708E-2</v>
      </c>
      <c r="H14" s="710">
        <v>-0.19318208602756393</v>
      </c>
      <c r="I14" s="710">
        <v>-3.615640724157454E-2</v>
      </c>
      <c r="J14" s="710">
        <v>-3.11143088120703E-2</v>
      </c>
    </row>
    <row r="15" spans="1:10">
      <c r="B15" s="703" t="s">
        <v>339</v>
      </c>
      <c r="C15" s="710">
        <v>-0.1694242993824665</v>
      </c>
      <c r="D15" s="710">
        <v>-0.57314560868011233</v>
      </c>
      <c r="E15" s="710">
        <v>-0.60343399401829723</v>
      </c>
      <c r="F15" s="710">
        <v>-0.60015649151161821</v>
      </c>
      <c r="G15" s="710">
        <v>-0.41042050219456361</v>
      </c>
      <c r="H15" s="710">
        <v>-0.47805063667768855</v>
      </c>
      <c r="I15" s="710">
        <v>-0.39860976082387489</v>
      </c>
      <c r="J15" s="710">
        <v>-0.37276571099623201</v>
      </c>
    </row>
    <row r="16" spans="1:10" s="628" customFormat="1"/>
    <row r="18" spans="2:2">
      <c r="B18" s="548"/>
    </row>
    <row r="41" spans="2:2">
      <c r="B41" s="721" t="s">
        <v>472</v>
      </c>
    </row>
    <row r="43" spans="2:2">
      <c r="B43" s="1431" t="s">
        <v>2189</v>
      </c>
    </row>
  </sheetData>
  <phoneticPr fontId="63" type="noConversion"/>
  <hyperlinks>
    <hyperlink ref="B43" location="Мазмұны!B61" display="мазмұнға"/>
  </hyperlinks>
  <pageMargins left="0.75" right="0.75" top="1" bottom="1" header="0.5" footer="0.5"/>
  <pageSetup paperSize="9" scale="35" orientation="portrait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2"/>
  <dimension ref="A2:V59"/>
  <sheetViews>
    <sheetView topLeftCell="A41" workbookViewId="0">
      <selection activeCell="B59" sqref="B59"/>
    </sheetView>
  </sheetViews>
  <sheetFormatPr defaultRowHeight="12.75"/>
  <cols>
    <col min="1" max="1" width="9.140625" style="536"/>
    <col min="2" max="2" width="20" style="536" customWidth="1"/>
    <col min="3" max="16384" width="9.140625" style="536"/>
  </cols>
  <sheetData>
    <row r="2" spans="1:22">
      <c r="A2" s="620" t="s">
        <v>1380</v>
      </c>
      <c r="B2" s="535" t="s">
        <v>2234</v>
      </c>
    </row>
    <row r="3" spans="1:22">
      <c r="A3" s="620"/>
      <c r="B3" s="535"/>
    </row>
    <row r="4" spans="1:22">
      <c r="B4" s="527"/>
      <c r="C4" s="528" t="s">
        <v>390</v>
      </c>
      <c r="D4" s="528" t="s">
        <v>393</v>
      </c>
      <c r="E4" s="528" t="s">
        <v>396</v>
      </c>
      <c r="F4" s="528" t="s">
        <v>399</v>
      </c>
      <c r="G4" s="528" t="s">
        <v>402</v>
      </c>
      <c r="H4" s="528" t="s">
        <v>405</v>
      </c>
      <c r="I4" s="528" t="s">
        <v>408</v>
      </c>
      <c r="J4" s="528" t="s">
        <v>411</v>
      </c>
      <c r="K4" s="528" t="s">
        <v>414</v>
      </c>
      <c r="L4" s="528" t="s">
        <v>417</v>
      </c>
      <c r="M4" s="528" t="s">
        <v>419</v>
      </c>
      <c r="N4" s="528" t="s">
        <v>421</v>
      </c>
      <c r="O4" s="528" t="s">
        <v>391</v>
      </c>
      <c r="P4" s="528" t="s">
        <v>394</v>
      </c>
      <c r="Q4" s="528" t="s">
        <v>397</v>
      </c>
      <c r="R4" s="528" t="s">
        <v>400</v>
      </c>
      <c r="S4" s="528" t="s">
        <v>403</v>
      </c>
      <c r="T4" s="528" t="s">
        <v>406</v>
      </c>
      <c r="U4" s="528" t="s">
        <v>409</v>
      </c>
      <c r="V4" s="528" t="s">
        <v>412</v>
      </c>
    </row>
    <row r="5" spans="1:22">
      <c r="B5" s="1503" t="s">
        <v>143</v>
      </c>
      <c r="C5" s="1504"/>
      <c r="D5" s="1504"/>
      <c r="E5" s="1504"/>
      <c r="F5" s="1504"/>
      <c r="G5" s="1504"/>
      <c r="H5" s="1504"/>
      <c r="I5" s="1504"/>
      <c r="J5" s="1504"/>
      <c r="K5" s="1504"/>
      <c r="L5" s="1504"/>
      <c r="M5" s="1504"/>
      <c r="N5" s="1504"/>
      <c r="O5" s="1504"/>
      <c r="P5" s="1504"/>
      <c r="Q5" s="1504"/>
      <c r="R5" s="1504"/>
      <c r="S5" s="1504"/>
      <c r="T5" s="1504"/>
      <c r="U5" s="1504"/>
      <c r="V5" s="1505"/>
    </row>
    <row r="6" spans="1:22">
      <c r="B6" s="529" t="s">
        <v>341</v>
      </c>
      <c r="C6" s="530">
        <v>27809.478179999998</v>
      </c>
      <c r="D6" s="530">
        <v>26752.728999999999</v>
      </c>
      <c r="E6" s="530">
        <v>27177.084583600001</v>
      </c>
      <c r="F6" s="530">
        <v>36681.944000000003</v>
      </c>
      <c r="G6" s="530">
        <v>34682.660556900002</v>
      </c>
      <c r="H6" s="530">
        <v>42067.564280400002</v>
      </c>
      <c r="I6" s="530">
        <v>35537.662035099995</v>
      </c>
      <c r="J6" s="530">
        <v>47291.534549199998</v>
      </c>
      <c r="K6" s="530">
        <v>35385.399418599998</v>
      </c>
      <c r="L6" s="530">
        <v>32847.181614200003</v>
      </c>
      <c r="M6" s="530">
        <v>46862.8621642</v>
      </c>
      <c r="N6" s="530">
        <v>26327.164088900001</v>
      </c>
      <c r="O6" s="530">
        <v>29389.855961500001</v>
      </c>
      <c r="P6" s="530">
        <v>38798.638859899998</v>
      </c>
      <c r="Q6" s="530">
        <v>32980.264625999996</v>
      </c>
      <c r="R6" s="530">
        <v>36098.781284500001</v>
      </c>
      <c r="S6" s="530">
        <v>31105.527813899997</v>
      </c>
      <c r="T6" s="530">
        <v>36065.109428500007</v>
      </c>
      <c r="U6" s="530">
        <v>38722.669288800003</v>
      </c>
      <c r="V6" s="530">
        <v>29429.6455303</v>
      </c>
    </row>
    <row r="7" spans="1:22">
      <c r="B7" s="529" t="s">
        <v>342</v>
      </c>
      <c r="C7" s="530">
        <v>5968.2154499999997</v>
      </c>
      <c r="D7" s="530">
        <v>4144.0171200000004</v>
      </c>
      <c r="E7" s="530">
        <v>4576.3696</v>
      </c>
      <c r="F7" s="530">
        <v>6907.3945200000035</v>
      </c>
      <c r="G7" s="530">
        <v>8130.7810899999986</v>
      </c>
      <c r="H7" s="530">
        <v>9138.3051199999973</v>
      </c>
      <c r="I7" s="530">
        <v>8362.5452300000015</v>
      </c>
      <c r="J7" s="530">
        <v>9925.4167199999974</v>
      </c>
      <c r="K7" s="530">
        <v>9116.4244999999955</v>
      </c>
      <c r="L7" s="530">
        <v>10372.528259999999</v>
      </c>
      <c r="M7" s="530">
        <v>10254.975</v>
      </c>
      <c r="N7" s="530">
        <v>5425.9018199999991</v>
      </c>
      <c r="O7" s="530">
        <v>2197.5510800000002</v>
      </c>
      <c r="P7" s="530">
        <v>3304.4788199999998</v>
      </c>
      <c r="Q7" s="530">
        <v>4542.1143000000002</v>
      </c>
      <c r="R7" s="530">
        <v>3612.1746400000002</v>
      </c>
      <c r="S7" s="530">
        <v>3429.4315699999997</v>
      </c>
      <c r="T7" s="530">
        <v>6582.0050700000011</v>
      </c>
      <c r="U7" s="530">
        <v>5823.2789599999996</v>
      </c>
      <c r="V7" s="530">
        <v>4364.0210099999995</v>
      </c>
    </row>
    <row r="8" spans="1:22">
      <c r="B8" s="529" t="s">
        <v>343</v>
      </c>
      <c r="C8" s="530">
        <v>747.48109999999997</v>
      </c>
      <c r="D8" s="530">
        <v>900.60073999999997</v>
      </c>
      <c r="E8" s="530">
        <v>954.56984</v>
      </c>
      <c r="F8" s="530">
        <v>1062.5119399999999</v>
      </c>
      <c r="G8" s="530">
        <v>1467.8075800000001</v>
      </c>
      <c r="H8" s="530">
        <v>1358.0088799999999</v>
      </c>
      <c r="I8" s="530">
        <v>1413.3199099999999</v>
      </c>
      <c r="J8" s="530">
        <v>2108.68129</v>
      </c>
      <c r="K8" s="530">
        <v>1389.8746799999999</v>
      </c>
      <c r="L8" s="530">
        <v>1644.8633500000001</v>
      </c>
      <c r="M8" s="530">
        <v>1803.27153</v>
      </c>
      <c r="N8" s="530">
        <v>1064.0032200000001</v>
      </c>
      <c r="O8" s="530">
        <v>847.43259</v>
      </c>
      <c r="P8" s="530">
        <v>1171.3298200000002</v>
      </c>
      <c r="Q8" s="530">
        <v>1059.64968</v>
      </c>
      <c r="R8" s="530">
        <v>1811.09274</v>
      </c>
      <c r="S8" s="530">
        <v>1618.8875399999999</v>
      </c>
      <c r="T8" s="530">
        <v>2073.6104500000001</v>
      </c>
      <c r="U8" s="530">
        <v>2067.6817099999998</v>
      </c>
      <c r="V8" s="530">
        <v>1693.06367</v>
      </c>
    </row>
    <row r="9" spans="1:22">
      <c r="B9" s="531" t="s">
        <v>344</v>
      </c>
      <c r="C9" s="532">
        <f t="shared" ref="C9:V9" si="0">C6/(C6+C7+C8)</f>
        <v>0.80548406771234915</v>
      </c>
      <c r="D9" s="532">
        <f t="shared" si="0"/>
        <v>0.84135098182213552</v>
      </c>
      <c r="E9" s="532">
        <f t="shared" si="0"/>
        <v>0.83089961545799196</v>
      </c>
      <c r="F9" s="532">
        <f t="shared" si="0"/>
        <v>0.8215100521502553</v>
      </c>
      <c r="G9" s="532">
        <f t="shared" si="0"/>
        <v>0.78323582018167093</v>
      </c>
      <c r="H9" s="532">
        <f t="shared" si="0"/>
        <v>0.80031317430559801</v>
      </c>
      <c r="I9" s="532">
        <f t="shared" si="0"/>
        <v>0.78426165983009399</v>
      </c>
      <c r="J9" s="532">
        <f t="shared" si="0"/>
        <v>0.7971517960977258</v>
      </c>
      <c r="K9" s="532">
        <f t="shared" si="0"/>
        <v>0.77106318787859141</v>
      </c>
      <c r="L9" s="532">
        <f t="shared" si="0"/>
        <v>0.73214073496373289</v>
      </c>
      <c r="M9" s="532">
        <f t="shared" si="0"/>
        <v>0.7953492933647569</v>
      </c>
      <c r="N9" s="532">
        <f t="shared" si="0"/>
        <v>0.80223995584405383</v>
      </c>
      <c r="O9" s="532">
        <f t="shared" si="0"/>
        <v>0.90611997146911183</v>
      </c>
      <c r="P9" s="532">
        <f t="shared" si="0"/>
        <v>0.89657155900117869</v>
      </c>
      <c r="Q9" s="532">
        <f t="shared" si="0"/>
        <v>0.85480898277264616</v>
      </c>
      <c r="R9" s="532">
        <f t="shared" si="0"/>
        <v>0.86938825143671883</v>
      </c>
      <c r="S9" s="532">
        <f t="shared" si="0"/>
        <v>0.86036564461242049</v>
      </c>
      <c r="T9" s="532">
        <f t="shared" si="0"/>
        <v>0.80645180662952731</v>
      </c>
      <c r="U9" s="532">
        <f t="shared" si="0"/>
        <v>0.83071559376571791</v>
      </c>
      <c r="V9" s="532">
        <f t="shared" si="0"/>
        <v>0.82931409447687188</v>
      </c>
    </row>
    <row r="10" spans="1:22">
      <c r="B10" s="1503" t="s">
        <v>144</v>
      </c>
      <c r="C10" s="1504"/>
      <c r="D10" s="1504"/>
      <c r="E10" s="1504"/>
      <c r="F10" s="1504"/>
      <c r="G10" s="1504"/>
      <c r="H10" s="1504"/>
      <c r="I10" s="1504"/>
      <c r="J10" s="1504"/>
      <c r="K10" s="1504"/>
      <c r="L10" s="1504"/>
      <c r="M10" s="1504"/>
      <c r="N10" s="1504"/>
      <c r="O10" s="1504"/>
      <c r="P10" s="1504"/>
      <c r="Q10" s="1504"/>
      <c r="R10" s="1504"/>
      <c r="S10" s="1504"/>
      <c r="T10" s="1504"/>
      <c r="U10" s="1504"/>
      <c r="V10" s="1505"/>
    </row>
    <row r="11" spans="1:22">
      <c r="B11" s="529" t="s">
        <v>345</v>
      </c>
      <c r="C11" s="530">
        <v>28161.429120000001</v>
      </c>
      <c r="D11" s="530">
        <v>25334.383000000002</v>
      </c>
      <c r="E11" s="530">
        <v>26745.762531599998</v>
      </c>
      <c r="F11" s="530">
        <v>37118.737999999998</v>
      </c>
      <c r="G11" s="530">
        <v>31903.963214299998</v>
      </c>
      <c r="H11" s="530">
        <v>44352.684650900002</v>
      </c>
      <c r="I11" s="530">
        <v>34674.501362999996</v>
      </c>
      <c r="J11" s="530">
        <v>43207.3660399</v>
      </c>
      <c r="K11" s="530">
        <v>36080.456144100004</v>
      </c>
      <c r="L11" s="530">
        <v>34287.483827100004</v>
      </c>
      <c r="M11" s="530">
        <v>46370.1814543</v>
      </c>
      <c r="N11" s="530">
        <v>24572.5521893</v>
      </c>
      <c r="O11" s="530">
        <v>29366.1084706</v>
      </c>
      <c r="P11" s="530">
        <v>38643.834454700002</v>
      </c>
      <c r="Q11" s="530">
        <v>32383.013072500002</v>
      </c>
      <c r="R11" s="530">
        <v>35603.358349599999</v>
      </c>
      <c r="S11" s="530">
        <v>30469.509689400002</v>
      </c>
      <c r="T11" s="530">
        <v>34456.480998899999</v>
      </c>
      <c r="U11" s="530">
        <v>36511.045538300001</v>
      </c>
      <c r="V11" s="530">
        <v>30363.205267900001</v>
      </c>
    </row>
    <row r="12" spans="1:22">
      <c r="B12" s="529" t="s">
        <v>346</v>
      </c>
      <c r="C12" s="530">
        <v>5940.6389700000009</v>
      </c>
      <c r="D12" s="530">
        <v>5100.1658099999995</v>
      </c>
      <c r="E12" s="530">
        <v>5419.2285600000005</v>
      </c>
      <c r="F12" s="530">
        <v>6797.5013999999992</v>
      </c>
      <c r="G12" s="530">
        <v>8434.0596800000003</v>
      </c>
      <c r="H12" s="530">
        <v>8974.9391699999996</v>
      </c>
      <c r="I12" s="530">
        <v>8724.3883499999974</v>
      </c>
      <c r="J12" s="530">
        <v>9968.3054900000025</v>
      </c>
      <c r="K12" s="530">
        <v>8896.9094400000031</v>
      </c>
      <c r="L12" s="530">
        <v>10699.988399999997</v>
      </c>
      <c r="M12" s="530">
        <v>10165.419090000001</v>
      </c>
      <c r="N12" s="530">
        <v>5202.6519600000001</v>
      </c>
      <c r="O12" s="530">
        <v>2361.27792</v>
      </c>
      <c r="P12" s="530">
        <v>3793.9522299999999</v>
      </c>
      <c r="Q12" s="530">
        <v>3929.0412700000002</v>
      </c>
      <c r="R12" s="530">
        <v>3519.37817</v>
      </c>
      <c r="S12" s="530">
        <v>3908.99379</v>
      </c>
      <c r="T12" s="530">
        <v>6701.274290000003</v>
      </c>
      <c r="U12" s="530">
        <v>5784.5589099999988</v>
      </c>
      <c r="V12" s="530">
        <v>4211.9062999999996</v>
      </c>
    </row>
    <row r="13" spans="1:22">
      <c r="B13" s="529" t="s">
        <v>347</v>
      </c>
      <c r="C13" s="530">
        <v>918.73550999999998</v>
      </c>
      <c r="D13" s="530">
        <v>1215.8570400000001</v>
      </c>
      <c r="E13" s="530">
        <v>1021.641</v>
      </c>
      <c r="F13" s="530">
        <v>1046.51602</v>
      </c>
      <c r="G13" s="530">
        <v>1827.85582</v>
      </c>
      <c r="H13" s="530">
        <v>1419.9484</v>
      </c>
      <c r="I13" s="530">
        <v>1464.4587900000001</v>
      </c>
      <c r="J13" s="530">
        <v>2074.7450800000001</v>
      </c>
      <c r="K13" s="530">
        <v>1315.87446</v>
      </c>
      <c r="L13" s="530">
        <v>1572.96243</v>
      </c>
      <c r="M13" s="530">
        <v>1520.1242</v>
      </c>
      <c r="N13" s="530">
        <v>1256.0249899999999</v>
      </c>
      <c r="O13" s="530">
        <v>903.11005</v>
      </c>
      <c r="P13" s="530">
        <v>1217.9868600000002</v>
      </c>
      <c r="Q13" s="530">
        <v>1082.8752099999999</v>
      </c>
      <c r="R13" s="530">
        <v>1960.79575</v>
      </c>
      <c r="S13" s="530">
        <v>1510.8693600000001</v>
      </c>
      <c r="T13" s="530">
        <v>1925.4792600000001</v>
      </c>
      <c r="U13" s="530">
        <v>2070.5849600000001</v>
      </c>
      <c r="V13" s="530">
        <v>1752.48416</v>
      </c>
    </row>
    <row r="14" spans="1:22">
      <c r="B14" s="533" t="s">
        <v>348</v>
      </c>
      <c r="C14" s="722">
        <f t="shared" ref="C14:V14" si="1">C11/(C11+C12+C13)</f>
        <v>0.80413429233816902</v>
      </c>
      <c r="D14" s="722">
        <f t="shared" si="1"/>
        <v>0.80044417503101317</v>
      </c>
      <c r="E14" s="722">
        <f t="shared" si="1"/>
        <v>0.80591975882872813</v>
      </c>
      <c r="F14" s="722">
        <f t="shared" si="1"/>
        <v>0.82554411208279987</v>
      </c>
      <c r="G14" s="722">
        <f t="shared" si="1"/>
        <v>0.75662986725520787</v>
      </c>
      <c r="H14" s="722">
        <f t="shared" si="1"/>
        <v>0.81013062043997397</v>
      </c>
      <c r="I14" s="722">
        <f t="shared" si="1"/>
        <v>0.77289151434341385</v>
      </c>
      <c r="J14" s="722">
        <f t="shared" si="1"/>
        <v>0.78202787763518722</v>
      </c>
      <c r="K14" s="722">
        <f t="shared" si="1"/>
        <v>0.77938930413444663</v>
      </c>
      <c r="L14" s="722">
        <f t="shared" si="1"/>
        <v>0.73640815597221898</v>
      </c>
      <c r="M14" s="722">
        <f t="shared" si="1"/>
        <v>0.79871850120780197</v>
      </c>
      <c r="N14" s="722">
        <f t="shared" si="1"/>
        <v>0.7918652554493788</v>
      </c>
      <c r="O14" s="722">
        <f t="shared" si="1"/>
        <v>0.89995898542510877</v>
      </c>
      <c r="P14" s="722">
        <f t="shared" si="1"/>
        <v>0.88519412936600061</v>
      </c>
      <c r="Q14" s="722">
        <f t="shared" si="1"/>
        <v>0.86597336751327214</v>
      </c>
      <c r="R14" s="722">
        <f t="shared" si="1"/>
        <v>0.86660898863228741</v>
      </c>
      <c r="S14" s="722">
        <f t="shared" si="1"/>
        <v>0.84898417773269153</v>
      </c>
      <c r="T14" s="722">
        <f t="shared" si="1"/>
        <v>0.79976541593671358</v>
      </c>
      <c r="U14" s="722">
        <f t="shared" si="1"/>
        <v>0.82294751983972592</v>
      </c>
      <c r="V14" s="722">
        <f t="shared" si="1"/>
        <v>0.83581653724968974</v>
      </c>
    </row>
    <row r="15" spans="1:22">
      <c r="B15" s="1506" t="s">
        <v>145</v>
      </c>
      <c r="C15" s="1506"/>
      <c r="D15" s="1506"/>
      <c r="E15" s="1506"/>
      <c r="F15" s="1506"/>
      <c r="G15" s="1506"/>
      <c r="H15" s="1506"/>
      <c r="I15" s="1506"/>
      <c r="J15" s="1506"/>
      <c r="K15" s="1506"/>
      <c r="L15" s="1506"/>
      <c r="M15" s="1506"/>
      <c r="N15" s="1506"/>
      <c r="O15" s="1506"/>
      <c r="P15" s="1506"/>
      <c r="Q15" s="1506"/>
      <c r="R15" s="1506"/>
      <c r="S15" s="1506"/>
      <c r="T15" s="1506"/>
      <c r="U15" s="1506"/>
      <c r="V15" s="1506"/>
    </row>
    <row r="16" spans="1:22">
      <c r="B16" s="533" t="s">
        <v>349</v>
      </c>
      <c r="C16" s="723">
        <f t="shared" ref="C16:V16" si="2">C6-C11</f>
        <v>-351.95094000000245</v>
      </c>
      <c r="D16" s="723">
        <f t="shared" si="2"/>
        <v>1418.3459999999977</v>
      </c>
      <c r="E16" s="723">
        <f t="shared" si="2"/>
        <v>431.32205200000317</v>
      </c>
      <c r="F16" s="723">
        <f t="shared" si="2"/>
        <v>-436.79399999999441</v>
      </c>
      <c r="G16" s="723">
        <f t="shared" si="2"/>
        <v>2778.697342600004</v>
      </c>
      <c r="H16" s="723">
        <f t="shared" si="2"/>
        <v>-2285.1203705000007</v>
      </c>
      <c r="I16" s="723">
        <f t="shared" si="2"/>
        <v>863.16067209999892</v>
      </c>
      <c r="J16" s="723">
        <f t="shared" si="2"/>
        <v>4084.1685092999978</v>
      </c>
      <c r="K16" s="723">
        <f t="shared" si="2"/>
        <v>-695.056725500006</v>
      </c>
      <c r="L16" s="723">
        <f t="shared" si="2"/>
        <v>-1440.3022129000019</v>
      </c>
      <c r="M16" s="723">
        <f t="shared" si="2"/>
        <v>492.68070989999978</v>
      </c>
      <c r="N16" s="723">
        <f t="shared" si="2"/>
        <v>1754.6118996000005</v>
      </c>
      <c r="O16" s="723">
        <f t="shared" si="2"/>
        <v>23.747490900001139</v>
      </c>
      <c r="P16" s="723">
        <f t="shared" si="2"/>
        <v>154.80440519999684</v>
      </c>
      <c r="Q16" s="723">
        <f t="shared" si="2"/>
        <v>597.25155349999477</v>
      </c>
      <c r="R16" s="723">
        <f t="shared" si="2"/>
        <v>495.42293490000156</v>
      </c>
      <c r="S16" s="723">
        <f t="shared" si="2"/>
        <v>636.01812449999488</v>
      </c>
      <c r="T16" s="723">
        <f t="shared" si="2"/>
        <v>1608.6284296000085</v>
      </c>
      <c r="U16" s="723">
        <f t="shared" si="2"/>
        <v>2211.6237505000026</v>
      </c>
      <c r="V16" s="723">
        <f t="shared" si="2"/>
        <v>-933.55973760000052</v>
      </c>
    </row>
    <row r="17" spans="2:22">
      <c r="B17" s="533" t="s">
        <v>350</v>
      </c>
      <c r="C17" s="723">
        <f t="shared" ref="C17:V17" si="3">C7-C12</f>
        <v>27.57647999999881</v>
      </c>
      <c r="D17" s="723">
        <f t="shared" si="3"/>
        <v>-956.14868999999908</v>
      </c>
      <c r="E17" s="723">
        <f t="shared" si="3"/>
        <v>-842.85896000000048</v>
      </c>
      <c r="F17" s="723">
        <f t="shared" si="3"/>
        <v>109.89312000000427</v>
      </c>
      <c r="G17" s="723">
        <f t="shared" si="3"/>
        <v>-303.27859000000171</v>
      </c>
      <c r="H17" s="723">
        <f t="shared" si="3"/>
        <v>163.36594999999761</v>
      </c>
      <c r="I17" s="723">
        <f t="shared" si="3"/>
        <v>-361.84311999999591</v>
      </c>
      <c r="J17" s="723">
        <f t="shared" si="3"/>
        <v>-42.888770000005024</v>
      </c>
      <c r="K17" s="723">
        <f t="shared" si="3"/>
        <v>219.51505999999245</v>
      </c>
      <c r="L17" s="723">
        <f t="shared" si="3"/>
        <v>-327.46013999999741</v>
      </c>
      <c r="M17" s="723">
        <f t="shared" si="3"/>
        <v>89.55590999999913</v>
      </c>
      <c r="N17" s="723">
        <f t="shared" si="3"/>
        <v>223.24985999999899</v>
      </c>
      <c r="O17" s="723">
        <f t="shared" si="3"/>
        <v>-163.72683999999981</v>
      </c>
      <c r="P17" s="723">
        <f t="shared" si="3"/>
        <v>-489.47341000000006</v>
      </c>
      <c r="Q17" s="723">
        <f t="shared" si="3"/>
        <v>613.07303000000002</v>
      </c>
      <c r="R17" s="723">
        <f t="shared" si="3"/>
        <v>92.796470000000227</v>
      </c>
      <c r="S17" s="723">
        <f t="shared" si="3"/>
        <v>-479.56222000000025</v>
      </c>
      <c r="T17" s="723">
        <f t="shared" si="3"/>
        <v>-119.26922000000195</v>
      </c>
      <c r="U17" s="723">
        <f t="shared" si="3"/>
        <v>38.720050000000811</v>
      </c>
      <c r="V17" s="723">
        <f t="shared" si="3"/>
        <v>152.11470999999983</v>
      </c>
    </row>
    <row r="18" spans="2:22">
      <c r="B18" s="533" t="s">
        <v>351</v>
      </c>
      <c r="C18" s="723">
        <f t="shared" ref="C18:V18" si="4">C8-C13</f>
        <v>-171.25441000000001</v>
      </c>
      <c r="D18" s="723">
        <f t="shared" si="4"/>
        <v>-315.25630000000012</v>
      </c>
      <c r="E18" s="723">
        <f t="shared" si="4"/>
        <v>-67.071159999999963</v>
      </c>
      <c r="F18" s="723">
        <f t="shared" si="4"/>
        <v>15.995919999999842</v>
      </c>
      <c r="G18" s="723">
        <f t="shared" si="4"/>
        <v>-360.04823999999985</v>
      </c>
      <c r="H18" s="723">
        <f t="shared" si="4"/>
        <v>-61.93952000000013</v>
      </c>
      <c r="I18" s="723">
        <f t="shared" si="4"/>
        <v>-51.138880000000199</v>
      </c>
      <c r="J18" s="723">
        <f t="shared" si="4"/>
        <v>33.936209999999846</v>
      </c>
      <c r="K18" s="723">
        <f t="shared" si="4"/>
        <v>74.000219999999899</v>
      </c>
      <c r="L18" s="723">
        <f t="shared" si="4"/>
        <v>71.900920000000042</v>
      </c>
      <c r="M18" s="723">
        <f t="shared" si="4"/>
        <v>283.14733000000001</v>
      </c>
      <c r="N18" s="723">
        <f t="shared" si="4"/>
        <v>-192.02176999999983</v>
      </c>
      <c r="O18" s="723">
        <f t="shared" si="4"/>
        <v>-55.677459999999996</v>
      </c>
      <c r="P18" s="723">
        <f t="shared" si="4"/>
        <v>-46.657040000000052</v>
      </c>
      <c r="Q18" s="723">
        <f t="shared" si="4"/>
        <v>-23.225529999999935</v>
      </c>
      <c r="R18" s="723">
        <f t="shared" si="4"/>
        <v>-149.70300999999995</v>
      </c>
      <c r="S18" s="723">
        <f t="shared" si="4"/>
        <v>108.0181799999998</v>
      </c>
      <c r="T18" s="723">
        <f t="shared" si="4"/>
        <v>148.13119000000006</v>
      </c>
      <c r="U18" s="723">
        <f t="shared" si="4"/>
        <v>-2.9032500000002983</v>
      </c>
      <c r="V18" s="723">
        <f t="shared" si="4"/>
        <v>-59.420489999999972</v>
      </c>
    </row>
    <row r="20" spans="2:22">
      <c r="B20" s="535" t="s">
        <v>2234</v>
      </c>
    </row>
    <row r="57" spans="2:2">
      <c r="B57" s="1435" t="s">
        <v>931</v>
      </c>
    </row>
    <row r="59" spans="2:2">
      <c r="B59" s="1431" t="s">
        <v>2189</v>
      </c>
    </row>
  </sheetData>
  <mergeCells count="3">
    <mergeCell ref="B5:V5"/>
    <mergeCell ref="B10:V10"/>
    <mergeCell ref="B15:V15"/>
  </mergeCells>
  <phoneticPr fontId="4" type="noConversion"/>
  <hyperlinks>
    <hyperlink ref="B59" location="Мазмұны!B62" display="мазмұнға"/>
  </hyperlinks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Q36"/>
  <sheetViews>
    <sheetView topLeftCell="B2" workbookViewId="0">
      <selection activeCell="J15" sqref="J15"/>
    </sheetView>
  </sheetViews>
  <sheetFormatPr defaultRowHeight="12.75"/>
  <cols>
    <col min="1" max="1" width="4.85546875" style="14" bestFit="1" customWidth="1"/>
    <col min="2" max="16384" width="9.140625" style="3"/>
  </cols>
  <sheetData>
    <row r="2" spans="1:10" s="71" customFormat="1">
      <c r="A2" s="81" t="s">
        <v>1380</v>
      </c>
      <c r="B2" s="70" t="s">
        <v>1893</v>
      </c>
      <c r="J2" s="70" t="s">
        <v>1893</v>
      </c>
    </row>
    <row r="3" spans="1:10">
      <c r="B3" s="60"/>
    </row>
    <row r="4" spans="1:10" ht="153">
      <c r="B4" s="16" t="s">
        <v>1382</v>
      </c>
      <c r="C4" s="16" t="s">
        <v>430</v>
      </c>
      <c r="D4" s="16" t="s">
        <v>431</v>
      </c>
      <c r="E4" s="16" t="s">
        <v>432</v>
      </c>
      <c r="F4" s="16" t="s">
        <v>2004</v>
      </c>
      <c r="G4" s="16" t="s">
        <v>2005</v>
      </c>
    </row>
    <row r="5" spans="1:10">
      <c r="B5" s="16" t="s">
        <v>2007</v>
      </c>
      <c r="C5" s="5">
        <v>109.23773882213908</v>
      </c>
      <c r="D5" s="5">
        <v>107.27199383915804</v>
      </c>
      <c r="E5" s="5">
        <v>107.77479892761394</v>
      </c>
      <c r="F5" s="5">
        <v>110.63037739074284</v>
      </c>
      <c r="G5" s="5">
        <v>120.0416275660108</v>
      </c>
    </row>
    <row r="6" spans="1:10">
      <c r="B6" s="16" t="s">
        <v>2008</v>
      </c>
      <c r="C6" s="5">
        <v>116.68308055938546</v>
      </c>
      <c r="D6" s="5">
        <v>112.15666141039277</v>
      </c>
      <c r="E6" s="5">
        <v>114.47721179624666</v>
      </c>
      <c r="F6" s="5">
        <v>116.90566181079183</v>
      </c>
      <c r="G6" s="5">
        <v>125.79523736848579</v>
      </c>
    </row>
    <row r="7" spans="1:10">
      <c r="B7" s="16" t="s">
        <v>2009</v>
      </c>
      <c r="C7" s="5">
        <v>120.62241481189679</v>
      </c>
      <c r="D7" s="5">
        <v>116.27122373391032</v>
      </c>
      <c r="E7" s="5">
        <v>106.6130473637176</v>
      </c>
      <c r="F7" s="5">
        <v>119.33676473381323</v>
      </c>
      <c r="G7" s="5">
        <v>131.132149038938</v>
      </c>
    </row>
    <row r="8" spans="1:10">
      <c r="B8" s="16" t="s">
        <v>2010</v>
      </c>
      <c r="C8" s="5">
        <v>119.79515461886943</v>
      </c>
      <c r="D8" s="5">
        <v>119.59367780263305</v>
      </c>
      <c r="E8" s="5">
        <v>98.078641644325288</v>
      </c>
      <c r="F8" s="5">
        <v>122.92264154526981</v>
      </c>
      <c r="G8" s="5">
        <v>136.39048093322637</v>
      </c>
    </row>
    <row r="9" spans="1:10">
      <c r="B9" s="16" t="s">
        <v>2011</v>
      </c>
      <c r="C9" s="5">
        <v>120.0709080165452</v>
      </c>
      <c r="D9" s="5">
        <v>124.08962558216292</v>
      </c>
      <c r="E9" s="5">
        <v>111.93029490616621</v>
      </c>
      <c r="F9" s="5">
        <v>128.04315207688367</v>
      </c>
      <c r="G9" s="5">
        <v>147.95719866618575</v>
      </c>
    </row>
    <row r="10" spans="1:10">
      <c r="B10" s="16" t="s">
        <v>2012</v>
      </c>
      <c r="C10" s="5">
        <v>123.77388221390584</v>
      </c>
      <c r="D10" s="5">
        <v>129.59771168726394</v>
      </c>
      <c r="E10" s="5">
        <v>104.37890974084003</v>
      </c>
      <c r="F10" s="5">
        <v>133.16366260849748</v>
      </c>
      <c r="G10" s="5">
        <v>152.74503767129255</v>
      </c>
    </row>
    <row r="11" spans="1:10">
      <c r="B11" s="16" t="s">
        <v>2013</v>
      </c>
      <c r="C11" s="5">
        <v>123.85266889895607</v>
      </c>
      <c r="D11" s="5">
        <v>134.27701785910745</v>
      </c>
      <c r="E11" s="5">
        <v>112.9579982126899</v>
      </c>
      <c r="F11" s="5">
        <v>135.3440580425823</v>
      </c>
      <c r="G11" s="5">
        <v>158.40890739785289</v>
      </c>
    </row>
    <row r="12" spans="1:10">
      <c r="B12" s="16" t="s">
        <v>2014</v>
      </c>
      <c r="C12" s="5">
        <v>123.69509552885563</v>
      </c>
      <c r="D12" s="5">
        <v>137.13007444350731</v>
      </c>
      <c r="E12" s="5">
        <v>106.70241286863271</v>
      </c>
      <c r="F12" s="5">
        <v>138.59565820212342</v>
      </c>
      <c r="G12" s="5">
        <v>167.43727304236634</v>
      </c>
    </row>
    <row r="13" spans="1:10">
      <c r="B13" s="16" t="s">
        <v>2015</v>
      </c>
      <c r="C13" s="5">
        <v>125.97990939531221</v>
      </c>
      <c r="D13" s="5">
        <v>138.36957717554733</v>
      </c>
      <c r="E13" s="5">
        <v>114.38784629133154</v>
      </c>
      <c r="F13" s="5">
        <v>143.40468367172514</v>
      </c>
      <c r="G13" s="5">
        <v>184.30119008578114</v>
      </c>
      <c r="J13" s="3" t="s">
        <v>2006</v>
      </c>
    </row>
    <row r="14" spans="1:10">
      <c r="B14" s="16" t="s">
        <v>2016</v>
      </c>
      <c r="C14" s="5">
        <v>129.68288359267285</v>
      </c>
      <c r="D14" s="5">
        <v>139.30103780850055</v>
      </c>
      <c r="E14" s="5">
        <v>109.24932975871313</v>
      </c>
      <c r="F14" s="5">
        <v>147.56035023076487</v>
      </c>
      <c r="G14" s="5">
        <v>203.96394835914552</v>
      </c>
    </row>
    <row r="15" spans="1:10">
      <c r="B15" s="16" t="s">
        <v>2017</v>
      </c>
      <c r="C15" s="5">
        <v>132.40102422690566</v>
      </c>
      <c r="D15" s="5">
        <v>138.61161025340135</v>
      </c>
      <c r="E15" s="5">
        <v>114.2537980339589</v>
      </c>
      <c r="F15" s="5">
        <v>148.65434654612451</v>
      </c>
      <c r="G15" s="5">
        <v>230.88466851181272</v>
      </c>
      <c r="J15" s="1431" t="s">
        <v>2189</v>
      </c>
    </row>
    <row r="16" spans="1:10">
      <c r="B16" s="16" t="s">
        <v>2018</v>
      </c>
      <c r="C16" s="5">
        <v>135.1979515461887</v>
      </c>
      <c r="D16" s="5">
        <v>137.37210752136127</v>
      </c>
      <c r="E16" s="5">
        <v>117.02412868632707</v>
      </c>
      <c r="F16" s="5">
        <v>151.22219900856587</v>
      </c>
      <c r="G16" s="5">
        <v>256.42682760030146</v>
      </c>
    </row>
    <row r="17" spans="2:17">
      <c r="B17" s="16" t="s">
        <v>2019</v>
      </c>
      <c r="C17" s="5">
        <v>137.95548552294662</v>
      </c>
      <c r="D17" s="5">
        <v>135.97124940408526</v>
      </c>
      <c r="E17" s="5">
        <v>119.88382484361037</v>
      </c>
      <c r="F17" s="5">
        <v>153.78245427437278</v>
      </c>
      <c r="G17" s="5">
        <v>291.78385421479987</v>
      </c>
    </row>
    <row r="18" spans="2:17">
      <c r="B18" s="16" t="s">
        <v>2020</v>
      </c>
      <c r="C18" s="5">
        <v>142.8796533385858</v>
      </c>
      <c r="D18" s="5">
        <v>134.62906597234959</v>
      </c>
      <c r="E18" s="5">
        <v>118.40929401251117</v>
      </c>
      <c r="F18" s="5">
        <v>156.08440485460866</v>
      </c>
      <c r="G18" s="5">
        <v>302.47278092666045</v>
      </c>
    </row>
    <row r="19" spans="2:17">
      <c r="B19" s="16" t="s">
        <v>2021</v>
      </c>
      <c r="C19" s="5">
        <v>144.691747094741</v>
      </c>
      <c r="D19" s="5">
        <v>132.20873519380984</v>
      </c>
      <c r="E19" s="5">
        <v>135.88025022341378</v>
      </c>
      <c r="F19" s="5">
        <v>156.59341702911627</v>
      </c>
      <c r="G19" s="5">
        <v>314.99143350177638</v>
      </c>
    </row>
    <row r="20" spans="2:17">
      <c r="B20" s="16" t="s">
        <v>2022</v>
      </c>
      <c r="C20" s="5">
        <v>144.57356706716564</v>
      </c>
      <c r="D20" s="5">
        <v>125.07976090065644</v>
      </c>
      <c r="E20" s="5">
        <v>129.13315460232351</v>
      </c>
      <c r="F20" s="5">
        <v>158.43953581128565</v>
      </c>
      <c r="G20" s="5">
        <v>333.35716779052996</v>
      </c>
      <c r="N20" s="158"/>
      <c r="O20" s="158"/>
      <c r="P20" s="158"/>
      <c r="Q20" s="158"/>
    </row>
    <row r="21" spans="2:17">
      <c r="B21" s="16" t="s">
        <v>2023</v>
      </c>
      <c r="C21" s="5">
        <v>140.94937955485526</v>
      </c>
      <c r="D21" s="5">
        <v>116.63794051853755</v>
      </c>
      <c r="E21" s="5">
        <v>132.7077747989276</v>
      </c>
      <c r="F21" s="5">
        <v>159.64749007616192</v>
      </c>
      <c r="G21" s="5">
        <v>355.56609388276507</v>
      </c>
      <c r="N21" s="158"/>
      <c r="O21" s="158"/>
      <c r="P21" s="158"/>
      <c r="Q21" s="158"/>
    </row>
    <row r="22" spans="2:17">
      <c r="B22" s="16" t="s">
        <v>2024</v>
      </c>
      <c r="C22" s="5">
        <v>137.12822532991927</v>
      </c>
      <c r="D22" s="5">
        <v>113.9169019766035</v>
      </c>
      <c r="E22" s="5">
        <v>142.35924932975871</v>
      </c>
      <c r="F22" s="5">
        <v>159.2144498679987</v>
      </c>
      <c r="G22" s="5">
        <v>373.58814726878063</v>
      </c>
      <c r="N22" s="158"/>
      <c r="O22" s="158"/>
      <c r="P22" s="159"/>
      <c r="Q22" s="158"/>
    </row>
    <row r="23" spans="2:17">
      <c r="N23" s="158"/>
      <c r="O23" s="158"/>
      <c r="P23" s="158"/>
      <c r="Q23" s="158"/>
    </row>
    <row r="24" spans="2:17">
      <c r="N24" s="158"/>
      <c r="O24" s="158"/>
      <c r="P24" s="158"/>
      <c r="Q24" s="158"/>
    </row>
    <row r="25" spans="2:17">
      <c r="N25" s="158"/>
      <c r="O25" s="158"/>
      <c r="P25" s="158"/>
      <c r="Q25" s="158"/>
    </row>
    <row r="26" spans="2:17">
      <c r="N26" s="158"/>
      <c r="O26" s="158"/>
      <c r="P26" s="158"/>
      <c r="Q26" s="158"/>
    </row>
    <row r="27" spans="2:17">
      <c r="N27" s="158"/>
      <c r="O27" s="158"/>
      <c r="P27" s="158"/>
      <c r="Q27" s="158"/>
    </row>
    <row r="28" spans="2:17">
      <c r="N28" s="158"/>
      <c r="O28" s="158"/>
      <c r="P28" s="158"/>
      <c r="Q28" s="158"/>
    </row>
    <row r="29" spans="2:17">
      <c r="N29" s="158"/>
      <c r="O29" s="158"/>
      <c r="P29" s="158"/>
      <c r="Q29" s="158"/>
    </row>
    <row r="30" spans="2:17">
      <c r="N30" s="158"/>
      <c r="O30" s="158"/>
      <c r="P30" s="158"/>
      <c r="Q30" s="158"/>
    </row>
    <row r="31" spans="2:17">
      <c r="N31" s="158"/>
      <c r="O31" s="158"/>
      <c r="P31" s="158"/>
      <c r="Q31" s="158"/>
    </row>
    <row r="32" spans="2:17">
      <c r="N32" s="158"/>
      <c r="O32" s="158"/>
      <c r="P32" s="158"/>
      <c r="Q32" s="158"/>
    </row>
    <row r="33" spans="14:17">
      <c r="N33" s="158"/>
      <c r="O33" s="158"/>
      <c r="P33" s="158"/>
      <c r="Q33" s="158"/>
    </row>
    <row r="34" spans="14:17">
      <c r="N34" s="158"/>
      <c r="O34" s="158"/>
      <c r="P34" s="158"/>
      <c r="Q34" s="158"/>
    </row>
    <row r="35" spans="14:17">
      <c r="N35" s="158"/>
      <c r="O35" s="158"/>
      <c r="P35" s="158"/>
      <c r="Q35" s="158"/>
    </row>
    <row r="36" spans="14:17">
      <c r="N36" s="158"/>
      <c r="O36" s="158"/>
      <c r="P36" s="158"/>
      <c r="Q36" s="158"/>
    </row>
  </sheetData>
  <phoneticPr fontId="4" type="noConversion"/>
  <hyperlinks>
    <hyperlink ref="J15" location="Мазмұны!B7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3"/>
  <dimension ref="A2:W41"/>
  <sheetViews>
    <sheetView topLeftCell="A20" workbookViewId="0">
      <selection activeCell="B41" sqref="B41"/>
    </sheetView>
  </sheetViews>
  <sheetFormatPr defaultRowHeight="12.75"/>
  <cols>
    <col min="1" max="1" width="9.140625" style="537"/>
    <col min="2" max="2" width="28.7109375" style="537" customWidth="1"/>
    <col min="3" max="22" width="9.140625" style="537"/>
    <col min="23" max="23" width="9.5703125" style="537" bestFit="1" customWidth="1"/>
    <col min="24" max="16384" width="9.140625" style="537"/>
  </cols>
  <sheetData>
    <row r="2" spans="1:23" ht="14.25" customHeight="1">
      <c r="A2" s="526" t="s">
        <v>1380</v>
      </c>
      <c r="B2" s="535" t="s">
        <v>2235</v>
      </c>
      <c r="C2" s="536"/>
      <c r="D2" s="536"/>
      <c r="E2" s="536"/>
      <c r="F2" s="536"/>
      <c r="G2" s="536"/>
      <c r="H2" s="536"/>
      <c r="I2" s="536"/>
      <c r="J2" s="526"/>
    </row>
    <row r="3" spans="1:23" ht="14.25" customHeight="1" thickBot="1">
      <c r="A3" s="525"/>
      <c r="B3" s="535"/>
      <c r="C3" s="536"/>
      <c r="D3" s="536"/>
      <c r="E3" s="536"/>
      <c r="F3" s="536"/>
      <c r="G3" s="536"/>
      <c r="H3" s="536"/>
      <c r="I3" s="536"/>
      <c r="J3" s="526"/>
    </row>
    <row r="4" spans="1:23" ht="13.5" thickBot="1">
      <c r="B4" s="527"/>
      <c r="C4" s="538" t="s">
        <v>390</v>
      </c>
      <c r="D4" s="538" t="s">
        <v>393</v>
      </c>
      <c r="E4" s="538" t="s">
        <v>396</v>
      </c>
      <c r="F4" s="538" t="s">
        <v>399</v>
      </c>
      <c r="G4" s="538" t="s">
        <v>402</v>
      </c>
      <c r="H4" s="538" t="s">
        <v>405</v>
      </c>
      <c r="I4" s="538" t="s">
        <v>408</v>
      </c>
      <c r="J4" s="538" t="s">
        <v>411</v>
      </c>
      <c r="K4" s="538" t="s">
        <v>414</v>
      </c>
      <c r="L4" s="538" t="s">
        <v>417</v>
      </c>
      <c r="M4" s="538" t="s">
        <v>419</v>
      </c>
      <c r="N4" s="538" t="s">
        <v>421</v>
      </c>
      <c r="O4" s="538" t="s">
        <v>391</v>
      </c>
      <c r="P4" s="538" t="s">
        <v>394</v>
      </c>
      <c r="Q4" s="538" t="s">
        <v>397</v>
      </c>
      <c r="R4" s="538" t="s">
        <v>400</v>
      </c>
      <c r="S4" s="538" t="s">
        <v>403</v>
      </c>
      <c r="T4" s="538" t="s">
        <v>406</v>
      </c>
      <c r="U4" s="538" t="s">
        <v>409</v>
      </c>
      <c r="V4" s="538" t="s">
        <v>412</v>
      </c>
      <c r="W4" s="539"/>
    </row>
    <row r="5" spans="1:23">
      <c r="B5" s="724" t="s">
        <v>352</v>
      </c>
      <c r="C5" s="530">
        <v>27809.478179999998</v>
      </c>
      <c r="D5" s="530">
        <v>26752.728999999999</v>
      </c>
      <c r="E5" s="530">
        <v>27177.084583600001</v>
      </c>
      <c r="F5" s="530">
        <v>36681.944000000003</v>
      </c>
      <c r="G5" s="530">
        <v>34682.660556900002</v>
      </c>
      <c r="H5" s="530">
        <v>42067.564280400002</v>
      </c>
      <c r="I5" s="530">
        <v>35537.662035099995</v>
      </c>
      <c r="J5" s="530">
        <v>47291.534549199998</v>
      </c>
      <c r="K5" s="530">
        <v>35385.399418599998</v>
      </c>
      <c r="L5" s="530">
        <v>32847.181614200003</v>
      </c>
      <c r="M5" s="530">
        <v>46862.8621642</v>
      </c>
      <c r="N5" s="530">
        <v>26327.164088900001</v>
      </c>
      <c r="O5" s="530">
        <v>29389.855961500001</v>
      </c>
      <c r="P5" s="530">
        <v>38798.638859899998</v>
      </c>
      <c r="Q5" s="530">
        <v>32980.264625999996</v>
      </c>
      <c r="R5" s="530">
        <v>36098.781284500001</v>
      </c>
      <c r="S5" s="530">
        <v>31105.527813899997</v>
      </c>
      <c r="T5" s="530">
        <v>36065.109428500007</v>
      </c>
      <c r="U5" s="530">
        <v>38722.669288800003</v>
      </c>
      <c r="V5" s="530">
        <v>29429.6455303</v>
      </c>
      <c r="W5" s="539"/>
    </row>
    <row r="6" spans="1:23">
      <c r="B6" s="724" t="s">
        <v>2235</v>
      </c>
      <c r="C6" s="530">
        <v>28161.429120000001</v>
      </c>
      <c r="D6" s="530">
        <v>25334.383000000002</v>
      </c>
      <c r="E6" s="530">
        <v>26745.762531599998</v>
      </c>
      <c r="F6" s="530">
        <v>37118.737999999998</v>
      </c>
      <c r="G6" s="530">
        <v>31903.963214299998</v>
      </c>
      <c r="H6" s="530">
        <v>44352.684650900002</v>
      </c>
      <c r="I6" s="530">
        <v>34674.501362999996</v>
      </c>
      <c r="J6" s="530">
        <v>43207.3660399</v>
      </c>
      <c r="K6" s="530">
        <v>36080.456144100004</v>
      </c>
      <c r="L6" s="530">
        <v>34287.483827100004</v>
      </c>
      <c r="M6" s="530">
        <v>46370.1814543</v>
      </c>
      <c r="N6" s="530">
        <v>24572.5521893</v>
      </c>
      <c r="O6" s="530">
        <v>29366.1084706</v>
      </c>
      <c r="P6" s="530">
        <v>38643.834454700002</v>
      </c>
      <c r="Q6" s="530">
        <v>32383.013072500002</v>
      </c>
      <c r="R6" s="530">
        <v>35603.358349599999</v>
      </c>
      <c r="S6" s="530">
        <v>30469.509689400002</v>
      </c>
      <c r="T6" s="530">
        <v>34456.480998899999</v>
      </c>
      <c r="U6" s="530">
        <v>36511.045538300001</v>
      </c>
      <c r="V6" s="530">
        <v>30363.205267900001</v>
      </c>
      <c r="W6" s="539"/>
    </row>
    <row r="7" spans="1:23">
      <c r="B7" s="724" t="s">
        <v>353</v>
      </c>
      <c r="C7" s="722">
        <v>6.4215156733300485E-2</v>
      </c>
      <c r="D7" s="722">
        <v>7.4436331336515241E-2</v>
      </c>
      <c r="E7" s="722">
        <v>7.8051602388581678E-2</v>
      </c>
      <c r="F7" s="722">
        <v>5.9980463412735149E-2</v>
      </c>
      <c r="G7" s="722">
        <v>8.1345835489506982E-2</v>
      </c>
      <c r="H7" s="722">
        <v>0.11191617772349985</v>
      </c>
      <c r="I7" s="722">
        <v>0.10558854424339571</v>
      </c>
      <c r="J7" s="722">
        <v>0.12727817056640262</v>
      </c>
      <c r="K7" s="722">
        <v>0.13181368810685987</v>
      </c>
      <c r="L7" s="722">
        <v>8.0056457545910051E-2</v>
      </c>
      <c r="M7" s="722">
        <v>7.8016575011779665E-2</v>
      </c>
      <c r="N7" s="722">
        <v>9.2173391418300332E-2</v>
      </c>
      <c r="O7" s="722">
        <v>5.618673334987382E-2</v>
      </c>
      <c r="P7" s="722">
        <v>6.7525719385681374E-2</v>
      </c>
      <c r="Q7" s="722">
        <v>7.5033812738091898E-2</v>
      </c>
      <c r="R7" s="722">
        <v>5.890140676336271E-2</v>
      </c>
      <c r="S7" s="722">
        <v>7.6451170198029203E-2</v>
      </c>
      <c r="T7" s="722">
        <v>9.6257991668719192E-2</v>
      </c>
      <c r="U7" s="722">
        <v>0.10667149442858065</v>
      </c>
      <c r="V7" s="722">
        <v>0.11634407890760269</v>
      </c>
      <c r="W7" s="540"/>
    </row>
    <row r="8" spans="1:23">
      <c r="B8" s="724" t="s">
        <v>354</v>
      </c>
      <c r="C8" s="722">
        <v>0.13776555811383481</v>
      </c>
      <c r="D8" s="722">
        <v>0.1124921810805497</v>
      </c>
      <c r="E8" s="722">
        <v>8.9393413150033338E-2</v>
      </c>
      <c r="F8" s="722">
        <v>6.6187190954606276E-2</v>
      </c>
      <c r="G8" s="722">
        <v>8.8330875417285737E-2</v>
      </c>
      <c r="H8" s="722">
        <v>6.9042134089573354E-2</v>
      </c>
      <c r="I8" s="722">
        <v>7.7860240057578134E-2</v>
      </c>
      <c r="J8" s="722">
        <v>4.9217881000573054E-2</v>
      </c>
      <c r="K8" s="722">
        <v>7.6340331995786243E-2</v>
      </c>
      <c r="L8" s="722">
        <v>6.742451595625093E-2</v>
      </c>
      <c r="M8" s="722">
        <v>7.4424056420852688E-2</v>
      </c>
      <c r="N8" s="722">
        <v>9.8185731100027415E-2</v>
      </c>
      <c r="O8" s="722">
        <v>8.9541213938255107E-2</v>
      </c>
      <c r="P8" s="722">
        <v>7.5204493588925905E-2</v>
      </c>
      <c r="Q8" s="722">
        <v>9.4856769316767536E-2</v>
      </c>
      <c r="R8" s="722">
        <v>0.10533481039555173</v>
      </c>
      <c r="S8" s="722">
        <v>0.10730599324797942</v>
      </c>
      <c r="T8" s="722">
        <v>0.11118012896390372</v>
      </c>
      <c r="U8" s="722">
        <v>8.418857788598734E-2</v>
      </c>
      <c r="V8" s="722">
        <v>0.14744207547260799</v>
      </c>
      <c r="W8" s="540"/>
    </row>
    <row r="10" spans="1:23">
      <c r="B10" s="535" t="s">
        <v>2235</v>
      </c>
    </row>
    <row r="39" spans="2:2">
      <c r="B39" s="534" t="s">
        <v>931</v>
      </c>
    </row>
    <row r="41" spans="2:2">
      <c r="B41" s="1431" t="s">
        <v>2189</v>
      </c>
    </row>
  </sheetData>
  <phoneticPr fontId="4" type="noConversion"/>
  <hyperlinks>
    <hyperlink ref="B41" location="Мазмұны!B63" display="мазмұнға"/>
  </hyperlinks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4"/>
  <dimension ref="A2:G501"/>
  <sheetViews>
    <sheetView topLeftCell="A16" workbookViewId="0">
      <selection activeCell="G33" sqref="G33"/>
    </sheetView>
  </sheetViews>
  <sheetFormatPr defaultRowHeight="12.75"/>
  <cols>
    <col min="1" max="2" width="9.140625" style="630"/>
    <col min="3" max="3" width="10.7109375" style="630" customWidth="1"/>
    <col min="4" max="4" width="10.28515625" style="630" bestFit="1" customWidth="1"/>
    <col min="5" max="5" width="13" style="630" customWidth="1"/>
    <col min="6" max="16384" width="9.140625" style="630"/>
  </cols>
  <sheetData>
    <row r="2" spans="1:7" s="536" customFormat="1" ht="14.25" customHeight="1">
      <c r="A2" s="536" t="s">
        <v>1380</v>
      </c>
      <c r="B2" s="535" t="s">
        <v>2236</v>
      </c>
      <c r="G2" s="535" t="s">
        <v>2236</v>
      </c>
    </row>
    <row r="3" spans="1:7">
      <c r="B3" s="631" t="s">
        <v>772</v>
      </c>
      <c r="C3" s="632" t="s">
        <v>1022</v>
      </c>
      <c r="D3" s="632" t="s">
        <v>1856</v>
      </c>
      <c r="E3" s="632" t="s">
        <v>1021</v>
      </c>
    </row>
    <row r="4" spans="1:7">
      <c r="B4" s="633">
        <v>38995</v>
      </c>
      <c r="C4" s="634">
        <v>127.44</v>
      </c>
      <c r="D4" s="635">
        <v>0.40891149319130526</v>
      </c>
      <c r="E4" s="635">
        <v>0.52700439105422592</v>
      </c>
    </row>
    <row r="5" spans="1:7">
      <c r="B5" s="633">
        <v>38996</v>
      </c>
      <c r="C5" s="634">
        <v>127.49</v>
      </c>
      <c r="D5" s="635">
        <v>0.80993720532112634</v>
      </c>
      <c r="E5" s="635">
        <v>0.37985278904598374</v>
      </c>
    </row>
    <row r="6" spans="1:7">
      <c r="B6" s="633">
        <v>39000</v>
      </c>
      <c r="C6" s="634">
        <v>127.67</v>
      </c>
      <c r="D6" s="635">
        <v>0.46142649841353134</v>
      </c>
      <c r="E6" s="635">
        <v>0.37407221420801406</v>
      </c>
    </row>
    <row r="7" spans="1:7">
      <c r="B7" s="633">
        <v>39001</v>
      </c>
      <c r="C7" s="634">
        <v>127.75</v>
      </c>
      <c r="D7" s="635">
        <v>-0.64492332253493778</v>
      </c>
      <c r="E7" s="635">
        <v>0.42539729231969847</v>
      </c>
    </row>
    <row r="8" spans="1:7">
      <c r="B8" s="633">
        <v>39002</v>
      </c>
      <c r="C8" s="634">
        <v>127.76</v>
      </c>
      <c r="D8" s="635">
        <v>0.51478662346116455</v>
      </c>
      <c r="E8" s="635">
        <v>0.47849580541894304</v>
      </c>
    </row>
    <row r="9" spans="1:7">
      <c r="B9" s="633">
        <v>39003</v>
      </c>
      <c r="C9" s="634">
        <v>127.76</v>
      </c>
      <c r="D9" s="635">
        <v>0.65771038806365412</v>
      </c>
      <c r="E9" s="635">
        <v>0.44447920384584982</v>
      </c>
    </row>
    <row r="10" spans="1:7">
      <c r="B10" s="633">
        <v>39006</v>
      </c>
      <c r="C10" s="634">
        <v>127.77</v>
      </c>
      <c r="D10" s="635">
        <v>0.76993216032204514</v>
      </c>
      <c r="E10" s="635">
        <v>0.40581874660613898</v>
      </c>
    </row>
    <row r="11" spans="1:7">
      <c r="B11" s="633">
        <v>39007</v>
      </c>
      <c r="C11" s="634">
        <v>127.79</v>
      </c>
      <c r="D11" s="635">
        <v>0.78060108488601776</v>
      </c>
      <c r="E11" s="635">
        <v>0.48074765288127497</v>
      </c>
    </row>
    <row r="12" spans="1:7">
      <c r="B12" s="633">
        <v>39008</v>
      </c>
      <c r="C12" s="634">
        <v>127.82</v>
      </c>
      <c r="D12" s="635">
        <v>0.57182099430947342</v>
      </c>
      <c r="E12" s="635">
        <v>0.42302531809867228</v>
      </c>
    </row>
    <row r="13" spans="1:7">
      <c r="B13" s="633">
        <v>39009</v>
      </c>
      <c r="C13" s="634">
        <v>127.83</v>
      </c>
      <c r="D13" s="635">
        <v>0.19080329773555518</v>
      </c>
      <c r="E13" s="635">
        <v>0.28631561707126579</v>
      </c>
    </row>
    <row r="14" spans="1:7">
      <c r="B14" s="633">
        <v>39010</v>
      </c>
      <c r="C14" s="634">
        <v>127.83</v>
      </c>
      <c r="D14" s="635">
        <v>-0.12042097860898571</v>
      </c>
      <c r="E14" s="635">
        <v>8.7570431631151052E-2</v>
      </c>
    </row>
    <row r="15" spans="1:7">
      <c r="B15" s="633">
        <v>39013</v>
      </c>
      <c r="C15" s="634">
        <v>127.86</v>
      </c>
      <c r="D15" s="635">
        <v>0.11073027998294641</v>
      </c>
      <c r="E15" s="635">
        <v>-6.4345834807307975E-2</v>
      </c>
    </row>
    <row r="16" spans="1:7">
      <c r="B16" s="633">
        <v>39014</v>
      </c>
      <c r="C16" s="634">
        <v>127.86</v>
      </c>
      <c r="D16" s="635">
        <v>-0.29925751912819148</v>
      </c>
      <c r="E16" s="635">
        <v>-9.6106422481761281E-2</v>
      </c>
    </row>
    <row r="17" spans="2:7">
      <c r="B17" s="633">
        <v>39016</v>
      </c>
      <c r="C17" s="634">
        <v>127.86</v>
      </c>
      <c r="D17" s="635">
        <v>-0.62128413775875846</v>
      </c>
      <c r="E17" s="635">
        <v>-0.29419506023649661</v>
      </c>
    </row>
    <row r="18" spans="2:7">
      <c r="B18" s="633">
        <v>39017</v>
      </c>
      <c r="C18" s="634">
        <v>127.85</v>
      </c>
      <c r="D18" s="635">
        <v>-0.28281278018319517</v>
      </c>
      <c r="E18" s="635">
        <v>-0.52695387105273639</v>
      </c>
    </row>
    <row r="19" spans="2:7">
      <c r="B19" s="633">
        <v>39020</v>
      </c>
      <c r="C19" s="634">
        <v>127.82</v>
      </c>
      <c r="D19" s="635">
        <v>0.34949688058830031</v>
      </c>
      <c r="E19" s="635">
        <v>-0.63029739797591666</v>
      </c>
    </row>
    <row r="20" spans="2:7">
      <c r="B20" s="633">
        <v>39021</v>
      </c>
      <c r="C20" s="634">
        <v>127.84</v>
      </c>
      <c r="D20" s="635">
        <v>-1.1958171665475923</v>
      </c>
      <c r="E20" s="635">
        <v>-0.52565297628183516</v>
      </c>
    </row>
    <row r="21" spans="2:7">
      <c r="B21" s="633">
        <v>39022</v>
      </c>
      <c r="C21" s="634">
        <v>127.84</v>
      </c>
      <c r="D21" s="635">
        <v>-1.7497326543226643</v>
      </c>
      <c r="E21" s="635">
        <v>-0.55054220584156077</v>
      </c>
    </row>
    <row r="22" spans="2:7">
      <c r="B22" s="633">
        <v>39023</v>
      </c>
      <c r="C22" s="634">
        <v>127.87</v>
      </c>
      <c r="D22" s="635">
        <v>-0.61267440847931509</v>
      </c>
      <c r="E22" s="635">
        <v>-0.54407604905220064</v>
      </c>
    </row>
    <row r="23" spans="2:7">
      <c r="B23" s="633">
        <v>39024</v>
      </c>
      <c r="C23" s="634">
        <v>127.93</v>
      </c>
      <c r="D23" s="635">
        <v>0.43325343273037897</v>
      </c>
      <c r="E23" s="635">
        <v>-0.89128421019960313</v>
      </c>
    </row>
    <row r="24" spans="2:7">
      <c r="B24" s="633">
        <v>39027</v>
      </c>
      <c r="C24" s="634">
        <v>127.95</v>
      </c>
      <c r="D24" s="635">
        <v>-0.79550874467683719</v>
      </c>
      <c r="E24" s="635">
        <v>-1.1415817216961339</v>
      </c>
    </row>
    <row r="25" spans="2:7">
      <c r="B25" s="633">
        <v>39028</v>
      </c>
      <c r="C25" s="634">
        <v>127.93</v>
      </c>
      <c r="D25" s="635">
        <v>-0.23754968265767379</v>
      </c>
      <c r="E25" s="635">
        <v>-0.8021645947660454</v>
      </c>
    </row>
    <row r="26" spans="2:7">
      <c r="B26" s="633">
        <v>39029</v>
      </c>
      <c r="C26" s="634">
        <v>127.89</v>
      </c>
      <c r="D26" s="635">
        <v>-2.0809602474435178</v>
      </c>
      <c r="E26" s="635">
        <v>-0.94301141419716417</v>
      </c>
    </row>
    <row r="27" spans="2:7">
      <c r="B27" s="633">
        <v>39030</v>
      </c>
      <c r="C27" s="634">
        <v>127.89</v>
      </c>
      <c r="D27" s="635">
        <v>-2.9478997470233077</v>
      </c>
      <c r="E27" s="635">
        <v>-0.96558721571293671</v>
      </c>
    </row>
    <row r="28" spans="2:7">
      <c r="B28" s="633">
        <v>39031</v>
      </c>
      <c r="C28" s="634">
        <v>127.85</v>
      </c>
      <c r="D28" s="635">
        <v>0.62618723418795552</v>
      </c>
      <c r="E28" s="635">
        <v>-0.90841971719048686</v>
      </c>
    </row>
    <row r="29" spans="2:7">
      <c r="B29" s="633">
        <v>39034</v>
      </c>
      <c r="C29" s="634">
        <v>127.85</v>
      </c>
      <c r="D29" s="635">
        <v>-1.5986021444971481</v>
      </c>
      <c r="E29" s="635">
        <v>-0.86527380359761641</v>
      </c>
    </row>
    <row r="30" spans="2:7">
      <c r="B30" s="633">
        <v>39035</v>
      </c>
      <c r="C30" s="634">
        <v>127.9</v>
      </c>
      <c r="D30" s="635">
        <v>0.27522282211997268</v>
      </c>
      <c r="E30" s="635">
        <v>-0.55353288502324849</v>
      </c>
    </row>
    <row r="31" spans="2:7">
      <c r="B31" s="633">
        <v>39036</v>
      </c>
      <c r="C31" s="634">
        <v>127.91</v>
      </c>
      <c r="D31" s="635">
        <v>-0.39533625501968855</v>
      </c>
      <c r="E31" s="635">
        <v>-1.6061735117351112E-2</v>
      </c>
      <c r="G31" s="636" t="s">
        <v>356</v>
      </c>
    </row>
    <row r="32" spans="2:7">
      <c r="B32" s="633">
        <v>39037</v>
      </c>
      <c r="C32" s="634">
        <v>127.99</v>
      </c>
      <c r="D32" s="635">
        <v>6.4471712492419037E-2</v>
      </c>
      <c r="E32" s="635">
        <v>-0.12634590381510871</v>
      </c>
    </row>
    <row r="33" spans="2:7">
      <c r="B33" s="633">
        <v>39038</v>
      </c>
      <c r="C33" s="634">
        <v>127.98</v>
      </c>
      <c r="D33" s="635">
        <v>0.10122618257705715</v>
      </c>
      <c r="E33" s="635">
        <v>0.10822687430641999</v>
      </c>
      <c r="G33" s="1431" t="s">
        <v>2189</v>
      </c>
    </row>
    <row r="34" spans="2:7">
      <c r="B34" s="633">
        <v>39041</v>
      </c>
      <c r="C34" s="634">
        <v>127.99</v>
      </c>
      <c r="D34" s="635">
        <v>0.81439830231797461</v>
      </c>
      <c r="E34" s="635">
        <v>0.11705931464148803</v>
      </c>
    </row>
    <row r="35" spans="2:7">
      <c r="B35" s="633">
        <v>39042</v>
      </c>
      <c r="C35" s="634">
        <v>127.91</v>
      </c>
      <c r="D35" s="635">
        <v>-0.14580194669634747</v>
      </c>
      <c r="E35" s="635">
        <v>0.22427035822553185</v>
      </c>
    </row>
    <row r="36" spans="2:7">
      <c r="B36" s="633">
        <v>39043</v>
      </c>
      <c r="C36" s="634">
        <v>127.92</v>
      </c>
      <c r="D36" s="635">
        <v>4.3407302353552446E-2</v>
      </c>
      <c r="E36" s="635">
        <v>0.31279787720940699</v>
      </c>
    </row>
    <row r="37" spans="2:7">
      <c r="B37" s="633">
        <v>39045</v>
      </c>
      <c r="C37" s="634">
        <v>127.94</v>
      </c>
      <c r="D37" s="635">
        <v>0.33704990446544897</v>
      </c>
      <c r="E37" s="635">
        <v>0.36733247409823211</v>
      </c>
    </row>
    <row r="38" spans="2:7">
      <c r="B38" s="633">
        <v>39048</v>
      </c>
      <c r="C38" s="634">
        <v>127.95</v>
      </c>
      <c r="D38" s="635">
        <v>0.3551410500686184</v>
      </c>
      <c r="E38" s="635">
        <v>0.26228490699487933</v>
      </c>
    </row>
    <row r="39" spans="2:7">
      <c r="B39" s="633">
        <v>39049</v>
      </c>
      <c r="C39" s="634">
        <v>127.97</v>
      </c>
      <c r="D39" s="635">
        <v>0.68416434537954485</v>
      </c>
      <c r="E39" s="635">
        <v>0.3040261595467359</v>
      </c>
    </row>
    <row r="40" spans="2:7">
      <c r="B40" s="633">
        <v>39050</v>
      </c>
      <c r="C40" s="634">
        <v>127.98</v>
      </c>
      <c r="D40" s="635">
        <v>0.48296836079883299</v>
      </c>
      <c r="E40" s="635">
        <v>0.29153468058390464</v>
      </c>
    </row>
    <row r="41" spans="2:7">
      <c r="B41" s="633">
        <v>39051</v>
      </c>
      <c r="C41" s="634">
        <v>127.98</v>
      </c>
      <c r="D41" s="635">
        <v>7.9065332594505142E-2</v>
      </c>
      <c r="E41" s="635">
        <v>0.24861831238765827</v>
      </c>
    </row>
    <row r="42" spans="2:7">
      <c r="B42" s="633">
        <v>39052</v>
      </c>
      <c r="C42" s="634">
        <v>127.95</v>
      </c>
      <c r="D42" s="635">
        <v>0.1463868211666487</v>
      </c>
      <c r="E42" s="635">
        <v>0.20471885923455518</v>
      </c>
    </row>
    <row r="43" spans="2:7">
      <c r="B43" s="633">
        <v>39055</v>
      </c>
      <c r="C43" s="634">
        <v>127.93</v>
      </c>
      <c r="D43" s="635">
        <v>-4.4033050386266925E-2</v>
      </c>
      <c r="E43" s="635">
        <v>-2.6859635476205814E-2</v>
      </c>
    </row>
    <row r="44" spans="2:7">
      <c r="B44" s="633">
        <v>39056</v>
      </c>
      <c r="C44" s="634">
        <v>127.95</v>
      </c>
      <c r="D44" s="635">
        <v>3.6635327091724762E-2</v>
      </c>
      <c r="E44" s="635">
        <v>1.1689280815127942E-3</v>
      </c>
    </row>
    <row r="45" spans="2:7">
      <c r="B45" s="633">
        <v>39057</v>
      </c>
      <c r="C45" s="634">
        <v>127.98</v>
      </c>
      <c r="D45" s="635">
        <v>4.784487799689649E-2</v>
      </c>
      <c r="E45" s="635">
        <v>7.6641276051717083E-2</v>
      </c>
    </row>
    <row r="46" spans="2:7">
      <c r="B46" s="633">
        <v>39058</v>
      </c>
      <c r="C46" s="634">
        <v>127.99</v>
      </c>
      <c r="D46" s="635">
        <v>-0.93688511759578186</v>
      </c>
      <c r="E46" s="635">
        <v>0.10035466850128448</v>
      </c>
    </row>
    <row r="47" spans="2:7">
      <c r="B47" s="633">
        <v>39059</v>
      </c>
      <c r="C47" s="634">
        <v>127.98</v>
      </c>
      <c r="D47" s="635">
        <v>0.67916830570286324</v>
      </c>
      <c r="E47" s="635">
        <v>0.16006918621517169</v>
      </c>
    </row>
    <row r="48" spans="2:7">
      <c r="B48" s="633">
        <v>39062</v>
      </c>
      <c r="C48" s="634">
        <v>128.02000000000001</v>
      </c>
      <c r="D48" s="635">
        <v>0.6073717683859351</v>
      </c>
      <c r="E48" s="635">
        <v>8.8671642662463857E-2</v>
      </c>
    </row>
    <row r="49" spans="2:5">
      <c r="B49" s="633">
        <v>39063</v>
      </c>
      <c r="C49" s="634">
        <v>128.02000000000001</v>
      </c>
      <c r="D49" s="635">
        <v>0.3123805683136206</v>
      </c>
      <c r="E49" s="635">
        <v>-2.5917831985640412E-2</v>
      </c>
    </row>
    <row r="50" spans="2:5">
      <c r="B50" s="633">
        <v>39064</v>
      </c>
      <c r="C50" s="634">
        <v>127.98</v>
      </c>
      <c r="D50" s="635">
        <v>0.37396857361094338</v>
      </c>
      <c r="E50" s="635">
        <v>-4.9337589400477687E-2</v>
      </c>
    </row>
    <row r="51" spans="2:5">
      <c r="B51" s="633">
        <v>39065</v>
      </c>
      <c r="C51" s="634">
        <v>127.96</v>
      </c>
      <c r="D51" s="635">
        <v>-0.46314747777722998</v>
      </c>
      <c r="E51" s="635">
        <v>-0.22710244707588326</v>
      </c>
    </row>
    <row r="52" spans="2:5">
      <c r="B52" s="633">
        <v>39066</v>
      </c>
      <c r="C52" s="634">
        <v>127.92</v>
      </c>
      <c r="D52" s="635">
        <v>-0.75428144453983337</v>
      </c>
      <c r="E52" s="635">
        <v>-0.54532918481871595</v>
      </c>
    </row>
    <row r="53" spans="2:5">
      <c r="B53" s="633">
        <v>39071</v>
      </c>
      <c r="C53" s="634">
        <v>127.9</v>
      </c>
      <c r="D53" s="635">
        <v>-1.1008234194996427</v>
      </c>
      <c r="E53" s="635">
        <v>-0.91112437746405939</v>
      </c>
    </row>
    <row r="54" spans="2:5">
      <c r="B54" s="633">
        <v>39072</v>
      </c>
      <c r="C54" s="634">
        <v>127.95</v>
      </c>
      <c r="D54" s="635">
        <v>-0.56518569802497565</v>
      </c>
      <c r="E54" s="635">
        <v>-1.0339494395130362</v>
      </c>
    </row>
    <row r="55" spans="2:5">
      <c r="B55" s="633">
        <v>39073</v>
      </c>
      <c r="C55" s="634">
        <v>127.99</v>
      </c>
      <c r="D55" s="635">
        <v>-1.6202153958138947</v>
      </c>
      <c r="E55" s="635">
        <v>-1.2435370733218849</v>
      </c>
    </row>
    <row r="56" spans="2:5">
      <c r="B56" s="633">
        <v>39077</v>
      </c>
      <c r="C56" s="634">
        <v>127.94</v>
      </c>
      <c r="D56" s="635">
        <v>-2.2481857802037823</v>
      </c>
      <c r="E56" s="635">
        <v>-1.278762651706397</v>
      </c>
    </row>
    <row r="57" spans="2:5">
      <c r="B57" s="633">
        <v>39078</v>
      </c>
      <c r="C57" s="634">
        <v>127.75</v>
      </c>
      <c r="D57" s="635">
        <v>-0.48580686073189455</v>
      </c>
      <c r="E57" s="635">
        <v>-1.325728173652285</v>
      </c>
    </row>
    <row r="58" spans="2:5">
      <c r="B58" s="633">
        <v>39079</v>
      </c>
      <c r="C58" s="634">
        <v>127.42</v>
      </c>
      <c r="D58" s="635">
        <v>-1.9302609144391694</v>
      </c>
      <c r="E58" s="635">
        <v>-1.1783713757803085</v>
      </c>
    </row>
    <row r="59" spans="2:5">
      <c r="B59" s="633">
        <v>39080</v>
      </c>
      <c r="C59" s="634">
        <v>127</v>
      </c>
      <c r="D59" s="635">
        <v>-1.000860493231418</v>
      </c>
      <c r="E59" s="635">
        <v>-0.86459896928646207</v>
      </c>
    </row>
    <row r="60" spans="2:5">
      <c r="B60" s="633">
        <v>39085</v>
      </c>
      <c r="C60" s="634">
        <v>126.79</v>
      </c>
      <c r="D60" s="635">
        <v>-1.4295820731208599</v>
      </c>
      <c r="E60" s="635">
        <v>-0.61861571153872663</v>
      </c>
    </row>
    <row r="61" spans="2:5">
      <c r="B61" s="633">
        <v>39086</v>
      </c>
      <c r="C61" s="634">
        <v>126.55</v>
      </c>
      <c r="D61" s="635">
        <v>0.46631188707886001</v>
      </c>
      <c r="E61" s="635">
        <v>-0.48831276364048476</v>
      </c>
    </row>
    <row r="62" spans="2:5">
      <c r="B62" s="633">
        <v>39087</v>
      </c>
      <c r="C62" s="634">
        <v>126.08</v>
      </c>
      <c r="D62" s="635">
        <v>0.57619144964302849</v>
      </c>
      <c r="E62" s="635">
        <v>-0.27094732555716788</v>
      </c>
    </row>
    <row r="63" spans="2:5">
      <c r="B63" s="633">
        <v>39090</v>
      </c>
      <c r="C63" s="634">
        <v>125.76</v>
      </c>
      <c r="D63" s="635">
        <v>-0.52630297596963327</v>
      </c>
      <c r="E63" s="635">
        <v>-0.64430033446704216</v>
      </c>
    </row>
    <row r="64" spans="2:5">
      <c r="B64" s="633">
        <v>39091</v>
      </c>
      <c r="C64" s="634">
        <v>125.45</v>
      </c>
      <c r="D64" s="635">
        <v>0.42631377455579794</v>
      </c>
      <c r="E64" s="635">
        <v>-0.50290079095880991</v>
      </c>
    </row>
    <row r="65" spans="2:5">
      <c r="B65" s="633">
        <v>39092</v>
      </c>
      <c r="C65" s="634">
        <v>125.2</v>
      </c>
      <c r="D65" s="635">
        <v>-0.40870284785595012</v>
      </c>
      <c r="E65" s="635">
        <v>-0.53382628735126081</v>
      </c>
    </row>
    <row r="66" spans="2:5">
      <c r="B66" s="633">
        <v>39093</v>
      </c>
      <c r="C66" s="634">
        <v>125.54</v>
      </c>
      <c r="D66" s="635">
        <v>-3.614331555600538</v>
      </c>
      <c r="E66" s="635">
        <v>-0.46692312121234103</v>
      </c>
    </row>
    <row r="67" spans="2:5">
      <c r="B67" s="633">
        <v>39094</v>
      </c>
      <c r="C67" s="634">
        <v>125.54</v>
      </c>
      <c r="D67" s="635">
        <v>-0.43978526856323441</v>
      </c>
      <c r="E67" s="635">
        <v>-0.77900495010857573</v>
      </c>
    </row>
    <row r="68" spans="2:5">
      <c r="B68" s="633">
        <v>39098</v>
      </c>
      <c r="C68" s="634">
        <v>125.27</v>
      </c>
      <c r="D68" s="635">
        <v>0.24983341233170336</v>
      </c>
      <c r="E68" s="635">
        <v>-0.99476509512846789</v>
      </c>
    </row>
    <row r="69" spans="2:5">
      <c r="B69" s="633">
        <v>39099</v>
      </c>
      <c r="C69" s="634">
        <v>125.17</v>
      </c>
      <c r="D69" s="635">
        <v>1.0445136126154668</v>
      </c>
      <c r="E69" s="635">
        <v>-0.85688065414968573</v>
      </c>
    </row>
    <row r="70" spans="2:5">
      <c r="B70" s="633">
        <v>39100</v>
      </c>
      <c r="C70" s="634">
        <v>125</v>
      </c>
      <c r="D70" s="635">
        <v>-2.7108757782432757</v>
      </c>
      <c r="E70" s="635">
        <v>-0.37473477547701561</v>
      </c>
    </row>
    <row r="71" spans="2:5">
      <c r="B71" s="633">
        <v>39101</v>
      </c>
      <c r="C71" s="634">
        <v>124.86</v>
      </c>
      <c r="D71" s="635">
        <v>-1.0840072405834482</v>
      </c>
      <c r="E71" s="635">
        <v>-0.35780557094240079</v>
      </c>
    </row>
    <row r="72" spans="2:5">
      <c r="B72" s="633">
        <v>39104</v>
      </c>
      <c r="C72" s="634">
        <v>125.26</v>
      </c>
      <c r="D72" s="635">
        <v>0.55648823899552624</v>
      </c>
      <c r="E72" s="635">
        <v>-0.61551229804400776</v>
      </c>
    </row>
    <row r="73" spans="2:5">
      <c r="B73" s="633">
        <v>39105</v>
      </c>
      <c r="C73" s="634">
        <v>125.71</v>
      </c>
      <c r="D73" s="635">
        <v>-0.23931040489184738</v>
      </c>
      <c r="E73" s="635">
        <v>-0.794851579828597</v>
      </c>
    </row>
    <row r="74" spans="2:5">
      <c r="B74" s="633">
        <v>39106</v>
      </c>
      <c r="C74" s="634">
        <v>125.72</v>
      </c>
      <c r="D74" s="635">
        <v>-0.32128083682093056</v>
      </c>
      <c r="E74" s="635">
        <v>-0.3431148308563165</v>
      </c>
    </row>
    <row r="75" spans="2:5">
      <c r="B75" s="633">
        <v>39107</v>
      </c>
      <c r="C75" s="634">
        <v>125.75</v>
      </c>
      <c r="D75" s="635">
        <v>-1.554113677379545</v>
      </c>
      <c r="E75" s="635">
        <v>-0.33630772803941728</v>
      </c>
    </row>
    <row r="76" spans="2:5">
      <c r="B76" s="633">
        <v>39108</v>
      </c>
      <c r="C76" s="634">
        <v>126.23</v>
      </c>
      <c r="D76" s="635">
        <v>-0.21086135987665902</v>
      </c>
      <c r="E76" s="635">
        <v>-0.26463815966192611</v>
      </c>
    </row>
    <row r="77" spans="2:5">
      <c r="B77" s="633">
        <v>39111</v>
      </c>
      <c r="C77" s="634">
        <v>126.1</v>
      </c>
      <c r="D77" s="635">
        <v>0.45128146456268858</v>
      </c>
      <c r="E77" s="635">
        <v>-5.9721332710517432E-2</v>
      </c>
    </row>
    <row r="78" spans="2:5">
      <c r="B78" s="633">
        <v>39112</v>
      </c>
      <c r="C78" s="634">
        <v>126.24</v>
      </c>
      <c r="D78" s="635">
        <v>-1.0363575208651536</v>
      </c>
      <c r="E78" s="635">
        <v>-1.7585038541029902E-2</v>
      </c>
    </row>
    <row r="79" spans="2:5">
      <c r="B79" s="633">
        <v>39113</v>
      </c>
      <c r="C79" s="634">
        <v>126.36</v>
      </c>
      <c r="D79" s="635">
        <v>1.0581752176379644</v>
      </c>
      <c r="E79" s="635">
        <v>0.20858562707738518</v>
      </c>
    </row>
    <row r="80" spans="2:5">
      <c r="B80" s="633">
        <v>39114</v>
      </c>
      <c r="C80" s="634">
        <v>126.18</v>
      </c>
      <c r="D80" s="635">
        <v>1.1951073837680131</v>
      </c>
      <c r="E80" s="635">
        <v>0.36047519595236349</v>
      </c>
    </row>
    <row r="81" spans="2:5">
      <c r="B81" s="633">
        <v>39115</v>
      </c>
      <c r="C81" s="634">
        <v>125.98</v>
      </c>
      <c r="D81" s="635">
        <v>-2.6326777634517858E-2</v>
      </c>
      <c r="E81" s="635">
        <v>0.46226559704283926</v>
      </c>
    </row>
    <row r="82" spans="2:5">
      <c r="B82" s="633">
        <v>39118</v>
      </c>
      <c r="C82" s="634">
        <v>125.54</v>
      </c>
      <c r="D82" s="635">
        <v>2.908098194936079E-2</v>
      </c>
      <c r="E82" s="635">
        <v>0.392380932192542</v>
      </c>
    </row>
    <row r="83" spans="2:5">
      <c r="B83" s="633">
        <v>39119</v>
      </c>
      <c r="C83" s="634">
        <v>125.45</v>
      </c>
      <c r="D83" s="635">
        <v>0.85236562224818957</v>
      </c>
      <c r="E83" s="635">
        <v>2.4207277748653309E-2</v>
      </c>
    </row>
    <row r="84" spans="2:5">
      <c r="B84" s="633">
        <v>39120</v>
      </c>
      <c r="C84" s="634">
        <v>125.55</v>
      </c>
      <c r="D84" s="635">
        <v>1.1638142721960192</v>
      </c>
      <c r="E84" s="635">
        <v>-0.62212386397245389</v>
      </c>
    </row>
    <row r="85" spans="2:5">
      <c r="B85" s="633">
        <v>39121</v>
      </c>
      <c r="C85" s="634">
        <v>125.58</v>
      </c>
      <c r="D85" s="635">
        <v>-1.5255501748172353</v>
      </c>
      <c r="E85" s="635">
        <v>-0.66408679540274829</v>
      </c>
    </row>
    <row r="86" spans="2:5">
      <c r="B86" s="633">
        <v>39122</v>
      </c>
      <c r="C86" s="634">
        <v>124.99</v>
      </c>
      <c r="D86" s="635">
        <v>-1.519040363469256</v>
      </c>
      <c r="E86" s="635">
        <v>-0.58381282426183145</v>
      </c>
    </row>
    <row r="87" spans="2:5">
      <c r="B87" s="633">
        <v>39125</v>
      </c>
      <c r="C87" s="634">
        <v>124.58</v>
      </c>
      <c r="D87" s="635">
        <v>-3.3292106082797375</v>
      </c>
      <c r="E87" s="635">
        <v>-0.82467172222494267</v>
      </c>
    </row>
    <row r="88" spans="2:5">
      <c r="B88" s="633">
        <v>39126</v>
      </c>
      <c r="C88" s="634">
        <v>124.18</v>
      </c>
      <c r="D88" s="635">
        <v>-0.3200672976465786</v>
      </c>
      <c r="E88" s="635">
        <v>-0.95620267423141936</v>
      </c>
    </row>
    <row r="89" spans="2:5">
      <c r="B89" s="633">
        <v>39127</v>
      </c>
      <c r="C89" s="634">
        <v>123.95</v>
      </c>
      <c r="D89" s="635">
        <v>0.59099877993577843</v>
      </c>
      <c r="E89" s="635">
        <v>-0.64228895935088026</v>
      </c>
    </row>
    <row r="90" spans="2:5">
      <c r="B90" s="633">
        <v>39128</v>
      </c>
      <c r="C90" s="634">
        <v>124.06</v>
      </c>
      <c r="D90" s="635">
        <v>-0.83364666349358885</v>
      </c>
      <c r="E90" s="635">
        <v>-0.33281749304873698</v>
      </c>
    </row>
    <row r="91" spans="2:5">
      <c r="B91" s="633">
        <v>39129</v>
      </c>
      <c r="C91" s="634">
        <v>124.32</v>
      </c>
      <c r="D91" s="635">
        <v>0.2430976081506821</v>
      </c>
      <c r="E91" s="635">
        <v>7.8562337403708091E-2</v>
      </c>
    </row>
    <row r="92" spans="2:5">
      <c r="B92" s="633">
        <v>39133</v>
      </c>
      <c r="C92" s="634">
        <v>124.61</v>
      </c>
      <c r="D92" s="635">
        <v>0.67184582934653836</v>
      </c>
      <c r="E92" s="635">
        <v>0.2773164487275292</v>
      </c>
    </row>
    <row r="93" spans="2:5">
      <c r="B93" s="633">
        <v>39134</v>
      </c>
      <c r="C93" s="634">
        <v>124.67</v>
      </c>
      <c r="D93" s="635">
        <v>0.64725990064574679</v>
      </c>
      <c r="E93" s="635">
        <v>0.28110741804765987</v>
      </c>
    </row>
    <row r="94" spans="2:5">
      <c r="B94" s="633">
        <v>39135</v>
      </c>
      <c r="C94" s="634">
        <v>124.52</v>
      </c>
      <c r="D94" s="635">
        <v>-0.44955179511262167</v>
      </c>
      <c r="E94" s="635">
        <v>0.43596967226827565</v>
      </c>
    </row>
    <row r="95" spans="2:5">
      <c r="B95" s="633">
        <v>39136</v>
      </c>
      <c r="C95" s="634">
        <v>123.54</v>
      </c>
      <c r="D95" s="635">
        <v>1.0712114816201692</v>
      </c>
      <c r="E95" s="635">
        <v>0.48189705910982139</v>
      </c>
    </row>
    <row r="96" spans="2:5">
      <c r="B96" s="633">
        <v>39139</v>
      </c>
      <c r="C96" s="634">
        <v>123.61</v>
      </c>
      <c r="D96" s="635">
        <v>0.61753556517669317</v>
      </c>
      <c r="E96" s="635">
        <v>0.59513997493187965</v>
      </c>
    </row>
    <row r="97" spans="2:5">
      <c r="B97" s="633">
        <v>39140</v>
      </c>
      <c r="C97" s="634">
        <v>123.71</v>
      </c>
      <c r="D97" s="635">
        <v>0.25038911605072145</v>
      </c>
      <c r="E97" s="635">
        <v>0.6067678610579883</v>
      </c>
    </row>
    <row r="98" spans="2:5">
      <c r="B98" s="633">
        <v>39141</v>
      </c>
      <c r="C98" s="634">
        <v>124.21</v>
      </c>
      <c r="D98" s="635">
        <v>0.56458931604150253</v>
      </c>
      <c r="E98" s="635">
        <v>0.66594515765369056</v>
      </c>
    </row>
    <row r="99" spans="2:5">
      <c r="B99" s="633">
        <v>39142</v>
      </c>
      <c r="C99" s="634">
        <v>124.81</v>
      </c>
      <c r="D99" s="635">
        <v>1.4645462401009457</v>
      </c>
      <c r="E99" s="635">
        <v>0.32161531608707933</v>
      </c>
    </row>
    <row r="100" spans="2:5">
      <c r="B100" s="633">
        <v>39143</v>
      </c>
      <c r="C100" s="634">
        <v>125.21</v>
      </c>
      <c r="D100" s="635">
        <v>0.72865510352850793</v>
      </c>
      <c r="E100" s="635">
        <v>0.25388916394103594</v>
      </c>
    </row>
    <row r="101" spans="2:5">
      <c r="B101" s="633">
        <v>39146</v>
      </c>
      <c r="C101" s="634">
        <v>125.33</v>
      </c>
      <c r="D101" s="635">
        <v>-3.5310718942706265E-2</v>
      </c>
      <c r="E101" s="635">
        <v>-0.11148200275636214</v>
      </c>
    </row>
    <row r="102" spans="2:5">
      <c r="B102" s="633">
        <v>39147</v>
      </c>
      <c r="C102" s="634">
        <v>125.05</v>
      </c>
      <c r="D102" s="635">
        <v>-1.3390974093461094</v>
      </c>
      <c r="E102" s="635">
        <v>2.2445563829562483E-2</v>
      </c>
    </row>
    <row r="103" spans="2:5">
      <c r="B103" s="633">
        <v>39148</v>
      </c>
      <c r="C103" s="634">
        <v>124.36</v>
      </c>
      <c r="D103" s="635">
        <v>0.14345250015438954</v>
      </c>
      <c r="E103" s="635">
        <v>-1.2334886692465043E-2</v>
      </c>
    </row>
    <row r="104" spans="2:5">
      <c r="B104" s="633">
        <v>39153</v>
      </c>
      <c r="C104" s="634">
        <v>123.17</v>
      </c>
      <c r="D104" s="635">
        <v>-2.307209050831065</v>
      </c>
      <c r="E104" s="635">
        <v>-0.26805875624796105</v>
      </c>
    </row>
    <row r="105" spans="2:5">
      <c r="B105" s="633">
        <v>39154</v>
      </c>
      <c r="C105" s="634">
        <v>123.34</v>
      </c>
      <c r="D105" s="635">
        <v>1.5020822821429749</v>
      </c>
      <c r="E105" s="635">
        <v>-0.22257895449693169</v>
      </c>
    </row>
    <row r="106" spans="2:5">
      <c r="B106" s="633">
        <v>39155</v>
      </c>
      <c r="C106" s="634">
        <v>123.62</v>
      </c>
      <c r="D106" s="635">
        <v>1.221083086446753</v>
      </c>
      <c r="E106" s="635">
        <v>0.15122747071630868</v>
      </c>
    </row>
    <row r="107" spans="2:5">
      <c r="B107" s="633">
        <v>39156</v>
      </c>
      <c r="C107" s="634">
        <v>124.05</v>
      </c>
      <c r="D107" s="635">
        <v>-1.0614119833599642</v>
      </c>
      <c r="E107" s="635">
        <v>0.26271099973173306</v>
      </c>
    </row>
    <row r="108" spans="2:5">
      <c r="B108" s="633">
        <v>39157</v>
      </c>
      <c r="C108" s="634">
        <v>124</v>
      </c>
      <c r="D108" s="635">
        <v>0.28304789331449931</v>
      </c>
      <c r="E108" s="635">
        <v>0.76759432948525996</v>
      </c>
    </row>
    <row r="109" spans="2:5">
      <c r="B109" s="633">
        <v>39160</v>
      </c>
      <c r="C109" s="634">
        <v>123.67</v>
      </c>
      <c r="D109" s="635">
        <v>1.2775475671465735</v>
      </c>
      <c r="E109" s="635">
        <v>0.7094567882103977</v>
      </c>
    </row>
    <row r="110" spans="2:5">
      <c r="B110" s="633">
        <v>39161</v>
      </c>
      <c r="C110" s="634">
        <v>123.71</v>
      </c>
      <c r="D110" s="635">
        <v>0.92383720326236007</v>
      </c>
      <c r="E110" s="635">
        <v>0.33789135909909701</v>
      </c>
    </row>
    <row r="111" spans="2:5">
      <c r="B111" s="633">
        <v>39162</v>
      </c>
      <c r="C111" s="634">
        <v>123.92</v>
      </c>
      <c r="D111" s="635">
        <v>1.2269742574436218</v>
      </c>
      <c r="E111" s="635">
        <v>0.51950918571666593</v>
      </c>
    </row>
    <row r="112" spans="2:5">
      <c r="B112" s="633">
        <v>39167</v>
      </c>
      <c r="C112" s="634">
        <v>123.31</v>
      </c>
      <c r="D112" s="635">
        <v>1.0951194932189405</v>
      </c>
      <c r="E112" s="635">
        <v>0.43579434300270581</v>
      </c>
    </row>
    <row r="113" spans="2:5">
      <c r="B113" s="633">
        <v>39168</v>
      </c>
      <c r="C113" s="634">
        <v>123.79</v>
      </c>
      <c r="D113" s="635">
        <v>-1.3798749173323519</v>
      </c>
      <c r="E113" s="635">
        <v>0.38824174370060405</v>
      </c>
    </row>
    <row r="114" spans="2:5">
      <c r="B114" s="633">
        <v>39169</v>
      </c>
      <c r="C114" s="634">
        <v>123.96</v>
      </c>
      <c r="D114" s="635">
        <v>0.20991280296301829</v>
      </c>
      <c r="E114" s="635">
        <v>0.23897383039926665</v>
      </c>
    </row>
    <row r="115" spans="2:5">
      <c r="B115" s="633">
        <v>39170</v>
      </c>
      <c r="C115" s="634">
        <v>123.75</v>
      </c>
      <c r="D115" s="635">
        <v>-0.30295600568322201</v>
      </c>
      <c r="E115" s="635">
        <v>9.2140382320727618E-2</v>
      </c>
    </row>
    <row r="116" spans="2:5">
      <c r="B116" s="633">
        <v>39171</v>
      </c>
      <c r="C116" s="634">
        <v>123.84</v>
      </c>
      <c r="D116" s="635">
        <v>0.94467937203186114</v>
      </c>
      <c r="E116" s="635">
        <v>8.3904934612463539E-2</v>
      </c>
    </row>
    <row r="117" spans="2:5">
      <c r="B117" s="633">
        <v>39174</v>
      </c>
      <c r="C117" s="634">
        <v>123.34</v>
      </c>
      <c r="D117" s="635">
        <v>-0.1210381898470011</v>
      </c>
      <c r="E117" s="635">
        <v>0.37551219903840977</v>
      </c>
    </row>
    <row r="118" spans="2:5">
      <c r="B118" s="633">
        <v>39175</v>
      </c>
      <c r="C118" s="634">
        <v>123.55</v>
      </c>
      <c r="D118" s="635">
        <v>0.19914012089384836</v>
      </c>
      <c r="E118" s="635">
        <v>0.38242802316422281</v>
      </c>
    </row>
    <row r="119" spans="2:5">
      <c r="B119" s="633">
        <v>39176</v>
      </c>
      <c r="C119" s="634">
        <v>123.6</v>
      </c>
      <c r="D119" s="635">
        <v>1.0374713592610918</v>
      </c>
      <c r="E119" s="635">
        <v>0.5307022121776972</v>
      </c>
    </row>
    <row r="120" spans="2:5">
      <c r="B120" s="633">
        <v>39177</v>
      </c>
      <c r="C120" s="634">
        <v>123.37</v>
      </c>
      <c r="D120" s="635">
        <v>0.6613759336492715</v>
      </c>
      <c r="E120" s="635">
        <v>0.36806744476353875</v>
      </c>
    </row>
    <row r="121" spans="2:5">
      <c r="B121" s="633">
        <v>39178</v>
      </c>
      <c r="C121" s="634">
        <v>123.46</v>
      </c>
      <c r="D121" s="635">
        <v>0.25832357184371019</v>
      </c>
      <c r="E121" s="635">
        <v>0.51525278850571377</v>
      </c>
    </row>
    <row r="122" spans="2:5">
      <c r="B122" s="633">
        <v>39181</v>
      </c>
      <c r="C122" s="634">
        <v>123.03</v>
      </c>
      <c r="D122" s="635">
        <v>0.73496331741109866</v>
      </c>
      <c r="E122" s="635">
        <v>0.49883159714519082</v>
      </c>
    </row>
    <row r="123" spans="2:5">
      <c r="B123" s="633">
        <v>39182</v>
      </c>
      <c r="C123" s="634">
        <v>122.86</v>
      </c>
      <c r="D123" s="635">
        <v>-0.19376399986724824</v>
      </c>
      <c r="E123" s="635">
        <v>0.41991350942058686</v>
      </c>
    </row>
    <row r="124" spans="2:5">
      <c r="B124" s="633">
        <v>39183</v>
      </c>
      <c r="C124" s="634">
        <v>122.42</v>
      </c>
      <c r="D124" s="635">
        <v>0.90925921634822449</v>
      </c>
      <c r="E124" s="635">
        <v>-0.29847983018669144</v>
      </c>
    </row>
    <row r="125" spans="2:5">
      <c r="B125" s="633">
        <v>39184</v>
      </c>
      <c r="C125" s="634">
        <v>122.09</v>
      </c>
      <c r="D125" s="635">
        <v>8.419178137018779E-2</v>
      </c>
      <c r="E125" s="635">
        <v>-0.51148436315773271</v>
      </c>
    </row>
    <row r="126" spans="2:5">
      <c r="B126" s="633">
        <v>39185</v>
      </c>
      <c r="C126" s="634">
        <v>121.8</v>
      </c>
      <c r="D126" s="635">
        <v>0.48504474518886331</v>
      </c>
      <c r="E126" s="635">
        <v>-0.50200296011944012</v>
      </c>
    </row>
    <row r="127" spans="2:5">
      <c r="B127" s="633">
        <v>39188</v>
      </c>
      <c r="C127" s="634">
        <v>121.8</v>
      </c>
      <c r="D127" s="635">
        <v>-4.3673774436016766</v>
      </c>
      <c r="E127" s="635">
        <v>-0.71124031368915286</v>
      </c>
    </row>
    <row r="128" spans="2:5">
      <c r="B128" s="633">
        <v>39189</v>
      </c>
      <c r="C128" s="634">
        <v>122.02</v>
      </c>
      <c r="D128" s="635">
        <v>-1.232708158953578</v>
      </c>
      <c r="E128" s="635">
        <v>-0.8453496973617094</v>
      </c>
    </row>
    <row r="129" spans="2:5">
      <c r="B129" s="633">
        <v>39190</v>
      </c>
      <c r="C129" s="634">
        <v>122.25</v>
      </c>
      <c r="D129" s="635">
        <v>0.8013331386791458</v>
      </c>
      <c r="E129" s="635">
        <v>-0.92672904783336718</v>
      </c>
    </row>
    <row r="130" spans="2:5">
      <c r="B130" s="633">
        <v>39191</v>
      </c>
      <c r="C130" s="634">
        <v>121.88</v>
      </c>
      <c r="D130" s="635">
        <v>-1.6584254748552374</v>
      </c>
      <c r="E130" s="635">
        <v>-0.95070659194374041</v>
      </c>
    </row>
    <row r="131" spans="2:5">
      <c r="B131" s="633">
        <v>39192</v>
      </c>
      <c r="C131" s="634">
        <v>121.07</v>
      </c>
      <c r="D131" s="635">
        <v>-2.9506469359671272E-2</v>
      </c>
      <c r="E131" s="635">
        <v>-0.15342733439538306</v>
      </c>
    </row>
    <row r="132" spans="2:5">
      <c r="B132" s="633">
        <v>39195</v>
      </c>
      <c r="C132" s="634">
        <v>120.92</v>
      </c>
      <c r="D132" s="635">
        <v>-0.48546367193141526</v>
      </c>
      <c r="E132" s="635">
        <v>0.18450403524741846</v>
      </c>
    </row>
    <row r="133" spans="2:5">
      <c r="B133" s="633">
        <v>39196</v>
      </c>
      <c r="C133" s="634">
        <v>121.05</v>
      </c>
      <c r="D133" s="635">
        <v>0.31720193641625</v>
      </c>
      <c r="E133" s="635">
        <v>0.10332076922056044</v>
      </c>
    </row>
    <row r="134" spans="2:5">
      <c r="B134" s="633">
        <v>39197</v>
      </c>
      <c r="C134" s="634">
        <v>120.91</v>
      </c>
      <c r="D134" s="635">
        <v>1.2135773592368244</v>
      </c>
      <c r="E134" s="635">
        <v>0.46690846793081081</v>
      </c>
    </row>
    <row r="135" spans="2:5">
      <c r="B135" s="633">
        <v>39198</v>
      </c>
      <c r="C135" s="634">
        <v>120.68</v>
      </c>
      <c r="D135" s="635">
        <v>1.1328114285460329</v>
      </c>
      <c r="E135" s="635">
        <v>0.420732844644916</v>
      </c>
    </row>
    <row r="136" spans="2:5">
      <c r="B136" s="633">
        <v>39199</v>
      </c>
      <c r="C136" s="634">
        <v>120.02</v>
      </c>
      <c r="D136" s="635">
        <v>0.2330502764911398</v>
      </c>
      <c r="E136" s="635">
        <v>0.6197256967480681</v>
      </c>
    </row>
    <row r="137" spans="2:5">
      <c r="B137" s="633">
        <v>39202</v>
      </c>
      <c r="C137" s="634">
        <v>120.1</v>
      </c>
      <c r="D137" s="635">
        <v>0.88668841611651539</v>
      </c>
      <c r="E137" s="635">
        <v>0.33255508904440567</v>
      </c>
    </row>
    <row r="138" spans="2:5">
      <c r="B138" s="633">
        <v>39204</v>
      </c>
      <c r="C138" s="634">
        <v>120.24</v>
      </c>
      <c r="D138" s="635">
        <v>-0.35273583236093548</v>
      </c>
      <c r="E138" s="635">
        <v>-0.11724930060587672</v>
      </c>
    </row>
    <row r="139" spans="2:5">
      <c r="B139" s="633">
        <v>39205</v>
      </c>
      <c r="C139" s="634">
        <v>119.87</v>
      </c>
      <c r="D139" s="635">
        <v>0.9074862927906503</v>
      </c>
      <c r="E139" s="635">
        <v>-0.21254757375223909</v>
      </c>
    </row>
    <row r="140" spans="2:5">
      <c r="B140" s="633">
        <v>39206</v>
      </c>
      <c r="C140" s="634">
        <v>119.28</v>
      </c>
      <c r="D140" s="635">
        <v>-1.6929923175093877</v>
      </c>
      <c r="E140" s="635">
        <v>-0.14168444812518591</v>
      </c>
    </row>
    <row r="141" spans="2:5">
      <c r="B141" s="633">
        <v>39209</v>
      </c>
      <c r="C141" s="634">
        <v>118.79</v>
      </c>
      <c r="D141" s="635">
        <v>-1.9350533683151523</v>
      </c>
      <c r="E141" s="635">
        <v>-0.38018743954875139</v>
      </c>
    </row>
    <row r="142" spans="2:5">
      <c r="B142" s="633">
        <v>39210</v>
      </c>
      <c r="C142" s="634">
        <v>119.32</v>
      </c>
      <c r="D142" s="635">
        <v>0.46572351652149663</v>
      </c>
      <c r="E142" s="635">
        <v>-0.20514905312304049</v>
      </c>
    </row>
    <row r="143" spans="2:5">
      <c r="B143" s="633">
        <v>39212</v>
      </c>
      <c r="C143" s="634">
        <v>119.98</v>
      </c>
      <c r="D143" s="635">
        <v>0.72909215588051213</v>
      </c>
      <c r="E143" s="635">
        <v>-0.21074189364123436</v>
      </c>
    </row>
    <row r="144" spans="2:5">
      <c r="B144" s="633">
        <v>39213</v>
      </c>
      <c r="C144" s="634">
        <v>120.4</v>
      </c>
      <c r="D144" s="635">
        <v>-0.78283252384844315</v>
      </c>
      <c r="E144" s="635">
        <v>0.16550388250525874</v>
      </c>
    </row>
    <row r="145" spans="2:5">
      <c r="B145" s="633">
        <v>39216</v>
      </c>
      <c r="C145" s="634">
        <v>120.1</v>
      </c>
      <c r="D145" s="635">
        <v>0.87253287261904044</v>
      </c>
      <c r="E145" s="635">
        <v>-0.26729050641193941</v>
      </c>
    </row>
    <row r="146" spans="2:5">
      <c r="B146" s="633">
        <v>39217</v>
      </c>
      <c r="C146" s="634">
        <v>119.59</v>
      </c>
      <c r="D146" s="635">
        <v>0.86833640916329324</v>
      </c>
      <c r="E146" s="635">
        <v>-0.25523715310935763</v>
      </c>
    </row>
    <row r="147" spans="2:5">
      <c r="B147" s="633">
        <v>39218</v>
      </c>
      <c r="C147" s="634">
        <v>119.57</v>
      </c>
      <c r="D147" s="635">
        <v>0.94072811551606428</v>
      </c>
      <c r="E147" s="635">
        <v>-0.37438338678887462</v>
      </c>
    </row>
    <row r="148" spans="2:5">
      <c r="B148" s="633">
        <v>39219</v>
      </c>
      <c r="C148" s="634">
        <v>120.46</v>
      </c>
      <c r="D148" s="635">
        <v>-4.9646140907355392</v>
      </c>
      <c r="E148" s="635">
        <v>-0.10036920847775217</v>
      </c>
    </row>
    <row r="149" spans="2:5">
      <c r="B149" s="633">
        <v>39220</v>
      </c>
      <c r="C149" s="634">
        <v>120.58</v>
      </c>
      <c r="D149" s="635">
        <v>0.55009698963956877</v>
      </c>
      <c r="E149" s="635">
        <v>-0.37963143961412638</v>
      </c>
    </row>
    <row r="150" spans="2:5">
      <c r="B150" s="633">
        <v>39223</v>
      </c>
      <c r="C150" s="634">
        <v>120.14</v>
      </c>
      <c r="D150" s="635">
        <v>-0.10493147987610674</v>
      </c>
      <c r="E150" s="635">
        <v>-0.34188617284326867</v>
      </c>
    </row>
    <row r="151" spans="2:5">
      <c r="B151" s="633">
        <v>39224</v>
      </c>
      <c r="C151" s="634">
        <v>120.14</v>
      </c>
      <c r="D151" s="635">
        <v>1.1352667243294141</v>
      </c>
      <c r="E151" s="635">
        <v>-0.94188407526464013</v>
      </c>
    </row>
    <row r="152" spans="2:5">
      <c r="B152" s="633">
        <v>39225</v>
      </c>
      <c r="C152" s="634">
        <v>119.98</v>
      </c>
      <c r="D152" s="635">
        <v>-1.0823027453355794</v>
      </c>
      <c r="E152" s="635">
        <v>-0.13442157443644909</v>
      </c>
    </row>
    <row r="153" spans="2:5">
      <c r="B153" s="633">
        <v>39226</v>
      </c>
      <c r="C153" s="634">
        <v>120.36</v>
      </c>
      <c r="D153" s="635">
        <v>1.1325532765592978</v>
      </c>
      <c r="E153" s="635">
        <v>-0.21319243363304577</v>
      </c>
    </row>
    <row r="154" spans="2:5">
      <c r="B154" s="633">
        <v>39227</v>
      </c>
      <c r="C154" s="634">
        <v>120.68</v>
      </c>
      <c r="D154" s="635">
        <v>-3.2592572014335359</v>
      </c>
      <c r="E154" s="635">
        <v>-0.20803203090460887</v>
      </c>
    </row>
    <row r="155" spans="2:5">
      <c r="B155" s="633">
        <v>39231</v>
      </c>
      <c r="C155" s="634">
        <v>122.03</v>
      </c>
      <c r="D155" s="635">
        <v>0.68762341506179758</v>
      </c>
      <c r="E155" s="635">
        <v>-0.28350476841578082</v>
      </c>
    </row>
    <row r="156" spans="2:5">
      <c r="B156" s="633">
        <v>39232</v>
      </c>
      <c r="C156" s="634">
        <v>121.62</v>
      </c>
      <c r="D156" s="635">
        <v>-1.2990247366080065E-3</v>
      </c>
      <c r="E156" s="635">
        <v>4.0482290604014438E-3</v>
      </c>
    </row>
    <row r="157" spans="2:5">
      <c r="B157" s="633">
        <v>39233</v>
      </c>
      <c r="C157" s="634">
        <v>122.42</v>
      </c>
      <c r="D157" s="635">
        <v>-6.8808660777048614E-2</v>
      </c>
      <c r="E157" s="635">
        <v>3.2179996336843111E-2</v>
      </c>
    </row>
    <row r="158" spans="2:5">
      <c r="B158" s="633">
        <v>39234</v>
      </c>
      <c r="C158" s="634">
        <v>122.24</v>
      </c>
      <c r="D158" s="635">
        <v>0.60695756175121041</v>
      </c>
      <c r="E158" s="635">
        <v>0.40775778184717831</v>
      </c>
    </row>
    <row r="159" spans="2:5">
      <c r="B159" s="633">
        <v>39237</v>
      </c>
      <c r="C159" s="634">
        <v>121.73</v>
      </c>
      <c r="D159" s="635">
        <v>0.93056823699769675</v>
      </c>
      <c r="E159" s="635">
        <v>0.30266908034632606</v>
      </c>
    </row>
    <row r="160" spans="2:5">
      <c r="B160" s="633">
        <v>39238</v>
      </c>
      <c r="C160" s="634">
        <v>121.87</v>
      </c>
      <c r="D160" s="635">
        <v>1.3294756474943892</v>
      </c>
      <c r="E160" s="635">
        <v>0.3303882460537591</v>
      </c>
    </row>
    <row r="161" spans="2:5">
      <c r="B161" s="633">
        <v>39239</v>
      </c>
      <c r="C161" s="634">
        <v>121</v>
      </c>
      <c r="D161" s="635">
        <v>-0.63021270286118902</v>
      </c>
      <c r="E161" s="635">
        <v>5.656885847045582E-2</v>
      </c>
    </row>
    <row r="162" spans="2:5">
      <c r="B162" s="633">
        <v>39240</v>
      </c>
      <c r="C162" s="634">
        <v>120.93</v>
      </c>
      <c r="D162" s="635">
        <v>-4.799749544416803E-2</v>
      </c>
      <c r="E162" s="635">
        <v>4.8331528587944794E-3</v>
      </c>
    </row>
    <row r="163" spans="2:5">
      <c r="B163" s="633">
        <v>39241</v>
      </c>
      <c r="C163" s="634">
        <v>121.09</v>
      </c>
      <c r="D163" s="635">
        <v>0.19273513521542263</v>
      </c>
      <c r="E163" s="635">
        <v>-7.3018071068719506E-2</v>
      </c>
    </row>
    <row r="164" spans="2:5">
      <c r="B164" s="633">
        <v>39244</v>
      </c>
      <c r="C164" s="634">
        <v>121.91</v>
      </c>
      <c r="D164" s="635">
        <v>-1.9855443738601712</v>
      </c>
      <c r="E164" s="635">
        <v>-0.23788767883624609</v>
      </c>
    </row>
    <row r="165" spans="2:5">
      <c r="B165" s="633">
        <v>39245</v>
      </c>
      <c r="C165" s="634">
        <v>121.78</v>
      </c>
      <c r="D165" s="635">
        <v>0.24480762246958104</v>
      </c>
      <c r="E165" s="635">
        <v>-0.49612737866599638</v>
      </c>
    </row>
    <row r="166" spans="2:5">
      <c r="B166" s="633">
        <v>39246</v>
      </c>
      <c r="C166" s="634">
        <v>121.8</v>
      </c>
      <c r="D166" s="635">
        <v>0.38560966950509873</v>
      </c>
      <c r="E166" s="635">
        <v>-0.98848261249878921</v>
      </c>
    </row>
    <row r="167" spans="2:5">
      <c r="B167" s="633">
        <v>39247</v>
      </c>
      <c r="C167" s="634">
        <v>121.82</v>
      </c>
      <c r="D167" s="635">
        <v>0.17538839312170301</v>
      </c>
      <c r="E167" s="635">
        <v>-0.95035300462517436</v>
      </c>
    </row>
    <row r="168" spans="2:5">
      <c r="B168" s="633">
        <v>39248</v>
      </c>
      <c r="C168" s="634">
        <v>122.66</v>
      </c>
      <c r="D168" s="635">
        <v>-2.4378906016694408</v>
      </c>
      <c r="E168" s="635">
        <v>-3.1065449110936254</v>
      </c>
    </row>
    <row r="169" spans="2:5">
      <c r="B169" s="633">
        <v>39251</v>
      </c>
      <c r="C169" s="634">
        <v>122.21</v>
      </c>
      <c r="D169" s="635">
        <v>-3.4944841322737181</v>
      </c>
      <c r="E169" s="635">
        <v>-3.119216686393929</v>
      </c>
    </row>
    <row r="170" spans="2:5">
      <c r="B170" s="633">
        <v>39252</v>
      </c>
      <c r="C170" s="634">
        <v>122.36</v>
      </c>
      <c r="D170" s="635">
        <v>0.45964239033072773</v>
      </c>
      <c r="E170" s="635">
        <v>-3.0474001910994928</v>
      </c>
    </row>
    <row r="171" spans="2:5">
      <c r="B171" s="633">
        <v>39253</v>
      </c>
      <c r="C171" s="634">
        <v>123</v>
      </c>
      <c r="D171" s="635">
        <v>-17.078887719139328</v>
      </c>
      <c r="E171" s="635">
        <v>-2.9811557307577869</v>
      </c>
    </row>
    <row r="172" spans="2:5">
      <c r="B172" s="633">
        <v>39254</v>
      </c>
      <c r="C172" s="634">
        <v>123.04</v>
      </c>
      <c r="D172" s="635">
        <v>0.15610519536745698</v>
      </c>
      <c r="E172" s="635">
        <v>-2.9199372919908835</v>
      </c>
    </row>
    <row r="173" spans="2:5">
      <c r="B173" s="633">
        <v>39255</v>
      </c>
      <c r="C173" s="634">
        <v>122.6</v>
      </c>
      <c r="D173" s="635">
        <v>0.88832513656614998</v>
      </c>
      <c r="E173" s="635">
        <v>-2.4656150941265387</v>
      </c>
    </row>
    <row r="174" spans="2:5">
      <c r="B174" s="633">
        <v>39258</v>
      </c>
      <c r="C174" s="634">
        <v>122.49</v>
      </c>
      <c r="D174" s="635">
        <v>0.63909961551364758</v>
      </c>
      <c r="E174" s="635">
        <v>-2.7503821867125531</v>
      </c>
    </row>
    <row r="175" spans="2:5">
      <c r="B175" s="633">
        <v>39259</v>
      </c>
      <c r="C175" s="634">
        <v>121.62</v>
      </c>
      <c r="D175" s="635">
        <v>-2.009361530301117</v>
      </c>
      <c r="E175" s="635">
        <v>-0.25968675118955709</v>
      </c>
    </row>
    <row r="176" spans="2:5">
      <c r="B176" s="633">
        <v>39260</v>
      </c>
      <c r="C176" s="634">
        <v>120.98</v>
      </c>
      <c r="D176" s="635">
        <v>-0.31422874722331129</v>
      </c>
      <c r="E176" s="635">
        <v>-0.42360126019501321</v>
      </c>
    </row>
    <row r="177" spans="2:5">
      <c r="B177" s="633">
        <v>39261</v>
      </c>
      <c r="C177" s="634">
        <v>121.66</v>
      </c>
      <c r="D177" s="635">
        <v>-1.5337272577713676</v>
      </c>
      <c r="E177" s="635">
        <v>-0.56824126285231624</v>
      </c>
    </row>
    <row r="178" spans="2:5">
      <c r="B178" s="633">
        <v>39262</v>
      </c>
      <c r="C178" s="634">
        <v>122.31</v>
      </c>
      <c r="D178" s="635">
        <v>0.3559803295216416</v>
      </c>
      <c r="E178" s="635">
        <v>-0.64843552564866458</v>
      </c>
    </row>
    <row r="179" spans="2:5">
      <c r="B179" s="633">
        <v>39265</v>
      </c>
      <c r="C179" s="634">
        <v>121.77</v>
      </c>
      <c r="D179" s="635">
        <v>-0.9912963676707357</v>
      </c>
      <c r="E179" s="635">
        <v>-0.25680353570226327</v>
      </c>
    </row>
    <row r="180" spans="2:5">
      <c r="B180" s="633">
        <v>39266</v>
      </c>
      <c r="C180" s="634">
        <v>121.87</v>
      </c>
      <c r="D180" s="635">
        <v>-0.12415488203497099</v>
      </c>
      <c r="E180" s="635">
        <v>-0.2820167922161832</v>
      </c>
    </row>
    <row r="181" spans="2:5">
      <c r="B181" s="633">
        <v>39268</v>
      </c>
      <c r="C181" s="634">
        <v>121.88</v>
      </c>
      <c r="D181" s="635">
        <v>7.7739775939208555E-2</v>
      </c>
      <c r="E181" s="635">
        <v>-5.4114866535656739E-2</v>
      </c>
    </row>
    <row r="182" spans="2:5">
      <c r="B182" s="633">
        <v>39269</v>
      </c>
      <c r="C182" s="634">
        <v>121.82</v>
      </c>
      <c r="D182" s="635">
        <v>0.73206239932369244</v>
      </c>
      <c r="E182" s="635">
        <v>4.0105920974199561E-3</v>
      </c>
    </row>
    <row r="183" spans="2:5">
      <c r="B183" s="633">
        <v>39272</v>
      </c>
      <c r="C183" s="634">
        <v>121.85</v>
      </c>
      <c r="D183" s="635">
        <v>-0.49072154282075053</v>
      </c>
      <c r="E183" s="635">
        <v>9.2760445175273418E-2</v>
      </c>
    </row>
    <row r="184" spans="2:5">
      <c r="B184" s="633">
        <v>39273</v>
      </c>
      <c r="C184" s="634">
        <v>121.83</v>
      </c>
      <c r="D184" s="635">
        <v>6.1586221992317391E-2</v>
      </c>
      <c r="E184" s="635">
        <v>-7.6199262404123792E-3</v>
      </c>
    </row>
    <row r="185" spans="2:5">
      <c r="B185" s="633">
        <v>39274</v>
      </c>
      <c r="C185" s="634">
        <v>121.19</v>
      </c>
      <c r="D185" s="635">
        <v>0.76285853995317865</v>
      </c>
      <c r="E185" s="635">
        <v>-0.13492969291956927</v>
      </c>
    </row>
    <row r="186" spans="2:5">
      <c r="B186" s="633">
        <v>39275</v>
      </c>
      <c r="C186" s="634">
        <v>121.62</v>
      </c>
      <c r="D186" s="635">
        <v>-0.37004739612576154</v>
      </c>
      <c r="E186" s="635">
        <v>-0.18275012647327543</v>
      </c>
    </row>
    <row r="187" spans="2:5">
      <c r="B187" s="633">
        <v>39276</v>
      </c>
      <c r="C187" s="634">
        <v>121.99</v>
      </c>
      <c r="D187" s="635">
        <v>-0.82681748194477156</v>
      </c>
      <c r="E187" s="635">
        <v>-0.68542840804783023</v>
      </c>
    </row>
    <row r="188" spans="2:5">
      <c r="B188" s="633">
        <v>39279</v>
      </c>
      <c r="C188" s="634">
        <v>121.98</v>
      </c>
      <c r="D188" s="635">
        <v>-0.81342859081488972</v>
      </c>
      <c r="E188" s="635">
        <v>-0.69495345590597324</v>
      </c>
    </row>
    <row r="189" spans="2:5">
      <c r="B189" s="633">
        <v>39280</v>
      </c>
      <c r="C189" s="634">
        <v>121.67</v>
      </c>
      <c r="D189" s="635">
        <v>0.39731936444774918</v>
      </c>
      <c r="E189" s="635">
        <v>-0.64541067974083366</v>
      </c>
    </row>
    <row r="190" spans="2:5">
      <c r="B190" s="633">
        <v>39281</v>
      </c>
      <c r="C190" s="634">
        <v>121.83</v>
      </c>
      <c r="D190" s="635">
        <v>-4.0094695138426344</v>
      </c>
      <c r="E190" s="635">
        <v>-0.60807241598141359</v>
      </c>
    </row>
    <row r="191" spans="2:5">
      <c r="B191" s="633">
        <v>39282</v>
      </c>
      <c r="C191" s="634">
        <v>122.07</v>
      </c>
      <c r="D191" s="635">
        <v>-5.0891130146827959E-3</v>
      </c>
      <c r="E191" s="635">
        <v>-0.81255766550707964</v>
      </c>
    </row>
    <row r="192" spans="2:5">
      <c r="B192" s="633">
        <v>39283</v>
      </c>
      <c r="C192" s="634">
        <v>122.03</v>
      </c>
      <c r="D192" s="635">
        <v>1.1096579731091545</v>
      </c>
      <c r="E192" s="635">
        <v>-0.79537084922059997</v>
      </c>
    </row>
    <row r="193" spans="2:5">
      <c r="B193" s="633">
        <v>39286</v>
      </c>
      <c r="C193" s="634">
        <v>121.99</v>
      </c>
      <c r="D193" s="635">
        <v>-0.10867954980981998</v>
      </c>
      <c r="E193" s="635">
        <v>-0.73003791043262833</v>
      </c>
    </row>
    <row r="194" spans="2:5">
      <c r="B194" s="633">
        <v>39287</v>
      </c>
      <c r="C194" s="634">
        <v>122.59</v>
      </c>
      <c r="D194" s="635">
        <v>-2.2582142286244342</v>
      </c>
      <c r="E194" s="635">
        <v>-4.8734645036354177E-2</v>
      </c>
    </row>
    <row r="195" spans="2:5">
      <c r="B195" s="633">
        <v>39288</v>
      </c>
      <c r="C195" s="634">
        <v>122.34</v>
      </c>
      <c r="D195" s="635">
        <v>-0.69312087680953172</v>
      </c>
      <c r="E195" s="635">
        <v>-0.31461718870771105</v>
      </c>
    </row>
    <row r="196" spans="2:5">
      <c r="B196" s="633">
        <v>39289</v>
      </c>
      <c r="C196" s="634">
        <v>122.77</v>
      </c>
      <c r="D196" s="635">
        <v>0.85464993596355066</v>
      </c>
      <c r="E196" s="635">
        <v>-0.37429368110863798</v>
      </c>
    </row>
    <row r="197" spans="2:5">
      <c r="B197" s="633">
        <v>39290</v>
      </c>
      <c r="C197" s="634">
        <v>123.16</v>
      </c>
      <c r="D197" s="635">
        <v>0.75965334393128414</v>
      </c>
      <c r="E197" s="635">
        <v>-0.34305417486830875</v>
      </c>
    </row>
    <row r="198" spans="2:5">
      <c r="B198" s="633">
        <v>39293</v>
      </c>
      <c r="C198" s="634">
        <v>123.61</v>
      </c>
      <c r="D198" s="635">
        <v>-1.8662669187141812</v>
      </c>
      <c r="E198" s="635">
        <v>-0.10783152027929077</v>
      </c>
    </row>
    <row r="199" spans="2:5">
      <c r="B199" s="633">
        <v>39294</v>
      </c>
      <c r="C199" s="634">
        <v>123.58</v>
      </c>
      <c r="D199" s="635">
        <v>0.69192252630266604</v>
      </c>
      <c r="E199" s="635">
        <v>-2.8494599015289508E-2</v>
      </c>
    </row>
    <row r="200" spans="2:5">
      <c r="B200" s="633">
        <v>39295</v>
      </c>
      <c r="C200" s="634">
        <v>123.31</v>
      </c>
      <c r="D200" s="635">
        <v>0.10999699387248513</v>
      </c>
      <c r="E200" s="635">
        <v>-0.32235462072977938</v>
      </c>
    </row>
    <row r="201" spans="2:5">
      <c r="B201" s="633">
        <v>39296</v>
      </c>
      <c r="C201" s="634">
        <v>123.28</v>
      </c>
      <c r="D201" s="635">
        <v>-0.61165564650130855</v>
      </c>
      <c r="E201" s="635">
        <v>-0.4349295597009401</v>
      </c>
    </row>
    <row r="202" spans="2:5">
      <c r="B202" s="633">
        <v>39297</v>
      </c>
      <c r="C202" s="634">
        <v>123.94</v>
      </c>
      <c r="D202" s="635">
        <v>-0.13776242796152299</v>
      </c>
      <c r="E202" s="635">
        <v>-0.2395534697924496</v>
      </c>
    </row>
    <row r="203" spans="2:5">
      <c r="B203" s="633">
        <v>39300</v>
      </c>
      <c r="C203" s="634">
        <v>124.43</v>
      </c>
      <c r="D203" s="635">
        <v>-1.2023702160378784</v>
      </c>
      <c r="E203" s="635">
        <v>-0.43951719663693456</v>
      </c>
    </row>
    <row r="204" spans="2:5">
      <c r="B204" s="633">
        <v>39301</v>
      </c>
      <c r="C204" s="634">
        <v>124.75</v>
      </c>
      <c r="D204" s="635">
        <v>-2.8371228866840459E-2</v>
      </c>
      <c r="E204" s="635">
        <v>-0.3484496284262571</v>
      </c>
    </row>
    <row r="205" spans="2:5">
      <c r="B205" s="633">
        <v>39302</v>
      </c>
      <c r="C205" s="634">
        <v>124.53</v>
      </c>
      <c r="D205" s="635">
        <v>-0.49863428935474796</v>
      </c>
      <c r="E205" s="635">
        <v>-1.8233306396837772</v>
      </c>
    </row>
    <row r="206" spans="2:5">
      <c r="B206" s="633">
        <v>39303</v>
      </c>
      <c r="C206" s="634">
        <v>124.76</v>
      </c>
      <c r="D206" s="635">
        <v>-0.7078235616087285</v>
      </c>
      <c r="E206" s="635">
        <v>-1.9327488817490324</v>
      </c>
    </row>
    <row r="207" spans="2:5">
      <c r="B207" s="633">
        <v>39304</v>
      </c>
      <c r="C207" s="634">
        <v>125</v>
      </c>
      <c r="D207" s="635">
        <v>0.74746997134722759</v>
      </c>
      <c r="E207" s="635">
        <v>-1.6745285204165425</v>
      </c>
    </row>
    <row r="208" spans="2:5">
      <c r="B208" s="633">
        <v>39307</v>
      </c>
      <c r="C208" s="634">
        <v>125.17</v>
      </c>
      <c r="D208" s="635">
        <v>-10.93582272530395</v>
      </c>
      <c r="E208" s="635">
        <v>-2.3327332387039852</v>
      </c>
    </row>
    <row r="209" spans="2:5">
      <c r="B209" s="633">
        <v>39308</v>
      </c>
      <c r="C209" s="634">
        <v>125.5</v>
      </c>
      <c r="D209" s="635">
        <v>-0.90369012241830715</v>
      </c>
      <c r="E209" s="635">
        <v>-2.9553507034852067</v>
      </c>
    </row>
    <row r="210" spans="2:5">
      <c r="B210" s="633">
        <v>39309</v>
      </c>
      <c r="C210" s="634">
        <v>125.22</v>
      </c>
      <c r="D210" s="635">
        <v>0.60517231328954812</v>
      </c>
      <c r="E210" s="635">
        <v>-2.9379965758543993</v>
      </c>
    </row>
    <row r="211" spans="2:5">
      <c r="B211" s="633">
        <v>39310</v>
      </c>
      <c r="C211" s="634">
        <v>125.4</v>
      </c>
      <c r="D211" s="635">
        <v>-4.6358042568789415</v>
      </c>
      <c r="E211" s="635">
        <v>-3.1031062623792538</v>
      </c>
    </row>
    <row r="212" spans="2:5">
      <c r="B212" s="633">
        <v>39311</v>
      </c>
      <c r="C212" s="634">
        <v>125.01</v>
      </c>
      <c r="D212" s="635">
        <v>-4.8569565428232968</v>
      </c>
      <c r="E212" s="635">
        <v>-1.613111851995334</v>
      </c>
    </row>
    <row r="213" spans="2:5">
      <c r="B213" s="633">
        <v>39314</v>
      </c>
      <c r="C213" s="634">
        <v>125.02</v>
      </c>
      <c r="D213" s="635">
        <v>-0.58634466819307407</v>
      </c>
      <c r="E213" s="635">
        <v>-2.3559921143451183</v>
      </c>
    </row>
    <row r="214" spans="2:5">
      <c r="B214" s="633">
        <v>39315</v>
      </c>
      <c r="C214" s="634">
        <v>125.04</v>
      </c>
      <c r="D214" s="635">
        <v>-0.40829783432675698</v>
      </c>
      <c r="E214" s="635">
        <v>-2.5456003127319549</v>
      </c>
    </row>
    <row r="215" spans="2:5">
      <c r="B215" s="633">
        <v>39316</v>
      </c>
      <c r="C215" s="634">
        <v>125.11</v>
      </c>
      <c r="D215" s="635">
        <v>-0.50586185261650984</v>
      </c>
      <c r="E215" s="635">
        <v>-2.1623410161563066</v>
      </c>
    </row>
    <row r="216" spans="2:5">
      <c r="B216" s="633">
        <v>39317</v>
      </c>
      <c r="C216" s="634">
        <v>125.29</v>
      </c>
      <c r="D216" s="635">
        <v>-6.1038519588668017</v>
      </c>
      <c r="E216" s="635">
        <v>-1.9464202889433424</v>
      </c>
    </row>
    <row r="217" spans="2:5">
      <c r="B217" s="633">
        <v>39318</v>
      </c>
      <c r="C217" s="634">
        <v>125.56</v>
      </c>
      <c r="D217" s="635">
        <v>-0.72208507541830225</v>
      </c>
      <c r="E217" s="635">
        <v>-1.9245717906270574</v>
      </c>
    </row>
    <row r="218" spans="2:5">
      <c r="B218" s="633">
        <v>39321</v>
      </c>
      <c r="C218" s="634">
        <v>125.94</v>
      </c>
      <c r="D218" s="635">
        <v>-1.9529891808494035</v>
      </c>
      <c r="E218" s="635">
        <v>-2.0193788175924317</v>
      </c>
    </row>
    <row r="219" spans="2:5">
      <c r="B219" s="633">
        <v>39322</v>
      </c>
      <c r="C219" s="634">
        <v>126.05</v>
      </c>
      <c r="D219" s="635">
        <v>-3.3455114523325484</v>
      </c>
      <c r="E219" s="635">
        <v>-2.1743423419333108</v>
      </c>
    </row>
    <row r="220" spans="2:5">
      <c r="B220" s="633">
        <v>39323</v>
      </c>
      <c r="C220" s="634">
        <v>126.25</v>
      </c>
      <c r="D220" s="635">
        <v>-0.43340517997907901</v>
      </c>
      <c r="E220" s="635">
        <v>-1.4487598192171025</v>
      </c>
    </row>
    <row r="221" spans="2:5">
      <c r="B221" s="633">
        <v>39329</v>
      </c>
      <c r="C221" s="634">
        <v>123.98</v>
      </c>
      <c r="D221" s="635">
        <v>-1.0719470230843759</v>
      </c>
      <c r="E221" s="635">
        <v>-1.8727994614685051</v>
      </c>
    </row>
    <row r="222" spans="2:5">
      <c r="B222" s="633">
        <v>39330</v>
      </c>
      <c r="C222" s="634">
        <v>123.03</v>
      </c>
      <c r="D222" s="635">
        <v>-1.590606523002662</v>
      </c>
      <c r="E222" s="635">
        <v>-1.9286863791326974</v>
      </c>
    </row>
    <row r="223" spans="2:5">
      <c r="B223" s="633">
        <v>39331</v>
      </c>
      <c r="C223" s="634">
        <v>122.94</v>
      </c>
      <c r="D223" s="635">
        <v>-1.0247742998533456</v>
      </c>
      <c r="E223" s="635">
        <v>-1.40977469756097</v>
      </c>
    </row>
    <row r="224" spans="2:5">
      <c r="B224" s="633">
        <v>39332</v>
      </c>
      <c r="C224" s="634">
        <v>122.33</v>
      </c>
      <c r="D224" s="635">
        <v>-3.6903625711781212</v>
      </c>
      <c r="E224" s="635">
        <v>-1.2185194782638966</v>
      </c>
    </row>
    <row r="225" spans="2:5">
      <c r="B225" s="633">
        <v>39335</v>
      </c>
      <c r="C225" s="634">
        <v>122.21</v>
      </c>
      <c r="D225" s="635">
        <v>-2.3441976044987483</v>
      </c>
      <c r="E225" s="635">
        <v>-0.97951607705532895</v>
      </c>
    </row>
    <row r="226" spans="2:5">
      <c r="B226" s="633">
        <v>39336</v>
      </c>
      <c r="C226" s="634">
        <v>122.17</v>
      </c>
      <c r="D226" s="635">
        <v>0.28687031866954205</v>
      </c>
      <c r="E226" s="635">
        <v>-1.2389336001151661</v>
      </c>
    </row>
    <row r="227" spans="2:5">
      <c r="B227" s="633">
        <v>39337</v>
      </c>
      <c r="C227" s="634">
        <v>122.15</v>
      </c>
      <c r="D227" s="635">
        <v>0.90538135510043471</v>
      </c>
      <c r="E227" s="635">
        <v>-1.0751909145541998</v>
      </c>
    </row>
    <row r="228" spans="2:5">
      <c r="B228" s="633">
        <v>39338</v>
      </c>
      <c r="C228" s="634">
        <v>121.82</v>
      </c>
      <c r="D228" s="635">
        <v>0.60107678537559606</v>
      </c>
      <c r="E228" s="635">
        <v>-0.44239631757708853</v>
      </c>
    </row>
    <row r="229" spans="2:5">
      <c r="B229" s="633">
        <v>39339</v>
      </c>
      <c r="C229" s="634">
        <v>121.63</v>
      </c>
      <c r="D229" s="635">
        <v>-3.4065291844215202</v>
      </c>
      <c r="E229" s="635">
        <v>-0.11959969788465116</v>
      </c>
    </row>
    <row r="230" spans="2:5">
      <c r="B230" s="633">
        <v>39342</v>
      </c>
      <c r="C230" s="634">
        <v>121.63</v>
      </c>
      <c r="D230" s="635">
        <v>0.12142449907342037</v>
      </c>
      <c r="E230" s="635">
        <v>-4.4039040923188617E-2</v>
      </c>
    </row>
    <row r="231" spans="2:5">
      <c r="B231" s="633">
        <v>39343</v>
      </c>
      <c r="C231" s="634">
        <v>121.53</v>
      </c>
      <c r="D231" s="635">
        <v>0.73919960766165604</v>
      </c>
      <c r="E231" s="635">
        <v>-0.65921527700293225</v>
      </c>
    </row>
    <row r="232" spans="2:5">
      <c r="B232" s="633">
        <v>39344</v>
      </c>
      <c r="C232" s="634">
        <v>121.32</v>
      </c>
      <c r="D232" s="635">
        <v>-8.4621266651687288E-2</v>
      </c>
      <c r="E232" s="635">
        <v>-0.703925549688316</v>
      </c>
    </row>
    <row r="233" spans="2:5">
      <c r="B233" s="633">
        <v>39345</v>
      </c>
      <c r="C233" s="634">
        <v>121.28</v>
      </c>
      <c r="D233" s="635">
        <v>0.81579491739978005</v>
      </c>
      <c r="E233" s="635">
        <v>-8.078726471054086E-2</v>
      </c>
    </row>
    <row r="234" spans="2:5">
      <c r="B234" s="633">
        <v>39346</v>
      </c>
      <c r="C234" s="634">
        <v>121.29</v>
      </c>
      <c r="D234" s="635">
        <v>-3.4008522974577708</v>
      </c>
      <c r="E234" s="635">
        <v>-4.7187002067541076E-2</v>
      </c>
    </row>
    <row r="235" spans="2:5">
      <c r="B235" s="633">
        <v>39349</v>
      </c>
      <c r="C235" s="634">
        <v>121.31</v>
      </c>
      <c r="D235" s="635">
        <v>0.28810487657790917</v>
      </c>
      <c r="E235" s="635">
        <v>-0.16823227143741751</v>
      </c>
    </row>
    <row r="236" spans="2:5">
      <c r="B236" s="633">
        <v>39350</v>
      </c>
      <c r="C236" s="634">
        <v>121.29</v>
      </c>
      <c r="D236" s="635">
        <v>0.95543881042290657</v>
      </c>
      <c r="E236" s="635">
        <v>-4.9517702904251615E-2</v>
      </c>
    </row>
    <row r="237" spans="2:5">
      <c r="B237" s="633">
        <v>39351</v>
      </c>
      <c r="C237" s="634">
        <v>121.29</v>
      </c>
      <c r="D237" s="635">
        <v>0.35662633757441858</v>
      </c>
      <c r="E237" s="635">
        <v>-0.52787647945625926</v>
      </c>
    </row>
    <row r="238" spans="2:5">
      <c r="B238" s="633">
        <v>39352</v>
      </c>
      <c r="C238" s="634">
        <v>121.2</v>
      </c>
      <c r="D238" s="635">
        <v>-0.10811727792747866</v>
      </c>
      <c r="E238" s="635">
        <v>-0.14924356027589339</v>
      </c>
    </row>
    <row r="239" spans="2:5">
      <c r="B239" s="633">
        <v>39353</v>
      </c>
      <c r="C239" s="634">
        <v>120.96</v>
      </c>
      <c r="D239" s="635">
        <v>0.74638071308047393</v>
      </c>
      <c r="E239" s="635">
        <v>-0.11032411099304158</v>
      </c>
    </row>
    <row r="240" spans="2:5">
      <c r="B240" s="633">
        <v>39356</v>
      </c>
      <c r="C240" s="634">
        <v>120.97</v>
      </c>
      <c r="D240" s="635">
        <v>-2.5327165184642735</v>
      </c>
      <c r="E240" s="635">
        <v>-0.32438147831315822</v>
      </c>
    </row>
    <row r="241" spans="2:5">
      <c r="B241" s="633">
        <v>39357</v>
      </c>
      <c r="C241" s="634">
        <v>120.98</v>
      </c>
      <c r="D241" s="635">
        <v>-0.75042186319520954</v>
      </c>
      <c r="E241" s="635">
        <v>-0.47051430949220435</v>
      </c>
    </row>
    <row r="242" spans="2:5">
      <c r="B242" s="633">
        <v>39358</v>
      </c>
      <c r="C242" s="634">
        <v>120.98</v>
      </c>
      <c r="D242" s="635">
        <v>0.56054102155787167</v>
      </c>
      <c r="E242" s="635">
        <v>-0.324483293975176</v>
      </c>
    </row>
    <row r="243" spans="2:5">
      <c r="B243" s="633">
        <v>39359</v>
      </c>
      <c r="C243" s="634">
        <v>120.98</v>
      </c>
      <c r="D243" s="635">
        <v>-0.54296276081790973</v>
      </c>
      <c r="E243" s="635">
        <v>-0.43230342553597489</v>
      </c>
    </row>
    <row r="244" spans="2:5">
      <c r="B244" s="633">
        <v>39360</v>
      </c>
      <c r="C244" s="634">
        <v>120.94</v>
      </c>
      <c r="D244" s="635">
        <v>-0.66630348067890433</v>
      </c>
      <c r="E244" s="635">
        <v>-2.9355389022548719E-2</v>
      </c>
    </row>
    <row r="245" spans="2:5">
      <c r="B245" s="633">
        <v>39364</v>
      </c>
      <c r="C245" s="634">
        <v>120.94</v>
      </c>
      <c r="D245" s="635">
        <v>0.9140998306917193</v>
      </c>
      <c r="E245" s="635">
        <v>0.2012598006783346</v>
      </c>
    </row>
    <row r="246" spans="2:5">
      <c r="B246" s="633">
        <v>39365</v>
      </c>
      <c r="C246" s="634">
        <v>120.96</v>
      </c>
      <c r="D246" s="635">
        <v>-8.3602078451181297E-3</v>
      </c>
      <c r="E246" s="635">
        <v>0.2303242151970728</v>
      </c>
    </row>
    <row r="247" spans="2:5">
      <c r="B247" s="633">
        <v>39366</v>
      </c>
      <c r="C247" s="634">
        <v>120.93</v>
      </c>
      <c r="D247" s="635">
        <v>0.28791973712970975</v>
      </c>
      <c r="E247" s="635">
        <v>0.4058255154515707</v>
      </c>
    </row>
    <row r="248" spans="2:5">
      <c r="B248" s="633">
        <v>39367</v>
      </c>
      <c r="C248" s="634">
        <v>120.82</v>
      </c>
      <c r="D248" s="635">
        <v>0.86388446471097358</v>
      </c>
      <c r="E248" s="635">
        <v>0.59339380633717043</v>
      </c>
    </row>
    <row r="249" spans="2:5">
      <c r="B249" s="633">
        <v>39370</v>
      </c>
      <c r="C249" s="634">
        <v>120.66</v>
      </c>
      <c r="D249" s="635">
        <v>0.76399192318903919</v>
      </c>
      <c r="E249" s="635">
        <v>0.51206076075086349</v>
      </c>
    </row>
    <row r="250" spans="2:5">
      <c r="B250" s="633">
        <v>39371</v>
      </c>
      <c r="C250" s="634">
        <v>120.74</v>
      </c>
      <c r="D250" s="635">
        <v>0.68554634096357514</v>
      </c>
      <c r="E250" s="635">
        <v>0.63554247863400115</v>
      </c>
    </row>
    <row r="251" spans="2:5">
      <c r="B251" s="633">
        <v>39372</v>
      </c>
      <c r="C251" s="634">
        <v>120.78</v>
      </c>
      <c r="D251" s="635">
        <v>0.64667455552029407</v>
      </c>
      <c r="E251" s="635">
        <v>6.4079081652487754E-2</v>
      </c>
    </row>
    <row r="252" spans="2:5">
      <c r="B252" s="633">
        <v>39373</v>
      </c>
      <c r="C252" s="634">
        <v>120.75</v>
      </c>
      <c r="D252" s="635">
        <v>0.34476851158757116</v>
      </c>
      <c r="E252" s="635">
        <v>0.10173097578310118</v>
      </c>
    </row>
    <row r="253" spans="2:5">
      <c r="B253" s="633">
        <v>39374</v>
      </c>
      <c r="C253" s="634">
        <v>120.55</v>
      </c>
      <c r="D253" s="635">
        <v>0.85601181733684573</v>
      </c>
      <c r="E253" s="635">
        <v>-2.7210179432321718E-2</v>
      </c>
    </row>
    <row r="254" spans="2:5">
      <c r="B254" s="633">
        <v>39377</v>
      </c>
      <c r="C254" s="634">
        <v>120.71</v>
      </c>
      <c r="D254" s="635">
        <v>-3.7123240417408843</v>
      </c>
      <c r="E254" s="635">
        <v>-0.12652564420789242</v>
      </c>
    </row>
    <row r="255" spans="2:5">
      <c r="B255" s="633">
        <v>39378</v>
      </c>
      <c r="C255" s="634">
        <v>120.76</v>
      </c>
      <c r="D255" s="635">
        <v>1.1274477236252669</v>
      </c>
      <c r="E255" s="635">
        <v>-0.1428477526890109</v>
      </c>
    </row>
    <row r="256" spans="2:5">
      <c r="B256" s="633">
        <v>39379</v>
      </c>
      <c r="C256" s="634">
        <v>120.77</v>
      </c>
      <c r="D256" s="635">
        <v>-0.138596163318921</v>
      </c>
      <c r="E256" s="635">
        <v>-0.12082851718702846</v>
      </c>
    </row>
    <row r="257" spans="2:5">
      <c r="B257" s="633">
        <v>39384</v>
      </c>
      <c r="C257" s="634">
        <v>120.78</v>
      </c>
      <c r="D257" s="635">
        <v>-9.661912465419531E-3</v>
      </c>
      <c r="E257" s="635">
        <v>-9.048711081168305E-2</v>
      </c>
    </row>
    <row r="258" spans="2:5">
      <c r="B258" s="633">
        <v>39385</v>
      </c>
      <c r="C258" s="634">
        <v>120.84</v>
      </c>
      <c r="D258" s="635">
        <v>0.5324197961524646</v>
      </c>
      <c r="E258" s="635">
        <v>0.17372653106672514</v>
      </c>
    </row>
    <row r="259" spans="2:5">
      <c r="B259" s="633">
        <v>39386</v>
      </c>
      <c r="C259" s="634">
        <v>120.89</v>
      </c>
      <c r="D259" s="635">
        <v>0.49890316010144831</v>
      </c>
      <c r="E259" s="635">
        <v>-7.522935359471318E-2</v>
      </c>
    </row>
    <row r="260" spans="2:5">
      <c r="B260" s="633">
        <v>39387</v>
      </c>
      <c r="C260" s="634">
        <v>120.93</v>
      </c>
      <c r="D260" s="635">
        <v>1.068401661964264</v>
      </c>
      <c r="E260" s="635">
        <v>6.6950111184405553E-2</v>
      </c>
    </row>
    <row r="261" spans="2:5">
      <c r="B261" s="633">
        <v>39388</v>
      </c>
      <c r="C261" s="634">
        <v>121</v>
      </c>
      <c r="D261" s="635">
        <v>-1.8628285485920273</v>
      </c>
      <c r="E261" s="635">
        <v>0.18045188389766556</v>
      </c>
    </row>
    <row r="262" spans="2:5">
      <c r="B262" s="633">
        <v>39391</v>
      </c>
      <c r="C262" s="634">
        <v>121</v>
      </c>
      <c r="D262" s="635">
        <v>-0.61524346900480142</v>
      </c>
      <c r="E262" s="635">
        <v>0.25756708368787595</v>
      </c>
    </row>
    <row r="263" spans="2:5">
      <c r="B263" s="633">
        <v>39392</v>
      </c>
      <c r="C263" s="634">
        <v>120.92</v>
      </c>
      <c r="D263" s="635">
        <v>0.8566600901349104</v>
      </c>
      <c r="E263" s="635">
        <v>0.12489732159654388</v>
      </c>
    </row>
    <row r="264" spans="2:5">
      <c r="B264" s="633">
        <v>39393</v>
      </c>
      <c r="C264" s="634">
        <v>120.71</v>
      </c>
      <c r="D264" s="635">
        <v>0.78485049652740035</v>
      </c>
      <c r="E264" s="635">
        <v>1.016730282476427E-2</v>
      </c>
    </row>
    <row r="265" spans="2:5">
      <c r="B265" s="633">
        <v>39394</v>
      </c>
      <c r="C265" s="634">
        <v>120.65</v>
      </c>
      <c r="D265" s="635">
        <v>1.0722261946839373</v>
      </c>
      <c r="E265" s="635">
        <v>0.36945666985185416</v>
      </c>
    </row>
    <row r="266" spans="2:5">
      <c r="B266" s="633">
        <v>39395</v>
      </c>
      <c r="C266" s="634">
        <v>120.73</v>
      </c>
      <c r="D266" s="635">
        <v>-0.42978517453787618</v>
      </c>
      <c r="E266" s="635">
        <v>0.53194939777646233</v>
      </c>
    </row>
    <row r="267" spans="2:5">
      <c r="B267" s="633">
        <v>39399</v>
      </c>
      <c r="C267" s="634">
        <v>120.62</v>
      </c>
      <c r="D267" s="635">
        <v>0.26529153056180693</v>
      </c>
      <c r="E267" s="635">
        <v>0.5413118334176108</v>
      </c>
    </row>
    <row r="268" spans="2:5">
      <c r="B268" s="633">
        <v>39400</v>
      </c>
      <c r="C268" s="634">
        <v>120.64</v>
      </c>
      <c r="D268" s="635">
        <v>0.65219702059760198</v>
      </c>
      <c r="E268" s="635">
        <v>0.50889326949726332</v>
      </c>
    </row>
    <row r="269" spans="2:5">
      <c r="B269" s="633">
        <v>39401</v>
      </c>
      <c r="C269" s="634">
        <v>120.69</v>
      </c>
      <c r="D269" s="635">
        <v>0.52220562646745583</v>
      </c>
      <c r="E269" s="635">
        <v>0.44140296071782759</v>
      </c>
    </row>
    <row r="270" spans="2:5">
      <c r="B270" s="633">
        <v>39402</v>
      </c>
      <c r="C270" s="634">
        <v>120.66</v>
      </c>
      <c r="D270" s="635">
        <v>0.92219713962295002</v>
      </c>
      <c r="E270" s="635">
        <v>0.66760090155376317</v>
      </c>
    </row>
    <row r="271" spans="2:5">
      <c r="B271" s="633">
        <v>39405</v>
      </c>
      <c r="C271" s="634">
        <v>120.67</v>
      </c>
      <c r="D271" s="635">
        <v>0.55792054908496791</v>
      </c>
      <c r="E271" s="635">
        <v>0.7019068015396932</v>
      </c>
    </row>
    <row r="272" spans="2:5">
      <c r="B272" s="633">
        <v>39406</v>
      </c>
      <c r="C272" s="634">
        <v>120.6</v>
      </c>
      <c r="D272" s="635">
        <v>0.59979403322788671</v>
      </c>
      <c r="E272" s="635">
        <v>0.67083578284229084</v>
      </c>
    </row>
    <row r="273" spans="2:5">
      <c r="B273" s="633">
        <v>39407</v>
      </c>
      <c r="C273" s="634">
        <v>120.48</v>
      </c>
      <c r="D273" s="635">
        <v>1.1536004113136722</v>
      </c>
      <c r="E273" s="635">
        <v>0.66759362759560326</v>
      </c>
    </row>
    <row r="274" spans="2:5">
      <c r="B274" s="633">
        <v>39409</v>
      </c>
      <c r="C274" s="634">
        <v>120.37</v>
      </c>
      <c r="D274" s="635">
        <v>0.50543283046331733</v>
      </c>
      <c r="E274" s="635">
        <v>0.34966460592663412</v>
      </c>
    </row>
    <row r="275" spans="2:5">
      <c r="B275" s="633">
        <v>39412</v>
      </c>
      <c r="C275" s="634">
        <v>120.42</v>
      </c>
      <c r="D275" s="635">
        <v>0.43469988971578527</v>
      </c>
      <c r="E275" s="635">
        <v>0.11503632049586059</v>
      </c>
    </row>
    <row r="276" spans="2:5">
      <c r="B276" s="633">
        <v>39413</v>
      </c>
      <c r="C276" s="634">
        <v>120.59</v>
      </c>
      <c r="D276" s="635">
        <v>0.49951053974064308</v>
      </c>
      <c r="E276" s="635">
        <v>8.8449178905841405E-2</v>
      </c>
    </row>
    <row r="277" spans="2:5">
      <c r="B277" s="633">
        <v>39414</v>
      </c>
      <c r="C277" s="634">
        <v>120.75</v>
      </c>
      <c r="D277" s="635">
        <v>-1.3033060120598341</v>
      </c>
      <c r="E277" s="635">
        <v>-2.0375121688740956E-2</v>
      </c>
    </row>
    <row r="278" spans="2:5">
      <c r="B278" s="633">
        <v>39415</v>
      </c>
      <c r="C278" s="634">
        <v>120.87</v>
      </c>
      <c r="D278" s="635">
        <v>-1.0844774489304461</v>
      </c>
      <c r="E278" s="635">
        <v>-2.0876506552308709E-2</v>
      </c>
    </row>
    <row r="279" spans="2:5">
      <c r="B279" s="633">
        <v>39416</v>
      </c>
      <c r="C279" s="634">
        <v>120.82</v>
      </c>
      <c r="D279" s="635">
        <v>0.41368404209775211</v>
      </c>
      <c r="E279" s="635">
        <v>-1.290729330810092E-3</v>
      </c>
    </row>
    <row r="280" spans="2:5">
      <c r="B280" s="633">
        <v>39419</v>
      </c>
      <c r="C280" s="634">
        <v>120.83</v>
      </c>
      <c r="D280" s="635">
        <v>0.39183030715159584</v>
      </c>
      <c r="E280" s="635">
        <v>6.6326840407755173E-3</v>
      </c>
    </row>
    <row r="281" spans="2:5">
      <c r="B281" s="633">
        <v>39420</v>
      </c>
      <c r="C281" s="634">
        <v>120.87</v>
      </c>
      <c r="D281" s="635">
        <v>0.50192313641834285</v>
      </c>
      <c r="E281" s="635">
        <v>0.32521798432086946</v>
      </c>
    </row>
    <row r="282" spans="2:5">
      <c r="B282" s="633">
        <v>39421</v>
      </c>
      <c r="C282" s="634">
        <v>120.82</v>
      </c>
      <c r="D282" s="635">
        <v>0.57180033026627575</v>
      </c>
      <c r="E282" s="635">
        <v>0.574666321215903</v>
      </c>
    </row>
    <row r="283" spans="2:5">
      <c r="B283" s="633">
        <v>39422</v>
      </c>
      <c r="C283" s="634">
        <v>120.71</v>
      </c>
      <c r="D283" s="635">
        <v>0.55497443334174257</v>
      </c>
      <c r="E283" s="635">
        <v>0.69060994209934601</v>
      </c>
    </row>
    <row r="284" spans="2:5">
      <c r="B284" s="633">
        <v>39423</v>
      </c>
      <c r="C284" s="634">
        <v>120.76</v>
      </c>
      <c r="D284" s="635">
        <v>0.92679108990082293</v>
      </c>
      <c r="E284" s="635">
        <v>0.72180465659513848</v>
      </c>
    </row>
    <row r="285" spans="2:5">
      <c r="B285" s="633">
        <v>39426</v>
      </c>
      <c r="C285" s="634">
        <v>120.78</v>
      </c>
      <c r="D285" s="635">
        <v>0.66166090933478905</v>
      </c>
      <c r="E285" s="635">
        <v>0.5756931815417391</v>
      </c>
    </row>
    <row r="286" spans="2:5">
      <c r="B286" s="633">
        <v>39427</v>
      </c>
      <c r="C286" s="634">
        <v>120.71</v>
      </c>
      <c r="D286" s="635">
        <v>1.2252893882818525</v>
      </c>
      <c r="E286" s="635">
        <v>0.60434835589009006</v>
      </c>
    </row>
    <row r="287" spans="2:5">
      <c r="B287" s="633">
        <v>39428</v>
      </c>
      <c r="C287" s="634">
        <v>120.7</v>
      </c>
      <c r="D287" s="635">
        <v>0.61019330862214405</v>
      </c>
      <c r="E287" s="635">
        <v>0.61509054741349545</v>
      </c>
    </row>
    <row r="288" spans="2:5">
      <c r="B288" s="633">
        <v>39429</v>
      </c>
      <c r="C288" s="634">
        <v>120.77</v>
      </c>
      <c r="D288" s="635">
        <v>-0.52085718895545363</v>
      </c>
      <c r="E288" s="635">
        <v>0.55967595695837802</v>
      </c>
    </row>
    <row r="289" spans="2:5">
      <c r="B289" s="633">
        <v>39430</v>
      </c>
      <c r="C289" s="634">
        <v>120.73</v>
      </c>
      <c r="D289" s="635">
        <v>0.77238655070473339</v>
      </c>
      <c r="E289" s="635">
        <v>0.47174527188512966</v>
      </c>
    </row>
    <row r="290" spans="2:5">
      <c r="B290" s="633">
        <v>39435</v>
      </c>
      <c r="C290" s="634">
        <v>120.66</v>
      </c>
      <c r="D290" s="635">
        <v>0.63016977400557961</v>
      </c>
      <c r="E290" s="635">
        <v>0.24749472993769978</v>
      </c>
    </row>
    <row r="291" spans="2:5">
      <c r="B291" s="633">
        <v>39437</v>
      </c>
      <c r="C291" s="634">
        <v>120.76</v>
      </c>
      <c r="D291" s="635">
        <v>0.53888895671500081</v>
      </c>
      <c r="E291" s="635">
        <v>0.12687168699397069</v>
      </c>
    </row>
    <row r="292" spans="2:5">
      <c r="B292" s="633">
        <v>39440</v>
      </c>
      <c r="C292" s="634">
        <v>120.77</v>
      </c>
      <c r="D292" s="635">
        <v>4.6146113822050416E-2</v>
      </c>
      <c r="E292" s="635">
        <v>-8.9654047843059123E-2</v>
      </c>
    </row>
    <row r="293" spans="2:5">
      <c r="B293" s="633">
        <v>39442</v>
      </c>
      <c r="C293" s="634">
        <v>120.94</v>
      </c>
      <c r="D293" s="635">
        <v>-0.34446440535015588</v>
      </c>
      <c r="E293" s="635">
        <v>-0.196181630519184</v>
      </c>
    </row>
    <row r="294" spans="2:5">
      <c r="B294" s="633">
        <v>39443</v>
      </c>
      <c r="C294" s="634">
        <v>120.99</v>
      </c>
      <c r="D294" s="635">
        <v>-0.23416799198395999</v>
      </c>
      <c r="E294" s="635">
        <v>-0.18690200899596837</v>
      </c>
    </row>
    <row r="295" spans="2:5">
      <c r="B295" s="633">
        <v>39444</v>
      </c>
      <c r="C295" s="634">
        <v>120.55</v>
      </c>
      <c r="D295" s="635">
        <v>-2.0365373328146621</v>
      </c>
      <c r="E295" s="635">
        <v>-0.2275697672941813</v>
      </c>
    </row>
    <row r="296" spans="2:5">
      <c r="B296" s="633">
        <v>39450</v>
      </c>
      <c r="C296" s="634">
        <v>120.37</v>
      </c>
      <c r="D296" s="635">
        <v>2.6693471971859006E-2</v>
      </c>
      <c r="E296" s="635">
        <v>-0.15636536777601018</v>
      </c>
    </row>
    <row r="297" spans="2:5">
      <c r="B297" s="633">
        <v>39451</v>
      </c>
      <c r="C297" s="634">
        <v>120.55</v>
      </c>
      <c r="D297" s="635">
        <v>0.69512712466808901</v>
      </c>
      <c r="E297" s="635">
        <v>-4.7952900986750757E-3</v>
      </c>
    </row>
    <row r="298" spans="2:5">
      <c r="B298" s="633">
        <v>39455</v>
      </c>
      <c r="C298" s="634">
        <v>120.65</v>
      </c>
      <c r="D298" s="635">
        <v>0.2542146486275102</v>
      </c>
      <c r="E298" s="635">
        <v>5.2638022096485382E-2</v>
      </c>
    </row>
    <row r="299" spans="2:5">
      <c r="B299" s="633">
        <v>39456</v>
      </c>
      <c r="C299" s="634">
        <v>120.63</v>
      </c>
      <c r="D299" s="635">
        <v>0.5445769104492485</v>
      </c>
      <c r="E299" s="635">
        <v>0.44568651358291816</v>
      </c>
    </row>
    <row r="300" spans="2:5">
      <c r="B300" s="633">
        <v>39457</v>
      </c>
      <c r="C300" s="634">
        <v>120.58</v>
      </c>
      <c r="D300" s="635">
        <v>0.71652613839119028</v>
      </c>
      <c r="E300" s="635">
        <v>0.45287182510419555</v>
      </c>
    </row>
    <row r="301" spans="2:5">
      <c r="B301" s="633">
        <v>39458</v>
      </c>
      <c r="C301" s="634">
        <v>120.47</v>
      </c>
      <c r="D301" s="635">
        <v>0.1678651933821631</v>
      </c>
      <c r="E301" s="635">
        <v>0.37584460064166186</v>
      </c>
    </row>
    <row r="302" spans="2:5">
      <c r="B302" s="633">
        <v>39461</v>
      </c>
      <c r="C302" s="634">
        <v>120.45</v>
      </c>
      <c r="D302" s="635">
        <v>0.71480210759036722</v>
      </c>
      <c r="E302" s="635">
        <v>0.45173735001335685</v>
      </c>
    </row>
    <row r="303" spans="2:5">
      <c r="B303" s="633">
        <v>39462</v>
      </c>
      <c r="C303" s="634">
        <v>120.42</v>
      </c>
      <c r="D303" s="635">
        <v>7.6990652620800404E-2</v>
      </c>
      <c r="E303" s="635">
        <v>0.5077791822773845</v>
      </c>
    </row>
    <row r="304" spans="2:5">
      <c r="B304" s="633">
        <v>39463</v>
      </c>
      <c r="C304" s="634">
        <v>120.24</v>
      </c>
      <c r="D304" s="635">
        <v>0.15593655343035306</v>
      </c>
      <c r="E304" s="635">
        <v>0.52188401172719534</v>
      </c>
    </row>
    <row r="305" spans="2:5">
      <c r="B305" s="633">
        <v>39464</v>
      </c>
      <c r="C305" s="634">
        <v>120.05</v>
      </c>
      <c r="D305" s="635">
        <v>0.78546389422937535</v>
      </c>
      <c r="E305" s="635">
        <v>0.611761396543823</v>
      </c>
    </row>
    <row r="306" spans="2:5">
      <c r="B306" s="633">
        <v>39465</v>
      </c>
      <c r="C306" s="634">
        <v>120.22</v>
      </c>
      <c r="D306" s="635">
        <v>0.93686973629744186</v>
      </c>
      <c r="E306" s="635">
        <v>0.54203052220788428</v>
      </c>
    </row>
    <row r="307" spans="2:5">
      <c r="B307" s="633">
        <v>39469</v>
      </c>
      <c r="C307" s="634">
        <v>120.36</v>
      </c>
      <c r="D307" s="635">
        <v>0.8152599445398665</v>
      </c>
      <c r="E307" s="635">
        <v>0.67178442904177249</v>
      </c>
    </row>
    <row r="308" spans="2:5">
      <c r="B308" s="633">
        <v>39470</v>
      </c>
      <c r="C308" s="634">
        <v>120.26</v>
      </c>
      <c r="D308" s="635">
        <v>0.79700688709855683</v>
      </c>
      <c r="E308" s="635">
        <v>0.409294705557251</v>
      </c>
    </row>
    <row r="309" spans="2:5">
      <c r="B309" s="633">
        <v>39471</v>
      </c>
      <c r="C309" s="634">
        <v>120.22</v>
      </c>
      <c r="D309" s="635">
        <v>0.22668598723879579</v>
      </c>
      <c r="E309" s="635">
        <v>0.40465409321506712</v>
      </c>
    </row>
    <row r="310" spans="2:5">
      <c r="B310" s="633">
        <v>39472</v>
      </c>
      <c r="C310" s="634">
        <v>120.12</v>
      </c>
      <c r="D310" s="635">
        <v>0.98526800045801743</v>
      </c>
      <c r="E310" s="635">
        <v>0.38718670878567529</v>
      </c>
    </row>
    <row r="311" spans="2:5">
      <c r="B311" s="633">
        <v>39475</v>
      </c>
      <c r="C311" s="634">
        <v>120.19</v>
      </c>
      <c r="D311" s="635">
        <v>-1.6814915109612967</v>
      </c>
      <c r="E311" s="635">
        <v>0.35775739437822057</v>
      </c>
    </row>
    <row r="312" spans="2:5">
      <c r="B312" s="633">
        <v>39476</v>
      </c>
      <c r="C312" s="634">
        <v>120.25</v>
      </c>
      <c r="D312" s="635">
        <v>0.75297960783408757</v>
      </c>
      <c r="E312" s="635">
        <v>0.34245353789577104</v>
      </c>
    </row>
    <row r="313" spans="2:5">
      <c r="B313" s="633">
        <v>39477</v>
      </c>
      <c r="C313" s="634">
        <v>120.22</v>
      </c>
      <c r="D313" s="635">
        <v>0.81459804529169966</v>
      </c>
      <c r="E313" s="635">
        <v>0.38529011325623991</v>
      </c>
    </row>
    <row r="314" spans="2:5">
      <c r="B314" s="633">
        <v>39478</v>
      </c>
      <c r="C314" s="634">
        <v>120.21</v>
      </c>
      <c r="D314" s="635">
        <v>0.60925474368768318</v>
      </c>
      <c r="E314" s="635">
        <v>0.33611147989778278</v>
      </c>
    </row>
    <row r="315" spans="2:5">
      <c r="B315" s="633">
        <v>39479</v>
      </c>
      <c r="C315" s="634">
        <v>120.11</v>
      </c>
      <c r="D315" s="635">
        <v>0.6898798917214104</v>
      </c>
      <c r="E315" s="635">
        <v>0.58211783766983316</v>
      </c>
    </row>
    <row r="316" spans="2:5">
      <c r="B316" s="633">
        <v>39482</v>
      </c>
      <c r="C316" s="634">
        <v>120.19</v>
      </c>
      <c r="D316" s="635">
        <v>0.52654201476207763</v>
      </c>
      <c r="E316" s="635">
        <v>0.56145297673880001</v>
      </c>
    </row>
    <row r="317" spans="2:5">
      <c r="B317" s="633">
        <v>39483</v>
      </c>
      <c r="C317" s="634">
        <v>120.35</v>
      </c>
      <c r="D317" s="635">
        <v>0.64101756694881784</v>
      </c>
      <c r="E317" s="635">
        <v>0.54997251452691753</v>
      </c>
    </row>
    <row r="318" spans="2:5">
      <c r="B318" s="633">
        <v>39484</v>
      </c>
      <c r="C318" s="634">
        <v>120.38</v>
      </c>
      <c r="D318" s="635">
        <v>4.0552993443055685E-2</v>
      </c>
      <c r="E318" s="635">
        <v>0.50280187575592727</v>
      </c>
    </row>
    <row r="319" spans="2:5">
      <c r="B319" s="633">
        <v>39485</v>
      </c>
      <c r="C319" s="634">
        <v>120.24</v>
      </c>
      <c r="D319" s="635">
        <v>0.60832558131685566</v>
      </c>
      <c r="E319" s="635">
        <v>0.49411425746222154</v>
      </c>
    </row>
    <row r="320" spans="2:5">
      <c r="B320" s="633">
        <v>39486</v>
      </c>
      <c r="C320" s="634">
        <v>120.35</v>
      </c>
      <c r="D320" s="635">
        <v>0.73423480980852229</v>
      </c>
      <c r="E320" s="635">
        <v>0.5345466773784352</v>
      </c>
    </row>
    <row r="321" spans="2:5">
      <c r="B321" s="633">
        <v>39489</v>
      </c>
      <c r="C321" s="634">
        <v>120.35</v>
      </c>
      <c r="D321" s="635">
        <v>0.27906027229075131</v>
      </c>
      <c r="E321" s="635">
        <v>0.53976851246444302</v>
      </c>
    </row>
    <row r="322" spans="2:5">
      <c r="B322" s="633">
        <v>39490</v>
      </c>
      <c r="C322" s="634">
        <v>120.37</v>
      </c>
      <c r="D322" s="635">
        <v>0.62906656366547087</v>
      </c>
      <c r="E322" s="635">
        <v>0.63995206768826518</v>
      </c>
    </row>
    <row r="323" spans="2:5">
      <c r="B323" s="633">
        <v>39491</v>
      </c>
      <c r="C323" s="634">
        <v>120.32</v>
      </c>
      <c r="D323" s="635">
        <v>0.80956895417557284</v>
      </c>
      <c r="E323" s="635">
        <v>0.51198439685082353</v>
      </c>
    </row>
    <row r="324" spans="2:5">
      <c r="B324" s="633">
        <v>39492</v>
      </c>
      <c r="C324" s="634">
        <v>120.15</v>
      </c>
      <c r="D324" s="635">
        <v>0.67757041255087258</v>
      </c>
      <c r="E324" s="635">
        <v>0.35354195012443768</v>
      </c>
    </row>
    <row r="325" spans="2:5">
      <c r="B325" s="633">
        <v>39493</v>
      </c>
      <c r="C325" s="634">
        <v>120.25</v>
      </c>
      <c r="D325" s="635">
        <v>0.7418378800098111</v>
      </c>
      <c r="E325" s="635">
        <v>0.37369933369117803</v>
      </c>
    </row>
    <row r="326" spans="2:5">
      <c r="B326" s="633">
        <v>39497</v>
      </c>
      <c r="C326" s="634">
        <v>120.19</v>
      </c>
      <c r="D326" s="635">
        <v>-0.28744811454523611</v>
      </c>
      <c r="E326" s="635">
        <v>0.3743327006638541</v>
      </c>
    </row>
    <row r="327" spans="2:5">
      <c r="B327" s="633">
        <v>39498</v>
      </c>
      <c r="C327" s="634">
        <v>120.12</v>
      </c>
      <c r="D327" s="635">
        <v>-0.37486231727617886</v>
      </c>
      <c r="E327" s="635">
        <v>0.27114329325607728</v>
      </c>
    </row>
    <row r="328" spans="2:5">
      <c r="B328" s="633">
        <v>39499</v>
      </c>
      <c r="C328" s="634">
        <v>120.22</v>
      </c>
      <c r="D328" s="635">
        <v>0.42016195725793337</v>
      </c>
      <c r="E328" s="635">
        <v>0.15956373467401347</v>
      </c>
    </row>
    <row r="329" spans="2:5">
      <c r="B329" s="633">
        <v>39500</v>
      </c>
      <c r="C329" s="634">
        <v>120.39</v>
      </c>
      <c r="D329" s="635">
        <v>0.63350013247420378</v>
      </c>
      <c r="E329" s="635">
        <v>9.4146033775147474E-3</v>
      </c>
    </row>
    <row r="330" spans="2:5">
      <c r="B330" s="633">
        <v>39503</v>
      </c>
      <c r="C330" s="634">
        <v>120.5</v>
      </c>
      <c r="D330" s="635">
        <v>8.7243102321135413E-2</v>
      </c>
      <c r="E330" s="635">
        <v>3.5525598346017158E-2</v>
      </c>
    </row>
    <row r="331" spans="2:5">
      <c r="B331" s="633">
        <v>39504</v>
      </c>
      <c r="C331" s="634">
        <v>120.75</v>
      </c>
      <c r="D331" s="635">
        <v>-0.10348649752357453</v>
      </c>
      <c r="E331" s="635">
        <v>1.6376724214087472E-2</v>
      </c>
    </row>
    <row r="332" spans="2:5">
      <c r="B332" s="633">
        <v>39505</v>
      </c>
      <c r="C332" s="634">
        <v>120.77</v>
      </c>
      <c r="D332" s="635">
        <v>-0.30920603906567978</v>
      </c>
      <c r="E332" s="635">
        <v>1.6807158020596371E-2</v>
      </c>
    </row>
    <row r="333" spans="2:5">
      <c r="B333" s="633">
        <v>39506</v>
      </c>
      <c r="C333" s="634">
        <v>120.87</v>
      </c>
      <c r="D333" s="635">
        <v>-0.10467114976571923</v>
      </c>
      <c r="E333" s="635">
        <v>-7.2018689619224724E-2</v>
      </c>
    </row>
    <row r="334" spans="2:5">
      <c r="B334" s="633">
        <v>39507</v>
      </c>
      <c r="C334" s="634">
        <v>120.85</v>
      </c>
      <c r="D334" s="635">
        <v>-0.50890443619968662</v>
      </c>
      <c r="E334" s="635">
        <v>-0.21431418232474611</v>
      </c>
    </row>
    <row r="335" spans="2:5">
      <c r="B335" s="633">
        <v>39510</v>
      </c>
      <c r="C335" s="634">
        <v>120.68</v>
      </c>
      <c r="D335" s="635">
        <v>0.42317499390349556</v>
      </c>
      <c r="E335" s="635">
        <v>-0.10493035027432142</v>
      </c>
    </row>
    <row r="336" spans="2:5">
      <c r="B336" s="633">
        <v>39511</v>
      </c>
      <c r="C336" s="634">
        <v>120.77</v>
      </c>
      <c r="D336" s="635">
        <v>1.171919899545612E-2</v>
      </c>
      <c r="E336" s="635">
        <v>4.7465281375754086E-2</v>
      </c>
    </row>
    <row r="337" spans="2:5">
      <c r="B337" s="633">
        <v>39512</v>
      </c>
      <c r="C337" s="634">
        <v>120.82</v>
      </c>
      <c r="D337" s="635">
        <v>-0.90882534661751446</v>
      </c>
      <c r="E337" s="635">
        <v>3.0952488516718311E-2</v>
      </c>
    </row>
    <row r="338" spans="2:5">
      <c r="B338" s="633">
        <v>39513</v>
      </c>
      <c r="C338" s="634">
        <v>120.66</v>
      </c>
      <c r="D338" s="635">
        <v>0.66220032682939833</v>
      </c>
      <c r="E338" s="635">
        <v>9.5375162074675973E-2</v>
      </c>
    </row>
    <row r="339" spans="2:5">
      <c r="B339" s="633">
        <v>39514</v>
      </c>
      <c r="C339" s="634">
        <v>120.66</v>
      </c>
      <c r="D339" s="635">
        <v>0.75756338248484889</v>
      </c>
      <c r="E339" s="635">
        <v>-2.7373074889605078E-2</v>
      </c>
    </row>
    <row r="340" spans="2:5">
      <c r="B340" s="633">
        <v>39518</v>
      </c>
      <c r="C340" s="634">
        <v>120.65</v>
      </c>
      <c r="D340" s="635">
        <v>-0.22026069977896967</v>
      </c>
      <c r="E340" s="635">
        <v>-7.7373970505635645E-2</v>
      </c>
    </row>
    <row r="341" spans="2:5">
      <c r="B341" s="633">
        <v>39519</v>
      </c>
      <c r="C341" s="634">
        <v>120.74</v>
      </c>
      <c r="D341" s="635">
        <v>-5.794572129398301E-2</v>
      </c>
      <c r="E341" s="635">
        <v>9.5907543819319166E-2</v>
      </c>
    </row>
    <row r="342" spans="2:5">
      <c r="B342" s="633">
        <v>39520</v>
      </c>
      <c r="C342" s="634">
        <v>120.6</v>
      </c>
      <c r="D342" s="635">
        <v>-0.43606266484647177</v>
      </c>
      <c r="E342" s="635">
        <v>4.8778056748982182E-2</v>
      </c>
    </row>
    <row r="343" spans="2:5">
      <c r="B343" s="633">
        <v>39521</v>
      </c>
      <c r="C343" s="634">
        <v>120.48</v>
      </c>
      <c r="D343" s="635">
        <v>-0.33828707031675787</v>
      </c>
      <c r="E343" s="635">
        <v>5.4156715697081402E-4</v>
      </c>
    </row>
    <row r="344" spans="2:5">
      <c r="B344" s="633">
        <v>39524</v>
      </c>
      <c r="C344" s="634">
        <v>120.68</v>
      </c>
      <c r="D344" s="635">
        <v>0.30414525365716927</v>
      </c>
      <c r="E344" s="635">
        <v>0.13476845274218044</v>
      </c>
    </row>
    <row r="345" spans="2:5">
      <c r="B345" s="633">
        <v>39525</v>
      </c>
      <c r="C345" s="634">
        <v>120.72</v>
      </c>
      <c r="D345" s="635">
        <v>0.33229391733703945</v>
      </c>
      <c r="E345" s="635">
        <v>0.10991689473015812</v>
      </c>
    </row>
    <row r="346" spans="2:5">
      <c r="B346" s="633">
        <v>39526</v>
      </c>
      <c r="C346" s="634">
        <v>120.71</v>
      </c>
      <c r="D346" s="635">
        <v>0.41990795534076925</v>
      </c>
      <c r="E346" s="635">
        <v>0.22764651335826672</v>
      </c>
    </row>
    <row r="347" spans="2:5">
      <c r="B347" s="633">
        <v>39527</v>
      </c>
      <c r="C347" s="634">
        <v>120.45</v>
      </c>
      <c r="D347" s="635">
        <v>0.71932749931749784</v>
      </c>
      <c r="E347" s="635">
        <v>0.18696452889751097</v>
      </c>
    </row>
    <row r="348" spans="2:5">
      <c r="B348" s="633">
        <v>39528</v>
      </c>
      <c r="C348" s="634">
        <v>120.42</v>
      </c>
      <c r="D348" s="635">
        <v>-0.23190662737813944</v>
      </c>
      <c r="E348" s="635">
        <v>0.2909661070427817</v>
      </c>
    </row>
    <row r="349" spans="2:5">
      <c r="B349" s="633">
        <v>39532</v>
      </c>
      <c r="C349" s="634">
        <v>120.65</v>
      </c>
      <c r="D349" s="635">
        <v>0.38804466555028827</v>
      </c>
      <c r="E349" s="635">
        <v>0.23122260855615057</v>
      </c>
    </row>
    <row r="350" spans="2:5">
      <c r="B350" s="633">
        <v>39533</v>
      </c>
      <c r="C350" s="634">
        <v>120.78</v>
      </c>
      <c r="D350" s="635">
        <v>-0.62306096154204793</v>
      </c>
      <c r="E350" s="635">
        <v>0.22399041076142781</v>
      </c>
    </row>
    <row r="351" spans="2:5">
      <c r="B351" s="633">
        <v>39534</v>
      </c>
      <c r="C351" s="634">
        <v>120.68</v>
      </c>
      <c r="D351" s="635">
        <v>1.0321563006740644</v>
      </c>
      <c r="E351" s="635">
        <v>0.21586401895576898</v>
      </c>
    </row>
    <row r="352" spans="2:5">
      <c r="B352" s="633">
        <v>39535</v>
      </c>
      <c r="C352" s="634">
        <v>120.69</v>
      </c>
      <c r="D352" s="635">
        <v>-8.5910572069378577E-2</v>
      </c>
      <c r="E352" s="635">
        <v>0.32879315288800176</v>
      </c>
    </row>
    <row r="353" spans="2:5">
      <c r="B353" s="633">
        <v>39538</v>
      </c>
      <c r="C353" s="634">
        <v>120.69</v>
      </c>
      <c r="D353" s="635">
        <v>0.36928257077771004</v>
      </c>
      <c r="E353" s="635">
        <v>0.40973134113531412</v>
      </c>
    </row>
    <row r="354" spans="2:5">
      <c r="B354" s="633">
        <v>39539</v>
      </c>
      <c r="C354" s="634">
        <v>120.6</v>
      </c>
      <c r="D354" s="635">
        <v>0.6624427566778861</v>
      </c>
      <c r="E354" s="635">
        <v>0.56267379605645995</v>
      </c>
    </row>
    <row r="355" spans="2:5">
      <c r="B355" s="633">
        <v>39540</v>
      </c>
      <c r="C355" s="634">
        <v>120.6</v>
      </c>
      <c r="D355" s="635">
        <v>0.55859731014748981</v>
      </c>
      <c r="E355" s="635">
        <v>0.51826362332030107</v>
      </c>
    </row>
    <row r="356" spans="2:5">
      <c r="B356" s="633">
        <v>39541</v>
      </c>
      <c r="C356" s="634">
        <v>120.47</v>
      </c>
      <c r="D356" s="635">
        <v>0.95461198328147501</v>
      </c>
      <c r="E356" s="635">
        <v>0.65144664416422848</v>
      </c>
    </row>
    <row r="357" spans="2:5">
      <c r="B357" s="633">
        <v>39542</v>
      </c>
      <c r="C357" s="634">
        <v>120.61</v>
      </c>
      <c r="D357" s="635">
        <v>0.4475362229059735</v>
      </c>
      <c r="E357" s="635">
        <v>0.73245703396699213</v>
      </c>
    </row>
    <row r="358" spans="2:5">
      <c r="B358" s="633">
        <v>39545</v>
      </c>
      <c r="C358" s="634">
        <v>120.56</v>
      </c>
      <c r="D358" s="635">
        <v>0.72128509152095144</v>
      </c>
      <c r="E358" s="635">
        <v>0.62712567510943351</v>
      </c>
    </row>
    <row r="359" spans="2:5">
      <c r="B359" s="633">
        <v>39546</v>
      </c>
      <c r="C359" s="634">
        <v>120.55</v>
      </c>
      <c r="D359" s="635">
        <v>0.84637057383811298</v>
      </c>
      <c r="E359" s="635">
        <v>0.64917231071482639</v>
      </c>
    </row>
    <row r="360" spans="2:5">
      <c r="B360" s="633">
        <v>39547</v>
      </c>
      <c r="C360" s="634">
        <v>120.57</v>
      </c>
      <c r="D360" s="635">
        <v>0.93635529939705586</v>
      </c>
      <c r="E360" s="635">
        <v>0.60330997925889818</v>
      </c>
    </row>
    <row r="361" spans="2:5">
      <c r="B361" s="633">
        <v>39548</v>
      </c>
      <c r="C361" s="634">
        <v>120.53</v>
      </c>
      <c r="D361" s="635">
        <v>-7.487675532502458E-2</v>
      </c>
      <c r="E361" s="635">
        <v>0.65142491998089647</v>
      </c>
    </row>
    <row r="362" spans="2:5">
      <c r="B362" s="633">
        <v>39549</v>
      </c>
      <c r="C362" s="634">
        <v>120.52</v>
      </c>
      <c r="D362" s="635">
        <v>0.71292375938524088</v>
      </c>
      <c r="E362" s="635">
        <v>0.47335537595283145</v>
      </c>
    </row>
    <row r="363" spans="2:5">
      <c r="B363" s="633">
        <v>39552</v>
      </c>
      <c r="C363" s="634">
        <v>120.44</v>
      </c>
      <c r="D363" s="635">
        <v>0.63357566308997759</v>
      </c>
      <c r="E363" s="635">
        <v>0.42902321905507207</v>
      </c>
    </row>
    <row r="364" spans="2:5">
      <c r="B364" s="633">
        <v>39553</v>
      </c>
      <c r="C364" s="634">
        <v>120.32</v>
      </c>
      <c r="D364" s="635">
        <v>0.78434080795996053</v>
      </c>
      <c r="E364" s="635">
        <v>0.26996838557347119</v>
      </c>
    </row>
    <row r="365" spans="2:5">
      <c r="B365" s="633">
        <v>39554</v>
      </c>
      <c r="C365" s="634">
        <v>120.26</v>
      </c>
      <c r="D365" s="635">
        <v>-0.52520171667550297</v>
      </c>
      <c r="E365" s="635">
        <v>0.41264042760437775</v>
      </c>
    </row>
    <row r="366" spans="2:5">
      <c r="B366" s="633">
        <v>39555</v>
      </c>
      <c r="C366" s="634">
        <v>120.45</v>
      </c>
      <c r="D366" s="635">
        <v>0.53604547555379689</v>
      </c>
      <c r="E366" s="635">
        <v>0.31293645183554863</v>
      </c>
    </row>
    <row r="367" spans="2:5">
      <c r="B367" s="633">
        <v>39556</v>
      </c>
      <c r="C367" s="634">
        <v>120.57</v>
      </c>
      <c r="D367" s="635">
        <v>-0.17702853497415022</v>
      </c>
      <c r="E367" s="635">
        <v>0.32807885979716678</v>
      </c>
    </row>
    <row r="368" spans="2:5">
      <c r="B368" s="633">
        <v>39559</v>
      </c>
      <c r="C368" s="634">
        <v>120.54</v>
      </c>
      <c r="D368" s="635">
        <v>0.9238275388913213</v>
      </c>
      <c r="E368" s="635">
        <v>0.42759191247471789</v>
      </c>
    </row>
    <row r="369" spans="2:5">
      <c r="B369" s="633">
        <v>39560</v>
      </c>
      <c r="C369" s="634">
        <v>120.45</v>
      </c>
      <c r="D369" s="635">
        <v>1.4995929003437228E-2</v>
      </c>
      <c r="E369" s="635">
        <v>0.47954906009378989</v>
      </c>
    </row>
    <row r="370" spans="2:5">
      <c r="B370" s="633">
        <v>39561</v>
      </c>
      <c r="C370" s="634">
        <v>120.36</v>
      </c>
      <c r="D370" s="635">
        <v>0.73957251882130481</v>
      </c>
      <c r="E370" s="635">
        <v>0.47412185190779305</v>
      </c>
    </row>
    <row r="371" spans="2:5">
      <c r="B371" s="633">
        <v>39562</v>
      </c>
      <c r="C371" s="634">
        <v>120.44</v>
      </c>
      <c r="D371" s="635">
        <v>1.4809321767028181</v>
      </c>
      <c r="E371" s="635">
        <v>0.47477381002752317</v>
      </c>
    </row>
    <row r="372" spans="2:5">
      <c r="B372" s="633">
        <v>39563</v>
      </c>
      <c r="C372" s="634">
        <v>120.49</v>
      </c>
      <c r="D372" s="635">
        <v>-0.16150168334199877</v>
      </c>
      <c r="E372" s="635">
        <v>0.2900483555747565</v>
      </c>
    </row>
    <row r="373" spans="2:5">
      <c r="B373" s="633">
        <v>39566</v>
      </c>
      <c r="C373" s="634">
        <v>120.52</v>
      </c>
      <c r="D373" s="635">
        <v>0.4980550182518193</v>
      </c>
      <c r="E373" s="635">
        <v>8.4945772323847299E-2</v>
      </c>
    </row>
    <row r="374" spans="2:5">
      <c r="B374" s="633">
        <v>39567</v>
      </c>
      <c r="C374" s="634">
        <v>120.39</v>
      </c>
      <c r="D374" s="635">
        <v>-0.17246482813603961</v>
      </c>
      <c r="E374" s="635">
        <v>4.2125941002506773E-2</v>
      </c>
    </row>
    <row r="375" spans="2:5">
      <c r="B375" s="633">
        <v>39568</v>
      </c>
      <c r="C375" s="634">
        <v>120.38</v>
      </c>
      <c r="D375" s="635">
        <v>-0.36925064227804549</v>
      </c>
      <c r="E375" s="635">
        <v>-0.14356567277360743</v>
      </c>
    </row>
    <row r="376" spans="2:5">
      <c r="B376" s="633">
        <v>39573</v>
      </c>
      <c r="C376" s="634">
        <v>120.48</v>
      </c>
      <c r="D376" s="635">
        <v>-1.4207221537529269</v>
      </c>
      <c r="E376" s="635">
        <v>-5.7856622122162235E-2</v>
      </c>
    </row>
    <row r="377" spans="2:5">
      <c r="B377" s="633">
        <v>39574</v>
      </c>
      <c r="C377" s="634">
        <v>120.48</v>
      </c>
      <c r="D377" s="635">
        <v>0.43983369957192076</v>
      </c>
      <c r="E377" s="635">
        <v>-0.24321975353363254</v>
      </c>
    </row>
    <row r="378" spans="2:5">
      <c r="B378" s="633">
        <v>39575</v>
      </c>
      <c r="C378" s="634">
        <v>120.5</v>
      </c>
      <c r="D378" s="635">
        <v>0.18109088027001857</v>
      </c>
      <c r="E378" s="635">
        <v>-0.3219455095360691</v>
      </c>
    </row>
    <row r="379" spans="2:5">
      <c r="B379" s="633">
        <v>39576</v>
      </c>
      <c r="C379" s="634">
        <v>120.56</v>
      </c>
      <c r="D379" s="635">
        <v>0.43846167121811774</v>
      </c>
      <c r="E379" s="635">
        <v>-0.22030474278826953</v>
      </c>
    </row>
    <row r="380" spans="2:5">
      <c r="B380" s="633">
        <v>39580</v>
      </c>
      <c r="C380" s="634">
        <v>120.56</v>
      </c>
      <c r="D380" s="635">
        <v>-0.79948690162847313</v>
      </c>
      <c r="E380" s="635">
        <v>-0.42374730615109996</v>
      </c>
    </row>
    <row r="381" spans="2:5">
      <c r="B381" s="633">
        <v>39581</v>
      </c>
      <c r="C381" s="634">
        <v>120.61</v>
      </c>
      <c r="D381" s="635">
        <v>-0.72354512015309502</v>
      </c>
      <c r="E381" s="635">
        <v>-0.61947452449951201</v>
      </c>
    </row>
    <row r="382" spans="2:5">
      <c r="B382" s="633">
        <v>39582</v>
      </c>
      <c r="C382" s="634">
        <v>120.57</v>
      </c>
      <c r="D382" s="635">
        <v>0.34223472495655138</v>
      </c>
      <c r="E382" s="635">
        <v>-0.75398757221927593</v>
      </c>
    </row>
    <row r="383" spans="2:5">
      <c r="B383" s="633">
        <v>39583</v>
      </c>
      <c r="C383" s="634">
        <v>120.74</v>
      </c>
      <c r="D383" s="635">
        <v>-2.84482009729274</v>
      </c>
      <c r="E383" s="635">
        <v>-0.82340534401544085</v>
      </c>
    </row>
    <row r="384" spans="2:5">
      <c r="B384" s="633">
        <v>39584</v>
      </c>
      <c r="C384" s="634">
        <v>120.7</v>
      </c>
      <c r="D384" s="635">
        <v>-0.93025682886696393</v>
      </c>
      <c r="E384" s="635">
        <v>-0.86925557007052279</v>
      </c>
    </row>
    <row r="385" spans="2:5">
      <c r="B385" s="633">
        <v>39587</v>
      </c>
      <c r="C385" s="634">
        <v>120.69</v>
      </c>
      <c r="D385" s="635">
        <v>-0.7605004537683292</v>
      </c>
      <c r="E385" s="635">
        <v>-1.4009181800081703</v>
      </c>
    </row>
    <row r="386" spans="2:5">
      <c r="B386" s="633">
        <v>39588</v>
      </c>
      <c r="C386" s="634">
        <v>120.61</v>
      </c>
      <c r="D386" s="635">
        <v>-4.7462731355036258E-2</v>
      </c>
      <c r="E386" s="635">
        <v>-1.4407547028119725</v>
      </c>
    </row>
    <row r="387" spans="2:5">
      <c r="B387" s="633">
        <v>39589</v>
      </c>
      <c r="C387" s="634">
        <v>120.59</v>
      </c>
      <c r="D387" s="635">
        <v>-1.1204384840140464</v>
      </c>
      <c r="E387" s="635">
        <v>-0.96926843031822751</v>
      </c>
    </row>
    <row r="388" spans="2:5">
      <c r="B388" s="633">
        <v>39590</v>
      </c>
      <c r="C388" s="634">
        <v>120.58</v>
      </c>
      <c r="D388" s="635">
        <v>-4.4451833897166253</v>
      </c>
      <c r="E388" s="635">
        <v>-0.76892227785951484</v>
      </c>
    </row>
    <row r="389" spans="2:5">
      <c r="B389" s="633">
        <v>39591</v>
      </c>
      <c r="C389" s="634">
        <v>120.59</v>
      </c>
      <c r="D389" s="635">
        <v>6.3379065329934536E-2</v>
      </c>
      <c r="E389" s="635">
        <v>-0.70809065796807247</v>
      </c>
    </row>
    <row r="390" spans="2:5">
      <c r="B390" s="633">
        <v>39595</v>
      </c>
      <c r="C390" s="634">
        <v>120.58</v>
      </c>
      <c r="D390" s="635">
        <v>0.4555838101634736</v>
      </c>
      <c r="E390" s="635">
        <v>-0.61480767092087163</v>
      </c>
    </row>
    <row r="391" spans="2:5">
      <c r="B391" s="633">
        <v>39596</v>
      </c>
      <c r="C391" s="634">
        <v>120.54</v>
      </c>
      <c r="D391" s="635">
        <v>0.47216623834402494</v>
      </c>
      <c r="E391" s="635">
        <v>-0.48377658836232901</v>
      </c>
    </row>
    <row r="392" spans="2:5">
      <c r="B392" s="633">
        <v>39597</v>
      </c>
      <c r="C392" s="634">
        <v>120.47</v>
      </c>
      <c r="D392" s="635">
        <v>-0.33467911452823218</v>
      </c>
      <c r="E392" s="635">
        <v>0.16028830530045893</v>
      </c>
    </row>
    <row r="393" spans="2:5">
      <c r="B393" s="633">
        <v>39598</v>
      </c>
      <c r="C393" s="634">
        <v>120.57</v>
      </c>
      <c r="D393" s="635">
        <v>0.60551817797536978</v>
      </c>
      <c r="E393" s="635">
        <v>9.1227561544257353E-3</v>
      </c>
    </row>
    <row r="394" spans="2:5">
      <c r="B394" s="633">
        <v>39601</v>
      </c>
      <c r="C394" s="634">
        <v>120.65</v>
      </c>
      <c r="D394" s="635">
        <v>-0.20322090610424837</v>
      </c>
      <c r="E394" s="635">
        <v>9.2636248024748805E-2</v>
      </c>
    </row>
    <row r="395" spans="2:5">
      <c r="B395" s="633">
        <v>39602</v>
      </c>
      <c r="C395" s="634">
        <v>120.74</v>
      </c>
      <c r="D395" s="635">
        <v>6.3270865922890329E-2</v>
      </c>
      <c r="E395" s="635">
        <v>6.5228985630835429E-2</v>
      </c>
    </row>
    <row r="396" spans="2:5">
      <c r="B396" s="633">
        <v>39603</v>
      </c>
      <c r="C396" s="634">
        <v>120.73</v>
      </c>
      <c r="D396" s="635">
        <v>-0.99477977869229794</v>
      </c>
      <c r="E396" s="635">
        <v>0.10402809558069924</v>
      </c>
    </row>
    <row r="397" spans="2:5">
      <c r="B397" s="633">
        <v>39604</v>
      </c>
      <c r="C397" s="634">
        <v>120.67</v>
      </c>
      <c r="D397" s="635">
        <v>1.0401782532557351</v>
      </c>
      <c r="E397" s="635">
        <v>0.16785749803805258</v>
      </c>
    </row>
    <row r="398" spans="2:5">
      <c r="B398" s="633">
        <v>39605</v>
      </c>
      <c r="C398" s="634">
        <v>120.61</v>
      </c>
      <c r="D398" s="635">
        <v>0.28031540158663126</v>
      </c>
      <c r="E398" s="635">
        <v>0.53189158435164352</v>
      </c>
    </row>
    <row r="399" spans="2:5">
      <c r="B399" s="633">
        <v>39608</v>
      </c>
      <c r="C399" s="634">
        <v>120.7</v>
      </c>
      <c r="D399" s="635">
        <v>-6.3085344879185434E-2</v>
      </c>
      <c r="E399" s="635">
        <v>0.8855192041549127</v>
      </c>
    </row>
    <row r="400" spans="2:5">
      <c r="B400" s="633">
        <v>39609</v>
      </c>
      <c r="C400" s="634">
        <v>120.7</v>
      </c>
      <c r="D400" s="635">
        <v>1.0523239951768433</v>
      </c>
      <c r="E400" s="635">
        <v>1.1744122720170478</v>
      </c>
    </row>
    <row r="401" spans="2:5">
      <c r="B401" s="633">
        <v>39610</v>
      </c>
      <c r="C401" s="634">
        <v>120.72</v>
      </c>
      <c r="D401" s="635">
        <v>2.3450176980908877</v>
      </c>
      <c r="E401" s="635">
        <v>1.4754307610095165</v>
      </c>
    </row>
    <row r="402" spans="2:5">
      <c r="B402" s="633">
        <v>39611</v>
      </c>
      <c r="C402" s="634">
        <v>120.75</v>
      </c>
      <c r="D402" s="635">
        <v>2.5386642045457748</v>
      </c>
      <c r="E402" s="635">
        <v>1.8198167934599885</v>
      </c>
    </row>
    <row r="403" spans="2:5">
      <c r="B403" s="633">
        <v>39612</v>
      </c>
      <c r="C403" s="634">
        <v>120.67</v>
      </c>
      <c r="D403" s="635">
        <v>1.0274716963426478</v>
      </c>
      <c r="E403" s="635">
        <v>1.8598478276064423</v>
      </c>
    </row>
    <row r="404" spans="2:5">
      <c r="B404" s="633">
        <v>39615</v>
      </c>
      <c r="C404" s="634">
        <v>120.69</v>
      </c>
      <c r="D404" s="635">
        <v>3.1473076762030159</v>
      </c>
      <c r="E404" s="635">
        <v>1.9652141752643455</v>
      </c>
    </row>
    <row r="405" spans="2:5">
      <c r="B405" s="633">
        <v>39616</v>
      </c>
      <c r="C405" s="634">
        <v>120.72</v>
      </c>
      <c r="D405" s="635">
        <v>2.6910176287399352</v>
      </c>
      <c r="E405" s="635">
        <v>1.6713809949224512</v>
      </c>
    </row>
    <row r="406" spans="2:5">
      <c r="B406" s="633">
        <v>39617</v>
      </c>
      <c r="C406" s="634">
        <v>120.63</v>
      </c>
      <c r="D406" s="635">
        <v>0.21713189414599077</v>
      </c>
      <c r="E406" s="635">
        <v>1.4758447875325484</v>
      </c>
    </row>
    <row r="407" spans="2:5">
      <c r="B407" s="633">
        <v>39618</v>
      </c>
      <c r="C407" s="634">
        <v>120.71</v>
      </c>
      <c r="D407" s="635">
        <v>1.789888428782167</v>
      </c>
      <c r="E407" s="635">
        <v>1.1285254784941212</v>
      </c>
    </row>
    <row r="408" spans="2:5">
      <c r="B408" s="633">
        <v>39619</v>
      </c>
      <c r="C408" s="634">
        <v>120.72</v>
      </c>
      <c r="D408" s="635">
        <v>0.28818543569762611</v>
      </c>
      <c r="E408" s="635">
        <v>0.52465768770546839</v>
      </c>
    </row>
    <row r="409" spans="2:5">
      <c r="B409" s="633">
        <v>39622</v>
      </c>
      <c r="C409" s="634">
        <v>120.72</v>
      </c>
      <c r="D409" s="635">
        <v>1.1699107528164583</v>
      </c>
      <c r="E409" s="635">
        <v>0.35955432937407023</v>
      </c>
    </row>
    <row r="410" spans="2:5">
      <c r="B410" s="633">
        <v>39623</v>
      </c>
      <c r="C410" s="634">
        <v>120.77</v>
      </c>
      <c r="D410" s="635">
        <v>-1.4037634669263424</v>
      </c>
      <c r="E410" s="635">
        <v>0.39138597885442156</v>
      </c>
    </row>
    <row r="411" spans="2:5">
      <c r="B411" s="633">
        <v>39624</v>
      </c>
      <c r="C411" s="634">
        <v>120.84</v>
      </c>
      <c r="D411" s="635">
        <v>-1.0797668593175551</v>
      </c>
      <c r="E411" s="635">
        <v>-4.3058063550108265E-2</v>
      </c>
    </row>
    <row r="412" spans="2:5">
      <c r="B412" s="633">
        <v>39625</v>
      </c>
      <c r="C412" s="634">
        <v>120.74</v>
      </c>
      <c r="D412" s="635">
        <v>1.5352941204201467</v>
      </c>
      <c r="E412" s="635">
        <v>6.6953117587831387E-2</v>
      </c>
    </row>
    <row r="413" spans="2:5">
      <c r="B413" s="633">
        <v>39626</v>
      </c>
      <c r="C413" s="634">
        <v>120.75</v>
      </c>
      <c r="D413" s="635">
        <v>0.43995344050844998</v>
      </c>
      <c r="E413" s="635">
        <v>0.81245424160645663</v>
      </c>
    </row>
    <row r="414" spans="2:5">
      <c r="B414" s="633">
        <v>39629</v>
      </c>
      <c r="C414" s="634">
        <v>120.75</v>
      </c>
      <c r="D414" s="635">
        <v>-1.2512198680495414</v>
      </c>
      <c r="E414" s="635">
        <v>0.5798905772634243</v>
      </c>
    </row>
    <row r="415" spans="2:5">
      <c r="B415" s="633">
        <v>39630</v>
      </c>
      <c r="C415" s="634">
        <v>120.65</v>
      </c>
      <c r="D415" s="635">
        <v>1.0582637036632037</v>
      </c>
      <c r="E415" s="635">
        <v>0.92748168695110089</v>
      </c>
    </row>
    <row r="416" spans="2:5">
      <c r="B416" s="633">
        <v>39631</v>
      </c>
      <c r="C416" s="634">
        <v>120.58</v>
      </c>
      <c r="D416" s="635">
        <v>6.388418620946835</v>
      </c>
      <c r="E416" s="635">
        <v>1.3290192388363971</v>
      </c>
    </row>
    <row r="417" spans="2:5">
      <c r="B417" s="633">
        <v>39632</v>
      </c>
      <c r="C417" s="634">
        <v>120.56</v>
      </c>
      <c r="D417" s="635">
        <v>-3.0317091173275692</v>
      </c>
      <c r="E417" s="635">
        <v>1.628281171011484</v>
      </c>
    </row>
    <row r="418" spans="2:5">
      <c r="B418" s="633">
        <v>39637</v>
      </c>
      <c r="C418" s="634">
        <v>120.48</v>
      </c>
      <c r="D418" s="635">
        <v>1.3533709084961818</v>
      </c>
      <c r="E418" s="635">
        <v>1.6427218461198489</v>
      </c>
    </row>
    <row r="419" spans="2:5">
      <c r="B419" s="633">
        <v>39638</v>
      </c>
      <c r="C419" s="634">
        <v>120.38</v>
      </c>
      <c r="D419" s="635">
        <v>4.3460569836172205</v>
      </c>
      <c r="E419" s="635">
        <v>1.8069251542104769</v>
      </c>
    </row>
    <row r="420" spans="2:5">
      <c r="B420" s="633">
        <v>39639</v>
      </c>
      <c r="C420" s="634">
        <v>120.2</v>
      </c>
      <c r="D420" s="635">
        <v>2.5347869657340585</v>
      </c>
      <c r="E420" s="635">
        <v>1.5124735908526123</v>
      </c>
    </row>
    <row r="421" spans="2:5">
      <c r="B421" s="633">
        <v>39640</v>
      </c>
      <c r="C421" s="634">
        <v>120.21</v>
      </c>
      <c r="D421" s="635">
        <v>-1.1501351422909885</v>
      </c>
      <c r="E421" s="635">
        <v>2.278070836308145</v>
      </c>
    </row>
    <row r="422" spans="2:5">
      <c r="B422" s="633">
        <v>39643</v>
      </c>
      <c r="C422" s="634">
        <v>120.2</v>
      </c>
      <c r="D422" s="635">
        <v>2.207686860297601</v>
      </c>
      <c r="E422" s="635">
        <v>2.1948631147259978</v>
      </c>
    </row>
    <row r="423" spans="2:5">
      <c r="B423" s="633">
        <v>39644</v>
      </c>
      <c r="C423" s="634">
        <v>120.06</v>
      </c>
      <c r="D423" s="635">
        <v>4.327257677441783</v>
      </c>
      <c r="E423" s="635">
        <v>1.9232258083583373</v>
      </c>
    </row>
    <row r="424" spans="2:5">
      <c r="B424" s="633">
        <v>39645</v>
      </c>
      <c r="C424" s="634">
        <v>120.05</v>
      </c>
      <c r="D424" s="635">
        <v>2.3274716008611591</v>
      </c>
      <c r="E424" s="635">
        <v>1.4944465755395193</v>
      </c>
    </row>
    <row r="425" spans="2:5">
      <c r="B425" s="633">
        <v>39646</v>
      </c>
      <c r="C425" s="634">
        <v>120.14</v>
      </c>
      <c r="D425" s="635">
        <v>0.77091685742115224</v>
      </c>
      <c r="E425" s="635">
        <v>1.8870528349449691</v>
      </c>
    </row>
    <row r="426" spans="2:5">
      <c r="B426" s="633">
        <v>39647</v>
      </c>
      <c r="C426" s="634">
        <v>120.19</v>
      </c>
      <c r="D426" s="635">
        <v>2.444595839043596</v>
      </c>
      <c r="E426" s="635">
        <v>1.8920233390952075</v>
      </c>
    </row>
    <row r="427" spans="2:5">
      <c r="B427" s="633">
        <v>39650</v>
      </c>
      <c r="C427" s="634">
        <v>120.2</v>
      </c>
      <c r="D427" s="635">
        <v>-0.46666766399766685</v>
      </c>
      <c r="E427" s="635">
        <v>1.3061131958382786</v>
      </c>
    </row>
    <row r="428" spans="2:5">
      <c r="B428" s="633">
        <v>39651</v>
      </c>
      <c r="C428" s="634">
        <v>120.18</v>
      </c>
      <c r="D428" s="635">
        <v>1.5981086735471566</v>
      </c>
      <c r="E428" s="635">
        <v>1.2587808695824378</v>
      </c>
    </row>
    <row r="429" spans="2:5">
      <c r="B429" s="633">
        <v>39652</v>
      </c>
      <c r="C429" s="634">
        <v>120.16</v>
      </c>
      <c r="D429" s="635">
        <v>2.2424803893492706</v>
      </c>
      <c r="E429" s="635">
        <v>1.1834726933735065</v>
      </c>
    </row>
    <row r="430" spans="2:5">
      <c r="B430" s="633">
        <v>39653</v>
      </c>
      <c r="C430" s="634">
        <v>120.19</v>
      </c>
      <c r="D430" s="635">
        <v>0.22588667464328271</v>
      </c>
      <c r="E430" s="635">
        <v>0.96346928287044076</v>
      </c>
    </row>
    <row r="431" spans="2:5">
      <c r="B431" s="633">
        <v>39654</v>
      </c>
      <c r="C431" s="634">
        <v>120.17</v>
      </c>
      <c r="D431" s="635">
        <v>1.996145317070273</v>
      </c>
      <c r="E431" s="635">
        <v>1.0634087576828919</v>
      </c>
    </row>
    <row r="432" spans="2:5">
      <c r="B432" s="633">
        <v>39657</v>
      </c>
      <c r="C432" s="634">
        <v>120.18</v>
      </c>
      <c r="D432" s="635">
        <v>0.24375962395863349</v>
      </c>
      <c r="E432" s="635">
        <v>0.89575540141928955</v>
      </c>
    </row>
    <row r="433" spans="2:5">
      <c r="B433" s="633">
        <v>39658</v>
      </c>
      <c r="C433" s="634">
        <v>120.18</v>
      </c>
      <c r="D433" s="635">
        <v>0.90457196552213659</v>
      </c>
      <c r="E433" s="635">
        <v>0.91920317929609729</v>
      </c>
    </row>
    <row r="434" spans="2:5">
      <c r="B434" s="633">
        <v>39659</v>
      </c>
      <c r="C434" s="634">
        <v>120.19</v>
      </c>
      <c r="D434" s="635">
        <v>0.2329086596894907</v>
      </c>
      <c r="E434" s="635">
        <v>1.2091677884425558</v>
      </c>
    </row>
    <row r="435" spans="2:5">
      <c r="B435" s="633">
        <v>39660</v>
      </c>
      <c r="C435" s="634">
        <v>120.18</v>
      </c>
      <c r="D435" s="635">
        <v>0.42453517970194049</v>
      </c>
      <c r="E435" s="635">
        <v>1.0326535787659938</v>
      </c>
    </row>
    <row r="436" spans="2:5">
      <c r="B436" s="633">
        <v>39661</v>
      </c>
      <c r="C436" s="634">
        <v>120.17</v>
      </c>
      <c r="D436" s="635">
        <v>2.4066148344869243</v>
      </c>
      <c r="E436" s="635">
        <v>0.95696286666858854</v>
      </c>
    </row>
    <row r="437" spans="2:5">
      <c r="B437" s="633">
        <v>39664</v>
      </c>
      <c r="C437" s="634">
        <v>120.14</v>
      </c>
      <c r="D437" s="635">
        <v>2.2556389386684916</v>
      </c>
      <c r="E437" s="635">
        <v>1.3292490601957476</v>
      </c>
    </row>
    <row r="438" spans="2:5">
      <c r="B438" s="633">
        <v>39665</v>
      </c>
      <c r="C438" s="634">
        <v>120.11</v>
      </c>
      <c r="D438" s="635">
        <v>0.76054584933433911</v>
      </c>
      <c r="E438" s="635">
        <v>1.697576360101263</v>
      </c>
    </row>
    <row r="439" spans="2:5">
      <c r="B439" s="633">
        <v>39666</v>
      </c>
      <c r="C439" s="634">
        <v>120.03</v>
      </c>
      <c r="D439" s="635">
        <v>-0.28607536072320328</v>
      </c>
      <c r="E439" s="635">
        <v>1.8757706874820319</v>
      </c>
    </row>
    <row r="440" spans="2:5">
      <c r="B440" s="633">
        <v>39667</v>
      </c>
      <c r="C440" s="634">
        <v>120.08</v>
      </c>
      <c r="D440" s="635">
        <v>3.5105753202122512</v>
      </c>
      <c r="E440" s="635">
        <v>2.1827419569638513</v>
      </c>
    </row>
    <row r="441" spans="2:5">
      <c r="B441" s="633">
        <v>39668</v>
      </c>
      <c r="C441" s="634">
        <v>120.06</v>
      </c>
      <c r="D441" s="635">
        <v>2.8111997590280993</v>
      </c>
      <c r="E441" s="635">
        <v>2.772155258368219</v>
      </c>
    </row>
    <row r="442" spans="2:5">
      <c r="B442" s="633">
        <v>39671</v>
      </c>
      <c r="C442" s="634">
        <v>120.14</v>
      </c>
      <c r="D442" s="635">
        <v>1.6718954713673206</v>
      </c>
      <c r="E442" s="635">
        <v>2.5343569231181862</v>
      </c>
    </row>
    <row r="443" spans="2:5">
      <c r="B443" s="633">
        <v>39672</v>
      </c>
      <c r="C443" s="634">
        <v>120.17</v>
      </c>
      <c r="D443" s="635">
        <v>4.5554137208596597</v>
      </c>
      <c r="E443" s="635">
        <v>2.3328260613884857</v>
      </c>
    </row>
    <row r="444" spans="2:5">
      <c r="B444" s="633">
        <v>39673</v>
      </c>
      <c r="C444" s="634">
        <v>120.05</v>
      </c>
      <c r="D444" s="635">
        <v>6.3815320484990652</v>
      </c>
      <c r="E444" s="635">
        <v>2.1856184629954263</v>
      </c>
    </row>
    <row r="445" spans="2:5">
      <c r="B445" s="633">
        <v>39674</v>
      </c>
      <c r="C445" s="634">
        <v>120.15</v>
      </c>
      <c r="D445" s="635">
        <v>-0.90404249741588738</v>
      </c>
      <c r="E445" s="635">
        <v>1.7371293757977093</v>
      </c>
    </row>
    <row r="446" spans="2:5">
      <c r="B446" s="633">
        <v>39675</v>
      </c>
      <c r="C446" s="634">
        <v>120.15</v>
      </c>
      <c r="D446" s="635">
        <v>-1.6967913928311069</v>
      </c>
      <c r="E446" s="635">
        <v>1.3621440227577337</v>
      </c>
    </row>
    <row r="447" spans="2:5">
      <c r="B447" s="633">
        <v>39678</v>
      </c>
      <c r="C447" s="634">
        <v>120.13</v>
      </c>
      <c r="D447" s="635">
        <v>2.4801221314608348</v>
      </c>
      <c r="E447" s="635">
        <v>0.80059550826209558</v>
      </c>
    </row>
    <row r="448" spans="2:5">
      <c r="B448" s="633">
        <v>39679</v>
      </c>
      <c r="C448" s="634">
        <v>120.1</v>
      </c>
      <c r="D448" s="635">
        <v>-0.3282238513559198</v>
      </c>
      <c r="E448" s="635">
        <v>-3.425825942703499E-2</v>
      </c>
    </row>
    <row r="449" spans="2:5">
      <c r="B449" s="633">
        <v>39680</v>
      </c>
      <c r="C449" s="634">
        <v>120</v>
      </c>
      <c r="D449" s="635">
        <v>-0.95300199991251</v>
      </c>
      <c r="E449" s="635">
        <v>-0.19064595162730966</v>
      </c>
    </row>
    <row r="450" spans="2:5">
      <c r="B450" s="633">
        <v>39681</v>
      </c>
      <c r="C450" s="634">
        <v>119.96</v>
      </c>
      <c r="D450" s="635">
        <v>0.62457411939019258</v>
      </c>
      <c r="E450" s="635">
        <v>-0.28140503822901536</v>
      </c>
    </row>
    <row r="451" spans="2:5">
      <c r="B451" s="633">
        <v>39682</v>
      </c>
      <c r="C451" s="634">
        <v>119.75</v>
      </c>
      <c r="D451" s="635">
        <v>0.53755567467515153</v>
      </c>
      <c r="E451" s="635">
        <v>-0.60262427099076776</v>
      </c>
    </row>
    <row r="452" spans="2:5">
      <c r="B452" s="633">
        <v>39685</v>
      </c>
      <c r="C452" s="634">
        <v>119.82</v>
      </c>
      <c r="D452" s="635">
        <v>-1.9987563428178099</v>
      </c>
      <c r="E452" s="635">
        <v>-0.90743575873313786</v>
      </c>
    </row>
    <row r="453" spans="2:5">
      <c r="B453" s="633">
        <v>39686</v>
      </c>
      <c r="C453" s="634">
        <v>119.84</v>
      </c>
      <c r="D453" s="635">
        <v>-2.3321049990430467</v>
      </c>
      <c r="E453" s="635">
        <v>-1.2922842267911894</v>
      </c>
    </row>
    <row r="454" spans="2:5">
      <c r="B454" s="633">
        <v>39687</v>
      </c>
      <c r="C454" s="634">
        <v>119.79</v>
      </c>
      <c r="D454" s="635">
        <v>0.23158750212856846</v>
      </c>
      <c r="E454" s="635">
        <v>-1.5276316814402615</v>
      </c>
    </row>
    <row r="455" spans="2:5">
      <c r="B455" s="633">
        <v>39688</v>
      </c>
      <c r="C455" s="634">
        <v>119.65</v>
      </c>
      <c r="D455" s="635">
        <v>-2.4619042655525107</v>
      </c>
      <c r="E455" s="635">
        <v>-1.5808797162815431</v>
      </c>
    </row>
    <row r="456" spans="2:5">
      <c r="B456" s="633">
        <v>39689</v>
      </c>
      <c r="C456" s="634">
        <v>119.54</v>
      </c>
      <c r="D456" s="635">
        <v>-3.6469412763188709</v>
      </c>
      <c r="E456" s="635">
        <v>-1.3764432882858642</v>
      </c>
    </row>
    <row r="457" spans="2:5">
      <c r="B457" s="633">
        <v>39693</v>
      </c>
      <c r="C457" s="634">
        <v>119.65</v>
      </c>
      <c r="D457" s="635">
        <v>-1.022858063153312</v>
      </c>
      <c r="E457" s="635">
        <v>-1.0527255002881324</v>
      </c>
    </row>
    <row r="458" spans="2:5">
      <c r="B458" s="633">
        <v>39694</v>
      </c>
      <c r="C458" s="634">
        <v>119.77</v>
      </c>
      <c r="D458" s="635">
        <v>0.16481943078617958</v>
      </c>
      <c r="E458" s="635">
        <v>-1.0141696807345719</v>
      </c>
    </row>
    <row r="459" spans="2:5">
      <c r="B459" s="633">
        <v>39695</v>
      </c>
      <c r="C459" s="634">
        <v>119.69</v>
      </c>
      <c r="D459" s="635">
        <v>-0.56770134684805773</v>
      </c>
      <c r="E459" s="635">
        <v>-0.61320749083332271</v>
      </c>
    </row>
    <row r="460" spans="2:5">
      <c r="B460" s="633">
        <v>39696</v>
      </c>
      <c r="C460" s="634">
        <v>119.62</v>
      </c>
      <c r="D460" s="635">
        <v>-6.6080483058923778E-2</v>
      </c>
      <c r="E460" s="635">
        <v>1.3555110083220205E-2</v>
      </c>
    </row>
    <row r="461" spans="2:5">
      <c r="B461" s="633">
        <v>39699</v>
      </c>
      <c r="C461" s="634">
        <v>119.62</v>
      </c>
      <c r="D461" s="635">
        <v>0.50147823900349331</v>
      </c>
      <c r="E461" s="635">
        <v>0.22807705942330889</v>
      </c>
    </row>
    <row r="462" spans="2:5">
      <c r="B462" s="633">
        <v>39700</v>
      </c>
      <c r="C462" s="634">
        <v>119.71</v>
      </c>
      <c r="D462" s="635">
        <v>0.34483106375623251</v>
      </c>
      <c r="E462" s="635">
        <v>0.26206643668428287</v>
      </c>
    </row>
    <row r="463" spans="2:5">
      <c r="B463" s="633">
        <v>39701</v>
      </c>
      <c r="C463" s="634">
        <v>119.61</v>
      </c>
      <c r="D463" s="635">
        <v>0.74039693009692942</v>
      </c>
      <c r="E463" s="635">
        <v>0.43135968704151556</v>
      </c>
    </row>
    <row r="464" spans="2:5">
      <c r="B464" s="633">
        <v>39702</v>
      </c>
      <c r="C464" s="634">
        <v>119.59</v>
      </c>
      <c r="D464" s="635">
        <v>0.47879558222730911</v>
      </c>
      <c r="E464" s="635">
        <v>0.52379554388896044</v>
      </c>
    </row>
    <row r="465" spans="2:5">
      <c r="B465" s="633">
        <v>39703</v>
      </c>
      <c r="C465" s="634">
        <v>119.48</v>
      </c>
      <c r="D465" s="635">
        <v>0.40274507161299733</v>
      </c>
      <c r="E465" s="635">
        <v>-0.61431846344051966</v>
      </c>
    </row>
    <row r="466" spans="2:5">
      <c r="B466" s="633">
        <v>39706</v>
      </c>
      <c r="C466" s="634">
        <v>119.49</v>
      </c>
      <c r="D466" s="635">
        <v>0.61735140565257085</v>
      </c>
      <c r="E466" s="635">
        <v>-0.82095057306254482</v>
      </c>
    </row>
    <row r="467" spans="2:5">
      <c r="B467" s="633">
        <v>39707</v>
      </c>
      <c r="C467" s="634">
        <v>119.48</v>
      </c>
      <c r="D467" s="635">
        <v>0.58097051487319074</v>
      </c>
      <c r="E467" s="635">
        <v>-0.95896738693179429</v>
      </c>
    </row>
    <row r="468" spans="2:5">
      <c r="B468" s="633">
        <v>39708</v>
      </c>
      <c r="C468" s="634">
        <v>119.65</v>
      </c>
      <c r="D468" s="635">
        <v>-7.4653198123028677</v>
      </c>
      <c r="E468" s="635">
        <v>-1.0318040050577488</v>
      </c>
    </row>
    <row r="469" spans="2:5">
      <c r="B469" s="633">
        <v>39709</v>
      </c>
      <c r="C469" s="634">
        <v>119.85</v>
      </c>
      <c r="D469" s="635">
        <v>-1.1015937035979437</v>
      </c>
      <c r="E469" s="635">
        <v>-1.0381156618477307</v>
      </c>
    </row>
    <row r="470" spans="2:5">
      <c r="B470" s="633">
        <v>39710</v>
      </c>
      <c r="C470" s="634">
        <v>119.8</v>
      </c>
      <c r="D470" s="635">
        <v>-0.22572076698781668</v>
      </c>
      <c r="E470" s="635">
        <v>-0.74855469851049705</v>
      </c>
    </row>
    <row r="471" spans="2:5">
      <c r="B471" s="633">
        <v>39713</v>
      </c>
      <c r="C471" s="634">
        <v>119.72</v>
      </c>
      <c r="D471" s="635">
        <v>-3.1060744654372557E-2</v>
      </c>
      <c r="E471" s="635">
        <v>-0.81947040250504888</v>
      </c>
    </row>
    <row r="472" spans="2:5">
      <c r="B472" s="633">
        <v>39714</v>
      </c>
      <c r="C472" s="634">
        <v>119.7</v>
      </c>
      <c r="D472" s="635">
        <v>0.35856347408312406</v>
      </c>
      <c r="E472" s="635">
        <v>0.20769903113614946</v>
      </c>
    </row>
    <row r="473" spans="2:5">
      <c r="B473" s="633">
        <v>39715</v>
      </c>
      <c r="C473" s="634">
        <v>119.74</v>
      </c>
      <c r="D473" s="635">
        <v>2.6442781490132061</v>
      </c>
      <c r="E473" s="635">
        <v>0.43401026241720769</v>
      </c>
    </row>
    <row r="474" spans="2:5">
      <c r="B474" s="633">
        <v>39716</v>
      </c>
      <c r="C474" s="634">
        <v>119.78</v>
      </c>
      <c r="D474" s="635">
        <v>8.4560586911328117E-2</v>
      </c>
      <c r="E474" s="635">
        <v>0.25513542734171818</v>
      </c>
    </row>
    <row r="475" spans="2:5">
      <c r="B475" s="633">
        <v>39717</v>
      </c>
      <c r="C475" s="634">
        <v>119.8</v>
      </c>
      <c r="D475" s="635">
        <v>-0.27513377681447937</v>
      </c>
      <c r="E475" s="635">
        <v>3.6550619630348322E-2</v>
      </c>
    </row>
    <row r="476" spans="2:5">
      <c r="B476" s="633">
        <v>39720</v>
      </c>
      <c r="C476" s="634">
        <v>119.81</v>
      </c>
      <c r="D476" s="635">
        <v>0.48258491536946391</v>
      </c>
      <c r="E476" s="635">
        <v>-0.38263613883117686</v>
      </c>
    </row>
    <row r="477" spans="2:5">
      <c r="B477" s="633">
        <v>39721</v>
      </c>
      <c r="C477" s="634">
        <v>119.84</v>
      </c>
      <c r="D477" s="635">
        <v>-1.4778446125162434</v>
      </c>
      <c r="E477" s="635">
        <v>-0.79926289374374737</v>
      </c>
    </row>
    <row r="478" spans="2:5">
      <c r="B478" s="633">
        <v>39722</v>
      </c>
      <c r="C478" s="634">
        <v>119.97</v>
      </c>
      <c r="D478" s="635">
        <v>-1.5611543986339613</v>
      </c>
      <c r="E478" s="635">
        <v>-0.60887361309200172</v>
      </c>
    </row>
    <row r="479" spans="2:5">
      <c r="B479" s="633">
        <v>39723</v>
      </c>
      <c r="C479" s="634">
        <v>120</v>
      </c>
      <c r="D479" s="635">
        <v>-2.5757438351475521</v>
      </c>
      <c r="E479" s="635">
        <v>-0.33572937038536083</v>
      </c>
    </row>
    <row r="480" spans="2:5">
      <c r="B480" s="633">
        <v>39724</v>
      </c>
      <c r="C480" s="634">
        <v>119.97</v>
      </c>
      <c r="D480" s="635">
        <v>-0.27210913537478737</v>
      </c>
      <c r="E480" s="635">
        <v>-0.53105250944150073</v>
      </c>
    </row>
    <row r="481" spans="2:5">
      <c r="B481" s="633">
        <v>39727</v>
      </c>
      <c r="C481" s="634">
        <v>119.98</v>
      </c>
      <c r="D481" s="635">
        <v>1.4172855514735481</v>
      </c>
      <c r="E481" s="635">
        <v>0.11606982866623408</v>
      </c>
    </row>
    <row r="482" spans="2:5">
      <c r="B482" s="633">
        <v>39728</v>
      </c>
      <c r="C482" s="634">
        <v>120.04</v>
      </c>
      <c r="D482" s="635">
        <v>1.6368759221320062</v>
      </c>
      <c r="E482" s="635">
        <v>0.57579664661878149</v>
      </c>
    </row>
    <row r="483" spans="2:5">
      <c r="B483" s="633">
        <v>39729</v>
      </c>
      <c r="C483" s="634">
        <v>119.95</v>
      </c>
      <c r="D483" s="635">
        <v>-0.88467705802351548</v>
      </c>
      <c r="E483" s="635">
        <v>1.3141828859875406</v>
      </c>
    </row>
    <row r="484" spans="2:5">
      <c r="B484" s="633">
        <v>39730</v>
      </c>
      <c r="C484" s="634">
        <v>119.85</v>
      </c>
      <c r="D484" s="635">
        <v>3.0520117542379008</v>
      </c>
      <c r="E484" s="635">
        <v>1.6562150228006842</v>
      </c>
    </row>
    <row r="485" spans="2:5">
      <c r="B485" s="633">
        <v>39731</v>
      </c>
      <c r="C485" s="634">
        <v>119.85</v>
      </c>
      <c r="D485" s="635">
        <v>1.6569333270338704</v>
      </c>
      <c r="E485" s="635">
        <v>1.6981810230217147</v>
      </c>
    </row>
    <row r="486" spans="2:5">
      <c r="B486" s="633">
        <v>39735</v>
      </c>
      <c r="C486" s="634">
        <v>119.87</v>
      </c>
      <c r="D486" s="635">
        <v>2.5929598404337622</v>
      </c>
      <c r="E486" s="635">
        <v>1.6186803941842769</v>
      </c>
    </row>
    <row r="487" spans="2:5">
      <c r="B487" s="633">
        <v>39736</v>
      </c>
      <c r="C487" s="634">
        <v>119.79</v>
      </c>
      <c r="D487" s="635">
        <v>2.1221158223172178</v>
      </c>
      <c r="E487" s="635">
        <v>1.8676379177875291</v>
      </c>
    </row>
    <row r="488" spans="2:5">
      <c r="B488" s="633">
        <v>39737</v>
      </c>
      <c r="C488" s="634">
        <v>119.74</v>
      </c>
      <c r="D488" s="635">
        <v>1.7110475530207605</v>
      </c>
      <c r="E488" s="635">
        <v>1.916258067150417</v>
      </c>
    </row>
    <row r="489" spans="2:5">
      <c r="B489" s="633">
        <v>39738</v>
      </c>
      <c r="C489" s="634">
        <v>119.76</v>
      </c>
      <c r="D489" s="635">
        <v>1.0803715202699418</v>
      </c>
      <c r="E489" s="635">
        <v>1.4955892605180279</v>
      </c>
    </row>
    <row r="490" spans="2:5">
      <c r="B490" s="633">
        <v>39741</v>
      </c>
      <c r="C490" s="634">
        <v>119.76</v>
      </c>
      <c r="D490" s="635">
        <v>0.85802560719924825</v>
      </c>
      <c r="E490" s="635">
        <v>1.1031773584317719</v>
      </c>
    </row>
    <row r="491" spans="2:5">
      <c r="B491" s="633">
        <v>39742</v>
      </c>
      <c r="C491" s="634">
        <v>119.76</v>
      </c>
      <c r="D491" s="635">
        <v>3.3923527997781164</v>
      </c>
      <c r="E491" s="635">
        <v>0.9736747990874467</v>
      </c>
    </row>
    <row r="492" spans="2:5">
      <c r="B492" s="633">
        <v>39743</v>
      </c>
      <c r="C492" s="634">
        <v>119.79</v>
      </c>
      <c r="D492" s="635">
        <v>-1.2877483193928525</v>
      </c>
      <c r="E492" s="635">
        <v>0.92461618298151016</v>
      </c>
    </row>
    <row r="493" spans="2:5">
      <c r="B493" s="633">
        <v>39744</v>
      </c>
      <c r="C493" s="634">
        <v>119.8</v>
      </c>
      <c r="D493" s="635">
        <v>-0.15392347417003049</v>
      </c>
      <c r="E493" s="635">
        <v>1.1788598552437548</v>
      </c>
    </row>
    <row r="494" spans="2:5">
      <c r="B494" s="633">
        <v>39745</v>
      </c>
      <c r="C494" s="634">
        <v>119.78</v>
      </c>
      <c r="D494" s="635">
        <v>1.215597906906942</v>
      </c>
      <c r="E494" s="635">
        <v>1.3554058915236555</v>
      </c>
    </row>
    <row r="495" spans="2:5">
      <c r="B495" s="633">
        <v>39749</v>
      </c>
      <c r="C495" s="634">
        <v>119.82</v>
      </c>
      <c r="D495" s="635">
        <v>1.3676372402792061</v>
      </c>
      <c r="E495" s="635">
        <v>0.90375724153964021</v>
      </c>
    </row>
    <row r="496" spans="2:5">
      <c r="B496" s="633">
        <v>39750</v>
      </c>
      <c r="C496" s="634">
        <v>119.81</v>
      </c>
      <c r="D496" s="635">
        <v>2.8600772261056537</v>
      </c>
      <c r="E496" s="635">
        <v>0.72762157421559304</v>
      </c>
    </row>
    <row r="497" spans="2:5">
      <c r="B497" s="633">
        <v>39751</v>
      </c>
      <c r="C497" s="634">
        <v>119.81</v>
      </c>
      <c r="D497" s="635">
        <v>2.0938478611585536</v>
      </c>
      <c r="E497" s="635"/>
    </row>
    <row r="498" spans="2:5">
      <c r="B498" s="633">
        <v>39752</v>
      </c>
      <c r="C498" s="634">
        <v>119.84</v>
      </c>
      <c r="D498" s="635">
        <v>0.2308122498900082</v>
      </c>
      <c r="E498" s="637"/>
    </row>
    <row r="499" spans="2:5">
      <c r="B499" s="638"/>
      <c r="C499" s="639"/>
      <c r="D499" s="640"/>
    </row>
    <row r="500" spans="2:5">
      <c r="D500" s="639"/>
      <c r="E500" s="639"/>
    </row>
    <row r="501" spans="2:5">
      <c r="D501" s="640"/>
      <c r="E501" s="640"/>
    </row>
  </sheetData>
  <phoneticPr fontId="0" type="noConversion"/>
  <hyperlinks>
    <hyperlink ref="G33" location="Мазмұны!B64" display="мазмұнға"/>
  </hyperlinks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6"/>
  <dimension ref="A2:AB44"/>
  <sheetViews>
    <sheetView topLeftCell="A32" zoomScaleNormal="100" zoomScaleSheetLayoutView="25" workbookViewId="0">
      <selection activeCell="B44" sqref="B44"/>
    </sheetView>
  </sheetViews>
  <sheetFormatPr defaultRowHeight="12.75"/>
  <cols>
    <col min="1" max="1" width="4.85546875" style="725" bestFit="1" customWidth="1"/>
    <col min="2" max="2" width="22.5703125" style="725" customWidth="1"/>
    <col min="3" max="3" width="14.28515625" style="725" customWidth="1"/>
    <col min="4" max="4" width="11.7109375" style="725" customWidth="1"/>
    <col min="5" max="5" width="10.7109375" style="725" customWidth="1"/>
    <col min="6" max="6" width="11.140625" style="725" customWidth="1"/>
    <col min="7" max="7" width="10.7109375" style="725" customWidth="1"/>
    <col min="8" max="8" width="11.140625" style="725" customWidth="1"/>
    <col min="9" max="9" width="11.28515625" style="725" customWidth="1"/>
    <col min="10" max="10" width="11" style="725" customWidth="1"/>
    <col min="11" max="11" width="12.7109375" style="725" customWidth="1"/>
    <col min="12" max="12" width="11.7109375" style="725" customWidth="1"/>
    <col min="13" max="13" width="12.140625" style="725" customWidth="1"/>
    <col min="14" max="14" width="11" style="725" customWidth="1"/>
    <col min="15" max="16" width="12.140625" style="725" customWidth="1"/>
    <col min="17" max="17" width="11.140625" style="725" customWidth="1"/>
    <col min="18" max="18" width="12.140625" style="725" customWidth="1"/>
    <col min="19" max="19" width="11.5703125" style="725" customWidth="1"/>
    <col min="20" max="20" width="12.42578125" style="725" customWidth="1"/>
    <col min="21" max="21" width="11.85546875" style="725" customWidth="1"/>
    <col min="22" max="22" width="12.5703125" style="725" customWidth="1"/>
    <col min="23" max="23" width="12.85546875" style="725" customWidth="1"/>
    <col min="24" max="24" width="11.7109375" style="725" customWidth="1"/>
    <col min="25" max="25" width="12.28515625" style="725" customWidth="1"/>
    <col min="26" max="26" width="12.42578125" style="725" customWidth="1"/>
    <col min="27" max="27" width="13" style="725" customWidth="1"/>
    <col min="28" max="28" width="12.7109375" style="725" customWidth="1"/>
    <col min="29" max="16384" width="9.140625" style="725"/>
  </cols>
  <sheetData>
    <row r="2" spans="1:28" s="536" customFormat="1" ht="14.25" customHeight="1">
      <c r="A2" s="536" t="s">
        <v>1380</v>
      </c>
      <c r="B2" s="535" t="s">
        <v>2237</v>
      </c>
    </row>
    <row r="3" spans="1:28" s="536" customFormat="1" ht="14.25" customHeight="1">
      <c r="A3" s="535"/>
      <c r="B3" s="535"/>
    </row>
    <row r="4" spans="1:28">
      <c r="B4" s="726"/>
      <c r="C4" s="727" t="s">
        <v>416</v>
      </c>
      <c r="D4" s="727" t="s">
        <v>418</v>
      </c>
      <c r="E4" s="727" t="s">
        <v>420</v>
      </c>
      <c r="F4" s="727" t="s">
        <v>390</v>
      </c>
      <c r="G4" s="727" t="s">
        <v>393</v>
      </c>
      <c r="H4" s="727" t="s">
        <v>396</v>
      </c>
      <c r="I4" s="727" t="s">
        <v>399</v>
      </c>
      <c r="J4" s="727" t="s">
        <v>402</v>
      </c>
      <c r="K4" s="727" t="s">
        <v>405</v>
      </c>
      <c r="L4" s="727" t="s">
        <v>408</v>
      </c>
      <c r="M4" s="727" t="s">
        <v>411</v>
      </c>
      <c r="N4" s="727" t="s">
        <v>414</v>
      </c>
      <c r="O4" s="727" t="s">
        <v>417</v>
      </c>
      <c r="P4" s="727" t="s">
        <v>419</v>
      </c>
      <c r="Q4" s="727" t="s">
        <v>421</v>
      </c>
      <c r="R4" s="727" t="s">
        <v>391</v>
      </c>
      <c r="S4" s="727" t="s">
        <v>394</v>
      </c>
      <c r="T4" s="727" t="s">
        <v>397</v>
      </c>
      <c r="U4" s="727" t="s">
        <v>400</v>
      </c>
      <c r="V4" s="727" t="s">
        <v>403</v>
      </c>
      <c r="W4" s="727" t="s">
        <v>406</v>
      </c>
      <c r="X4" s="727" t="s">
        <v>409</v>
      </c>
      <c r="Y4" s="727" t="s">
        <v>412</v>
      </c>
      <c r="Z4" s="727" t="s">
        <v>415</v>
      </c>
      <c r="AA4" s="727" t="s">
        <v>529</v>
      </c>
    </row>
    <row r="5" spans="1:28">
      <c r="B5" s="543" t="s">
        <v>272</v>
      </c>
      <c r="C5" s="543">
        <v>2790</v>
      </c>
      <c r="D5" s="543">
        <v>2160</v>
      </c>
      <c r="E5" s="543">
        <v>1760</v>
      </c>
      <c r="F5" s="543">
        <v>2894</v>
      </c>
      <c r="G5" s="543">
        <v>3340</v>
      </c>
      <c r="H5" s="543">
        <v>3673</v>
      </c>
      <c r="I5" s="543">
        <v>3938</v>
      </c>
      <c r="J5" s="543">
        <v>3912</v>
      </c>
      <c r="K5" s="543">
        <v>4319</v>
      </c>
      <c r="L5" s="543">
        <v>3425</v>
      </c>
      <c r="M5" s="543">
        <v>3227</v>
      </c>
      <c r="N5" s="543">
        <v>2931</v>
      </c>
      <c r="O5" s="543">
        <v>2867</v>
      </c>
      <c r="P5" s="543">
        <v>2589</v>
      </c>
      <c r="Q5" s="543">
        <v>1878</v>
      </c>
      <c r="R5" s="543">
        <v>2029</v>
      </c>
      <c r="S5" s="543">
        <v>1940</v>
      </c>
      <c r="T5" s="543">
        <v>1766</v>
      </c>
      <c r="U5" s="543">
        <v>2405</v>
      </c>
      <c r="V5" s="543">
        <v>1570</v>
      </c>
      <c r="W5" s="543">
        <v>4373</v>
      </c>
      <c r="X5" s="543">
        <v>10592</v>
      </c>
      <c r="Y5" s="543">
        <v>5515</v>
      </c>
      <c r="Z5" s="543">
        <v>3472</v>
      </c>
      <c r="AA5" s="543">
        <v>6412</v>
      </c>
    </row>
    <row r="6" spans="1:28">
      <c r="B6" s="543" t="s">
        <v>273</v>
      </c>
      <c r="C6" s="543">
        <v>944</v>
      </c>
      <c r="D6" s="543">
        <v>1105</v>
      </c>
      <c r="E6" s="543">
        <v>1056</v>
      </c>
      <c r="F6" s="543">
        <v>1378</v>
      </c>
      <c r="G6" s="543">
        <v>897</v>
      </c>
      <c r="H6" s="543">
        <v>1146</v>
      </c>
      <c r="I6" s="543">
        <v>1109</v>
      </c>
      <c r="J6" s="543">
        <v>914</v>
      </c>
      <c r="K6" s="543">
        <v>1689</v>
      </c>
      <c r="L6" s="543">
        <v>1186</v>
      </c>
      <c r="M6" s="543">
        <v>1372</v>
      </c>
      <c r="N6" s="543">
        <v>1306</v>
      </c>
      <c r="O6" s="543">
        <v>997</v>
      </c>
      <c r="P6" s="543">
        <v>1183</v>
      </c>
      <c r="Q6" s="543">
        <v>1019</v>
      </c>
      <c r="R6" s="543">
        <v>1086</v>
      </c>
      <c r="S6" s="543">
        <v>1070</v>
      </c>
      <c r="T6" s="543">
        <v>842</v>
      </c>
      <c r="U6" s="543">
        <v>1197</v>
      </c>
      <c r="V6" s="543">
        <v>765</v>
      </c>
      <c r="W6" s="543">
        <v>1073</v>
      </c>
      <c r="X6" s="543">
        <v>1096</v>
      </c>
      <c r="Y6" s="543">
        <v>1199</v>
      </c>
      <c r="Z6" s="543">
        <v>1334</v>
      </c>
      <c r="AA6" s="543">
        <v>1309</v>
      </c>
    </row>
    <row r="7" spans="1:28">
      <c r="B7" s="543" t="s">
        <v>274</v>
      </c>
      <c r="C7" s="543">
        <v>539</v>
      </c>
      <c r="D7" s="543">
        <v>542</v>
      </c>
      <c r="E7" s="543">
        <v>446</v>
      </c>
      <c r="F7" s="543">
        <v>432</v>
      </c>
      <c r="G7" s="543">
        <v>307</v>
      </c>
      <c r="H7" s="543">
        <v>345</v>
      </c>
      <c r="I7" s="543">
        <v>309</v>
      </c>
      <c r="J7" s="543">
        <v>337</v>
      </c>
      <c r="K7" s="543">
        <v>507</v>
      </c>
      <c r="L7" s="543">
        <v>235</v>
      </c>
      <c r="M7" s="543">
        <v>444</v>
      </c>
      <c r="N7" s="543">
        <v>414</v>
      </c>
      <c r="O7" s="543">
        <v>253</v>
      </c>
      <c r="P7" s="543">
        <v>424</v>
      </c>
      <c r="Q7" s="543">
        <v>294</v>
      </c>
      <c r="R7" s="543">
        <v>277</v>
      </c>
      <c r="S7" s="543">
        <v>384</v>
      </c>
      <c r="T7" s="543">
        <v>250</v>
      </c>
      <c r="U7" s="543">
        <v>407</v>
      </c>
      <c r="V7" s="543">
        <v>216</v>
      </c>
      <c r="W7" s="543">
        <v>344</v>
      </c>
      <c r="X7" s="543">
        <v>435</v>
      </c>
      <c r="Y7" s="543">
        <v>480</v>
      </c>
      <c r="Z7" s="543">
        <v>489</v>
      </c>
      <c r="AA7" s="543">
        <v>437</v>
      </c>
    </row>
    <row r="8" spans="1:28">
      <c r="B8" s="543" t="s">
        <v>275</v>
      </c>
      <c r="C8" s="543">
        <v>536</v>
      </c>
      <c r="D8" s="543">
        <v>474</v>
      </c>
      <c r="E8" s="543">
        <v>409</v>
      </c>
      <c r="F8" s="543">
        <v>389</v>
      </c>
      <c r="G8" s="543">
        <v>266</v>
      </c>
      <c r="H8" s="543">
        <v>199</v>
      </c>
      <c r="I8" s="543">
        <v>173</v>
      </c>
      <c r="J8" s="543">
        <v>265</v>
      </c>
      <c r="K8" s="543">
        <v>373</v>
      </c>
      <c r="L8" s="543">
        <v>133</v>
      </c>
      <c r="M8" s="543">
        <v>476</v>
      </c>
      <c r="N8" s="543">
        <v>362</v>
      </c>
      <c r="O8" s="543">
        <v>153</v>
      </c>
      <c r="P8" s="543">
        <v>272</v>
      </c>
      <c r="Q8" s="543">
        <v>186</v>
      </c>
      <c r="R8" s="543">
        <v>135</v>
      </c>
      <c r="S8" s="543">
        <v>197</v>
      </c>
      <c r="T8" s="543">
        <v>199</v>
      </c>
      <c r="U8" s="543">
        <v>323</v>
      </c>
      <c r="V8" s="543">
        <v>146</v>
      </c>
      <c r="W8" s="543">
        <v>273</v>
      </c>
      <c r="X8" s="543">
        <v>257</v>
      </c>
      <c r="Y8" s="543">
        <v>378</v>
      </c>
      <c r="Z8" s="543">
        <v>247</v>
      </c>
      <c r="AA8" s="543">
        <v>271</v>
      </c>
    </row>
    <row r="9" spans="1:28">
      <c r="B9" s="543" t="s">
        <v>357</v>
      </c>
      <c r="C9" s="543">
        <v>131</v>
      </c>
      <c r="D9" s="543">
        <v>213</v>
      </c>
      <c r="E9" s="543">
        <v>234</v>
      </c>
      <c r="F9" s="543">
        <v>144</v>
      </c>
      <c r="G9" s="543">
        <v>114</v>
      </c>
      <c r="H9" s="543">
        <v>118</v>
      </c>
      <c r="I9" s="543">
        <v>136</v>
      </c>
      <c r="J9" s="543">
        <v>192</v>
      </c>
      <c r="K9" s="543">
        <v>233</v>
      </c>
      <c r="L9" s="543">
        <v>161</v>
      </c>
      <c r="M9" s="543">
        <v>365</v>
      </c>
      <c r="N9" s="543">
        <v>198</v>
      </c>
      <c r="O9" s="543">
        <v>119</v>
      </c>
      <c r="P9" s="543">
        <v>239</v>
      </c>
      <c r="Q9" s="543">
        <v>181</v>
      </c>
      <c r="R9" s="543">
        <v>101</v>
      </c>
      <c r="S9" s="543">
        <v>145</v>
      </c>
      <c r="T9" s="543">
        <v>130</v>
      </c>
      <c r="U9" s="543">
        <v>177</v>
      </c>
      <c r="V9" s="543">
        <v>160</v>
      </c>
      <c r="W9" s="543">
        <v>255</v>
      </c>
      <c r="X9" s="543">
        <v>268</v>
      </c>
      <c r="Y9" s="543">
        <v>309</v>
      </c>
      <c r="Z9" s="543">
        <v>407</v>
      </c>
      <c r="AA9" s="543">
        <v>227</v>
      </c>
    </row>
    <row r="10" spans="1:28">
      <c r="B10" s="543" t="s">
        <v>358</v>
      </c>
      <c r="C10" s="726">
        <v>4940</v>
      </c>
      <c r="D10" s="726">
        <v>4494</v>
      </c>
      <c r="E10" s="726">
        <v>3905</v>
      </c>
      <c r="F10" s="726">
        <v>5237</v>
      </c>
      <c r="G10" s="726">
        <v>4924</v>
      </c>
      <c r="H10" s="726">
        <v>5481</v>
      </c>
      <c r="I10" s="726">
        <v>5665</v>
      </c>
      <c r="J10" s="726">
        <v>5620</v>
      </c>
      <c r="K10" s="726">
        <v>7121</v>
      </c>
      <c r="L10" s="726">
        <v>5140</v>
      </c>
      <c r="M10" s="726">
        <v>5884</v>
      </c>
      <c r="N10" s="726">
        <v>5211</v>
      </c>
      <c r="O10" s="726">
        <v>4389</v>
      </c>
      <c r="P10" s="726">
        <v>4707</v>
      </c>
      <c r="Q10" s="726">
        <v>3558</v>
      </c>
      <c r="R10" s="726">
        <v>3628</v>
      </c>
      <c r="S10" s="726">
        <v>3736</v>
      </c>
      <c r="T10" s="726">
        <v>3187</v>
      </c>
      <c r="U10" s="726">
        <v>4509</v>
      </c>
      <c r="V10" s="726">
        <v>2857</v>
      </c>
      <c r="W10" s="726">
        <v>6318</v>
      </c>
      <c r="X10" s="726">
        <v>12648</v>
      </c>
      <c r="Y10" s="726">
        <v>7881</v>
      </c>
      <c r="Z10" s="726">
        <v>5949</v>
      </c>
      <c r="AA10" s="726">
        <v>8656</v>
      </c>
    </row>
    <row r="11" spans="1:28" s="728" customFormat="1">
      <c r="B11" s="543" t="s">
        <v>359</v>
      </c>
      <c r="C11" s="726">
        <v>6135.0050000000001</v>
      </c>
      <c r="D11" s="726">
        <v>7263.6</v>
      </c>
      <c r="E11" s="726">
        <v>7077.87</v>
      </c>
      <c r="F11" s="726">
        <v>6387.86</v>
      </c>
      <c r="G11" s="726">
        <v>4813.3549999999996</v>
      </c>
      <c r="H11" s="726">
        <v>5552.49</v>
      </c>
      <c r="I11" s="726">
        <v>5895.5</v>
      </c>
      <c r="J11" s="726">
        <v>7127.73</v>
      </c>
      <c r="K11" s="726">
        <v>10316.405000000001</v>
      </c>
      <c r="L11" s="726">
        <v>7953.99</v>
      </c>
      <c r="M11" s="726">
        <v>11156.84</v>
      </c>
      <c r="N11" s="726">
        <v>7756.1049999999996</v>
      </c>
      <c r="O11" s="726">
        <v>4964.6549999999997</v>
      </c>
      <c r="P11" s="726">
        <v>9640.1299999999992</v>
      </c>
      <c r="Q11" s="726">
        <v>9829.2649999999994</v>
      </c>
      <c r="R11" s="726">
        <v>4653.1149999999998</v>
      </c>
      <c r="S11" s="726">
        <v>5619.21</v>
      </c>
      <c r="T11" s="726">
        <v>6129.44</v>
      </c>
      <c r="U11" s="726">
        <v>8139.7</v>
      </c>
      <c r="V11" s="726">
        <v>5872.7650000000003</v>
      </c>
      <c r="W11" s="726">
        <v>8350.5</v>
      </c>
      <c r="X11" s="726">
        <v>9478.16</v>
      </c>
      <c r="Y11" s="726">
        <v>12388.87</v>
      </c>
      <c r="Z11" s="726">
        <v>17372.195</v>
      </c>
      <c r="AA11" s="726">
        <v>12268.67</v>
      </c>
    </row>
    <row r="12" spans="1:28" s="728" customFormat="1">
      <c r="B12" s="543" t="s">
        <v>360</v>
      </c>
      <c r="C12" s="726">
        <v>721.77860399999997</v>
      </c>
      <c r="D12" s="726">
        <v>1070.483461</v>
      </c>
      <c r="E12" s="726">
        <v>3637.7345799999998</v>
      </c>
      <c r="F12" s="726">
        <v>1834.3115474400001</v>
      </c>
      <c r="G12" s="726">
        <v>576.59439099999997</v>
      </c>
      <c r="H12" s="726">
        <v>86.55</v>
      </c>
      <c r="I12" s="726">
        <v>151.02637100000001</v>
      </c>
      <c r="J12" s="726">
        <v>266</v>
      </c>
      <c r="K12" s="726">
        <v>502.6</v>
      </c>
      <c r="L12" s="726">
        <v>22</v>
      </c>
      <c r="M12" s="726">
        <v>196.11500000000001</v>
      </c>
      <c r="N12" s="726">
        <v>308.60000000000002</v>
      </c>
      <c r="O12" s="726">
        <v>184.81</v>
      </c>
      <c r="P12" s="726">
        <v>588.51</v>
      </c>
      <c r="Q12" s="726">
        <v>478.45</v>
      </c>
      <c r="R12" s="726">
        <v>887.51499999999999</v>
      </c>
      <c r="S12" s="726">
        <v>765.15499999999997</v>
      </c>
      <c r="T12" s="726">
        <v>755.5</v>
      </c>
      <c r="U12" s="726">
        <v>1532.48</v>
      </c>
      <c r="V12" s="726">
        <v>883.43</v>
      </c>
      <c r="W12" s="726">
        <v>1380.7349999999999</v>
      </c>
      <c r="X12" s="726">
        <v>180.345</v>
      </c>
      <c r="Y12" s="726">
        <v>1566.4949999999999</v>
      </c>
      <c r="Z12" s="726">
        <v>1098.9000000000001</v>
      </c>
      <c r="AA12" s="726">
        <v>341.10500000000002</v>
      </c>
    </row>
    <row r="13" spans="1:28" s="728" customFormat="1">
      <c r="B13" s="543" t="s">
        <v>361</v>
      </c>
      <c r="C13" s="726">
        <v>620.97</v>
      </c>
      <c r="D13" s="726">
        <v>529.79499999999996</v>
      </c>
      <c r="E13" s="726">
        <v>108.75</v>
      </c>
      <c r="F13" s="726">
        <v>229.505</v>
      </c>
      <c r="G13" s="726">
        <v>67.55</v>
      </c>
      <c r="H13" s="726">
        <v>135.54499999999999</v>
      </c>
      <c r="I13" s="726">
        <v>0</v>
      </c>
      <c r="J13" s="726">
        <v>444.55</v>
      </c>
      <c r="K13" s="726">
        <v>1604.1</v>
      </c>
      <c r="L13" s="726">
        <v>785.6</v>
      </c>
      <c r="M13" s="726">
        <v>3916.89</v>
      </c>
      <c r="N13" s="726">
        <v>2313.1</v>
      </c>
      <c r="O13" s="726">
        <v>566.66</v>
      </c>
      <c r="P13" s="726">
        <v>592.78</v>
      </c>
      <c r="Q13" s="726">
        <v>565.53</v>
      </c>
      <c r="R13" s="726">
        <v>216.51499999999999</v>
      </c>
      <c r="S13" s="726">
        <v>145.22999999999999</v>
      </c>
      <c r="T13" s="726">
        <v>88.2</v>
      </c>
      <c r="U13" s="726">
        <v>0</v>
      </c>
      <c r="V13" s="726">
        <v>51.08</v>
      </c>
      <c r="W13" s="726">
        <v>195.23500000000001</v>
      </c>
      <c r="X13" s="726">
        <v>1631.075</v>
      </c>
      <c r="Y13" s="726">
        <v>467.22</v>
      </c>
      <c r="Z13" s="726">
        <v>681.9</v>
      </c>
      <c r="AA13" s="726">
        <v>1210.8150000000001</v>
      </c>
    </row>
    <row r="14" spans="1:28">
      <c r="B14" s="543" t="s">
        <v>362</v>
      </c>
      <c r="C14" s="726">
        <v>100.80860399999995</v>
      </c>
      <c r="D14" s="726">
        <v>540.68846100000007</v>
      </c>
      <c r="E14" s="726">
        <v>3528.9845799999998</v>
      </c>
      <c r="F14" s="726">
        <v>1604.80654744</v>
      </c>
      <c r="G14" s="726">
        <v>509.04439099999996</v>
      </c>
      <c r="H14" s="726">
        <v>-48.99499999999999</v>
      </c>
      <c r="I14" s="726">
        <v>151.02637100000001</v>
      </c>
      <c r="J14" s="726">
        <v>-178.55</v>
      </c>
      <c r="K14" s="726">
        <v>-1101.5</v>
      </c>
      <c r="L14" s="726">
        <v>-763.6</v>
      </c>
      <c r="M14" s="726">
        <v>-3720.7749999999996</v>
      </c>
      <c r="N14" s="726">
        <v>-2004.5</v>
      </c>
      <c r="O14" s="726">
        <v>-381.84999999999997</v>
      </c>
      <c r="P14" s="726">
        <v>-4.2699999999999818</v>
      </c>
      <c r="Q14" s="726">
        <v>-87.079999999999984</v>
      </c>
      <c r="R14" s="726">
        <v>671</v>
      </c>
      <c r="S14" s="726">
        <v>619.92499999999995</v>
      </c>
      <c r="T14" s="726">
        <v>667.3</v>
      </c>
      <c r="U14" s="726">
        <v>1532.48</v>
      </c>
      <c r="V14" s="726">
        <v>832.34999999999991</v>
      </c>
      <c r="W14" s="726">
        <v>1185.5</v>
      </c>
      <c r="X14" s="726">
        <v>-1450.73</v>
      </c>
      <c r="Y14" s="726">
        <v>1099.2749999999999</v>
      </c>
      <c r="Z14" s="726">
        <v>417.00000000000011</v>
      </c>
      <c r="AA14" s="726">
        <v>-869.71</v>
      </c>
    </row>
    <row r="15" spans="1:28">
      <c r="B15" s="543" t="s">
        <v>363</v>
      </c>
      <c r="C15" s="726">
        <v>1342.7486039999999</v>
      </c>
      <c r="D15" s="726">
        <v>1600.2784609999999</v>
      </c>
      <c r="E15" s="726">
        <v>3746.4845799999998</v>
      </c>
      <c r="F15" s="726">
        <v>2063.8165474400002</v>
      </c>
      <c r="G15" s="726">
        <v>644.14439099999993</v>
      </c>
      <c r="H15" s="726">
        <v>222.09499999999997</v>
      </c>
      <c r="I15" s="726">
        <v>151.02637100000001</v>
      </c>
      <c r="J15" s="726">
        <v>710.55</v>
      </c>
      <c r="K15" s="726">
        <v>2106.6999999999998</v>
      </c>
      <c r="L15" s="726">
        <v>807.6</v>
      </c>
      <c r="M15" s="726">
        <v>4113.0050000000001</v>
      </c>
      <c r="N15" s="726">
        <v>2621.7</v>
      </c>
      <c r="O15" s="726">
        <v>751.47</v>
      </c>
      <c r="P15" s="726">
        <v>1181.29</v>
      </c>
      <c r="Q15" s="726">
        <v>1043.98</v>
      </c>
      <c r="R15" s="726">
        <v>1104.03</v>
      </c>
      <c r="S15" s="726">
        <v>910.38499999999999</v>
      </c>
      <c r="T15" s="726">
        <v>843.7</v>
      </c>
      <c r="U15" s="726">
        <v>1532.48</v>
      </c>
      <c r="V15" s="726">
        <v>934.51</v>
      </c>
      <c r="W15" s="726">
        <v>1575.9699999999998</v>
      </c>
      <c r="X15" s="726">
        <v>1811.42</v>
      </c>
      <c r="Y15" s="726">
        <v>2033.7149999999999</v>
      </c>
      <c r="Z15" s="726">
        <v>1780.8000000000002</v>
      </c>
      <c r="AA15" s="726">
        <v>1551.92</v>
      </c>
    </row>
    <row r="16" spans="1:28">
      <c r="B16" s="543" t="s">
        <v>364</v>
      </c>
      <c r="C16" s="729">
        <v>0.21886674974185022</v>
      </c>
      <c r="D16" s="729">
        <v>0.22031478344071809</v>
      </c>
      <c r="E16" s="729">
        <v>0.52932373440032099</v>
      </c>
      <c r="F16" s="729">
        <v>0.32308418585253906</v>
      </c>
      <c r="G16" s="729">
        <v>0.13382440958541392</v>
      </c>
      <c r="H16" s="729">
        <v>3.9999171542857342E-2</v>
      </c>
      <c r="I16" s="729">
        <v>2.5617228564159107E-2</v>
      </c>
      <c r="J16" s="729">
        <v>9.9688119499475994E-2</v>
      </c>
      <c r="K16" s="729">
        <v>0.20420873356561706</v>
      </c>
      <c r="L16" s="729">
        <v>0.10153394711333558</v>
      </c>
      <c r="M16" s="729">
        <v>0.36865322080445717</v>
      </c>
      <c r="N16" s="729">
        <v>0.33801760032903111</v>
      </c>
      <c r="O16" s="729">
        <v>0.15136399205987125</v>
      </c>
      <c r="P16" s="729">
        <v>0.1225388039372913</v>
      </c>
      <c r="Q16" s="729">
        <v>0.10621140034376936</v>
      </c>
      <c r="R16" s="729">
        <v>0.23726686316585771</v>
      </c>
      <c r="S16" s="729">
        <v>0.16201298759078234</v>
      </c>
      <c r="T16" s="729">
        <v>0.13764715863113108</v>
      </c>
      <c r="U16" s="729">
        <v>0.18827229504772905</v>
      </c>
      <c r="V16" s="729">
        <v>0.15912606753377667</v>
      </c>
      <c r="W16" s="729">
        <v>0.18872762110053287</v>
      </c>
      <c r="X16" s="729">
        <v>0.1911151531520886</v>
      </c>
      <c r="Y16" s="729">
        <v>0.16415661799663728</v>
      </c>
      <c r="Z16" s="729">
        <v>0.10250863520700754</v>
      </c>
      <c r="AA16" s="729">
        <v>0.12649455890491798</v>
      </c>
      <c r="AB16" s="730"/>
    </row>
    <row r="19" spans="2:2">
      <c r="B19" s="535" t="s">
        <v>2237</v>
      </c>
    </row>
    <row r="42" spans="2:2">
      <c r="B42" s="731" t="s">
        <v>356</v>
      </c>
    </row>
    <row r="44" spans="2:2">
      <c r="B44" s="1431" t="s">
        <v>2189</v>
      </c>
    </row>
  </sheetData>
  <phoneticPr fontId="63" type="noConversion"/>
  <hyperlinks>
    <hyperlink ref="B44" location="Мазмұны!B65" display="мазмұнға"/>
  </hyperlinks>
  <pageMargins left="0.75" right="0.75" top="1" bottom="1" header="0.5" footer="0.5"/>
  <pageSetup paperSize="9" scale="26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7"/>
  <dimension ref="A2:AB37"/>
  <sheetViews>
    <sheetView topLeftCell="A16" zoomScaleNormal="100" zoomScaleSheetLayoutView="25" workbookViewId="0">
      <selection activeCell="B37" sqref="B37"/>
    </sheetView>
  </sheetViews>
  <sheetFormatPr defaultRowHeight="12.75"/>
  <cols>
    <col min="1" max="1" width="9.140625" style="725"/>
    <col min="2" max="2" width="22.42578125" style="725" customWidth="1"/>
    <col min="3" max="3" width="11" style="725" customWidth="1"/>
    <col min="4" max="27" width="11.28515625" style="725" customWidth="1"/>
    <col min="28" max="16384" width="9.140625" style="725"/>
  </cols>
  <sheetData>
    <row r="2" spans="1:28" s="536" customFormat="1" ht="14.25" customHeight="1">
      <c r="A2" s="535" t="s">
        <v>1380</v>
      </c>
      <c r="B2" s="535" t="s">
        <v>365</v>
      </c>
    </row>
    <row r="3" spans="1:28">
      <c r="B3" s="726"/>
      <c r="C3" s="727" t="s">
        <v>416</v>
      </c>
      <c r="D3" s="727" t="s">
        <v>418</v>
      </c>
      <c r="E3" s="727" t="s">
        <v>420</v>
      </c>
      <c r="F3" s="727" t="s">
        <v>390</v>
      </c>
      <c r="G3" s="727" t="s">
        <v>393</v>
      </c>
      <c r="H3" s="727" t="s">
        <v>396</v>
      </c>
      <c r="I3" s="727" t="s">
        <v>399</v>
      </c>
      <c r="J3" s="727" t="s">
        <v>402</v>
      </c>
      <c r="K3" s="727" t="s">
        <v>405</v>
      </c>
      <c r="L3" s="727" t="s">
        <v>408</v>
      </c>
      <c r="M3" s="727" t="s">
        <v>411</v>
      </c>
      <c r="N3" s="727" t="s">
        <v>414</v>
      </c>
      <c r="O3" s="727" t="s">
        <v>417</v>
      </c>
      <c r="P3" s="727" t="s">
        <v>419</v>
      </c>
      <c r="Q3" s="727" t="s">
        <v>421</v>
      </c>
      <c r="R3" s="727" t="s">
        <v>391</v>
      </c>
      <c r="S3" s="727" t="s">
        <v>394</v>
      </c>
      <c r="T3" s="727" t="s">
        <v>397</v>
      </c>
      <c r="U3" s="727" t="s">
        <v>400</v>
      </c>
      <c r="V3" s="727" t="s">
        <v>403</v>
      </c>
      <c r="W3" s="727" t="s">
        <v>406</v>
      </c>
      <c r="X3" s="727" t="s">
        <v>409</v>
      </c>
      <c r="Y3" s="727" t="s">
        <v>412</v>
      </c>
      <c r="Z3" s="727" t="s">
        <v>415</v>
      </c>
      <c r="AA3" s="727" t="s">
        <v>529</v>
      </c>
    </row>
    <row r="4" spans="1:28" s="728" customFormat="1">
      <c r="B4" s="543" t="s">
        <v>359</v>
      </c>
      <c r="C4" s="732">
        <v>6135.0050000000001</v>
      </c>
      <c r="D4" s="732">
        <v>7263.6</v>
      </c>
      <c r="E4" s="732">
        <v>7077.87</v>
      </c>
      <c r="F4" s="732">
        <v>6387.86</v>
      </c>
      <c r="G4" s="732">
        <v>4813.3549999999996</v>
      </c>
      <c r="H4" s="732">
        <v>5552.49</v>
      </c>
      <c r="I4" s="732">
        <v>5895.5</v>
      </c>
      <c r="J4" s="732">
        <v>7127.73</v>
      </c>
      <c r="K4" s="732">
        <v>10316.405000000001</v>
      </c>
      <c r="L4" s="732">
        <v>7953.99</v>
      </c>
      <c r="M4" s="732">
        <v>11156.84</v>
      </c>
      <c r="N4" s="732">
        <v>7756.1049999999996</v>
      </c>
      <c r="O4" s="732">
        <v>4964.6549999999997</v>
      </c>
      <c r="P4" s="732">
        <v>9640.1299999999992</v>
      </c>
      <c r="Q4" s="732">
        <v>9829.2649999999994</v>
      </c>
      <c r="R4" s="732">
        <v>4653.1149999999998</v>
      </c>
      <c r="S4" s="732">
        <v>5619.21</v>
      </c>
      <c r="T4" s="732">
        <v>6129.44</v>
      </c>
      <c r="U4" s="732">
        <v>8139.7</v>
      </c>
      <c r="V4" s="732">
        <v>5872.7650000000003</v>
      </c>
      <c r="W4" s="732">
        <v>8350.5</v>
      </c>
      <c r="X4" s="732">
        <v>9478.16</v>
      </c>
      <c r="Y4" s="732">
        <v>12388.87</v>
      </c>
      <c r="Z4" s="732">
        <v>17372.195</v>
      </c>
      <c r="AA4" s="732">
        <v>12268.67</v>
      </c>
    </row>
    <row r="5" spans="1:28" s="728" customFormat="1">
      <c r="B5" s="543" t="s">
        <v>360</v>
      </c>
      <c r="C5" s="732">
        <v>721.77860399999997</v>
      </c>
      <c r="D5" s="732">
        <v>1070.483461</v>
      </c>
      <c r="E5" s="732">
        <v>3637.7345799999998</v>
      </c>
      <c r="F5" s="732">
        <v>1834.3115474400001</v>
      </c>
      <c r="G5" s="732">
        <v>576.59439099999997</v>
      </c>
      <c r="H5" s="732">
        <v>86.55</v>
      </c>
      <c r="I5" s="732">
        <v>151.02637100000001</v>
      </c>
      <c r="J5" s="732">
        <v>266</v>
      </c>
      <c r="K5" s="732">
        <v>502.6</v>
      </c>
      <c r="L5" s="732">
        <v>22</v>
      </c>
      <c r="M5" s="732">
        <v>196.11500000000001</v>
      </c>
      <c r="N5" s="732">
        <v>308.60000000000002</v>
      </c>
      <c r="O5" s="732">
        <v>184.81</v>
      </c>
      <c r="P5" s="732">
        <v>588.51</v>
      </c>
      <c r="Q5" s="732">
        <v>478.45</v>
      </c>
      <c r="R5" s="732">
        <v>887.51499999999999</v>
      </c>
      <c r="S5" s="732">
        <v>765.15499999999997</v>
      </c>
      <c r="T5" s="732">
        <v>755.5</v>
      </c>
      <c r="U5" s="732">
        <v>1532.48</v>
      </c>
      <c r="V5" s="732">
        <v>883.43</v>
      </c>
      <c r="W5" s="732">
        <v>1380.7349999999999</v>
      </c>
      <c r="X5" s="732">
        <v>180.345</v>
      </c>
      <c r="Y5" s="732">
        <v>1566.4949999999999</v>
      </c>
      <c r="Z5" s="732">
        <v>1098.9000000000001</v>
      </c>
      <c r="AA5" s="732">
        <v>341.10500000000002</v>
      </c>
    </row>
    <row r="6" spans="1:28" s="728" customFormat="1">
      <c r="B6" s="543" t="s">
        <v>361</v>
      </c>
      <c r="C6" s="726">
        <v>620.97</v>
      </c>
      <c r="D6" s="726">
        <v>529.79499999999996</v>
      </c>
      <c r="E6" s="726">
        <v>108.75</v>
      </c>
      <c r="F6" s="726">
        <v>229.505</v>
      </c>
      <c r="G6" s="726">
        <v>67.55</v>
      </c>
      <c r="H6" s="726">
        <v>135.54499999999999</v>
      </c>
      <c r="I6" s="726">
        <v>0</v>
      </c>
      <c r="J6" s="726">
        <v>444.55</v>
      </c>
      <c r="K6" s="726">
        <v>1604.1</v>
      </c>
      <c r="L6" s="726">
        <v>785.6</v>
      </c>
      <c r="M6" s="726">
        <v>3916.89</v>
      </c>
      <c r="N6" s="726">
        <v>2313.1</v>
      </c>
      <c r="O6" s="726">
        <v>566.66</v>
      </c>
      <c r="P6" s="726">
        <v>592.78</v>
      </c>
      <c r="Q6" s="726">
        <v>565.53</v>
      </c>
      <c r="R6" s="726">
        <v>216.51499999999999</v>
      </c>
      <c r="S6" s="726">
        <v>145.22999999999999</v>
      </c>
      <c r="T6" s="726">
        <v>88.2</v>
      </c>
      <c r="U6" s="726">
        <v>0</v>
      </c>
      <c r="V6" s="726">
        <v>51.08</v>
      </c>
      <c r="W6" s="726">
        <v>195.23500000000001</v>
      </c>
      <c r="X6" s="726">
        <v>1631.075</v>
      </c>
      <c r="Y6" s="726">
        <v>467.22</v>
      </c>
      <c r="Z6" s="726">
        <v>681.9</v>
      </c>
      <c r="AA6" s="726">
        <v>1210.8150000000001</v>
      </c>
    </row>
    <row r="7" spans="1:28">
      <c r="B7" s="543" t="s">
        <v>362</v>
      </c>
      <c r="C7" s="726">
        <v>100.80860399999995</v>
      </c>
      <c r="D7" s="726">
        <v>540.68846100000007</v>
      </c>
      <c r="E7" s="726">
        <v>3528.9845799999998</v>
      </c>
      <c r="F7" s="726">
        <v>1604.80654744</v>
      </c>
      <c r="G7" s="726">
        <v>509.04439099999996</v>
      </c>
      <c r="H7" s="726">
        <v>-48.99499999999999</v>
      </c>
      <c r="I7" s="726">
        <v>151.02637100000001</v>
      </c>
      <c r="J7" s="726">
        <v>-178.55</v>
      </c>
      <c r="K7" s="726">
        <v>-1101.5</v>
      </c>
      <c r="L7" s="726">
        <v>-763.6</v>
      </c>
      <c r="M7" s="726">
        <v>-3720.7749999999996</v>
      </c>
      <c r="N7" s="726">
        <v>-2004.5</v>
      </c>
      <c r="O7" s="726">
        <v>-381.84999999999997</v>
      </c>
      <c r="P7" s="726">
        <v>-4.2699999999999818</v>
      </c>
      <c r="Q7" s="726">
        <v>-87.079999999999984</v>
      </c>
      <c r="R7" s="726">
        <v>671</v>
      </c>
      <c r="S7" s="726">
        <v>619.92499999999995</v>
      </c>
      <c r="T7" s="726">
        <v>667.3</v>
      </c>
      <c r="U7" s="726">
        <v>1532.48</v>
      </c>
      <c r="V7" s="726">
        <v>832.34999999999991</v>
      </c>
      <c r="W7" s="726">
        <v>1185.5</v>
      </c>
      <c r="X7" s="726">
        <v>-1450.73</v>
      </c>
      <c r="Y7" s="726">
        <v>1099.2749999999999</v>
      </c>
      <c r="Z7" s="726">
        <v>417.00000000000011</v>
      </c>
      <c r="AA7" s="726">
        <v>-869.71</v>
      </c>
      <c r="AB7" s="728"/>
    </row>
    <row r="8" spans="1:28">
      <c r="B8" s="543" t="s">
        <v>363</v>
      </c>
      <c r="C8" s="726">
        <v>1342.7486039999999</v>
      </c>
      <c r="D8" s="726">
        <v>1600.2784609999999</v>
      </c>
      <c r="E8" s="726">
        <v>3746.4845799999998</v>
      </c>
      <c r="F8" s="726">
        <v>2063.8165474400002</v>
      </c>
      <c r="G8" s="726">
        <v>644.14439099999993</v>
      </c>
      <c r="H8" s="726">
        <v>222.09499999999997</v>
      </c>
      <c r="I8" s="726">
        <v>151.02637100000001</v>
      </c>
      <c r="J8" s="726">
        <v>710.55</v>
      </c>
      <c r="K8" s="726">
        <v>2106.6999999999998</v>
      </c>
      <c r="L8" s="726">
        <v>807.6</v>
      </c>
      <c r="M8" s="726">
        <v>4113.0050000000001</v>
      </c>
      <c r="N8" s="726">
        <v>2621.7</v>
      </c>
      <c r="O8" s="726">
        <v>751.47</v>
      </c>
      <c r="P8" s="726">
        <v>1181.29</v>
      </c>
      <c r="Q8" s="726">
        <v>1043.98</v>
      </c>
      <c r="R8" s="726">
        <v>1104.03</v>
      </c>
      <c r="S8" s="726">
        <v>910.38499999999999</v>
      </c>
      <c r="T8" s="726">
        <v>843.7</v>
      </c>
      <c r="U8" s="726">
        <v>1532.48</v>
      </c>
      <c r="V8" s="726">
        <v>934.51</v>
      </c>
      <c r="W8" s="726">
        <v>1575.9699999999998</v>
      </c>
      <c r="X8" s="726">
        <v>1811.42</v>
      </c>
      <c r="Y8" s="726">
        <v>2033.7149999999999</v>
      </c>
      <c r="Z8" s="726">
        <v>1780.8000000000002</v>
      </c>
      <c r="AA8" s="726">
        <v>1551.92</v>
      </c>
    </row>
    <row r="9" spans="1:28">
      <c r="B9" s="543" t="s">
        <v>364</v>
      </c>
      <c r="C9" s="729">
        <v>0.21886674974185022</v>
      </c>
      <c r="D9" s="729">
        <v>0.22031478344071809</v>
      </c>
      <c r="E9" s="729">
        <v>0.52932373440032099</v>
      </c>
      <c r="F9" s="729">
        <v>0.32308418585253906</v>
      </c>
      <c r="G9" s="729">
        <v>0.13382440958541392</v>
      </c>
      <c r="H9" s="729">
        <v>3.9999171542857342E-2</v>
      </c>
      <c r="I9" s="729">
        <v>2.5617228564159107E-2</v>
      </c>
      <c r="J9" s="729">
        <v>9.9688119499475994E-2</v>
      </c>
      <c r="K9" s="729">
        <v>0.20420873356561706</v>
      </c>
      <c r="L9" s="729">
        <v>0.10153394711333558</v>
      </c>
      <c r="M9" s="729">
        <v>0.36865322080445717</v>
      </c>
      <c r="N9" s="729">
        <v>0.33801760032903111</v>
      </c>
      <c r="O9" s="729">
        <v>0.15136399205987125</v>
      </c>
      <c r="P9" s="729">
        <v>0.1225388039372913</v>
      </c>
      <c r="Q9" s="729">
        <v>0.10621140034376936</v>
      </c>
      <c r="R9" s="729">
        <v>0.23726686316585771</v>
      </c>
      <c r="S9" s="729">
        <v>0.16201298759078234</v>
      </c>
      <c r="T9" s="729">
        <v>0.13764715863113108</v>
      </c>
      <c r="U9" s="729">
        <v>0.18827229504772905</v>
      </c>
      <c r="V9" s="729">
        <v>0.15912606753377667</v>
      </c>
      <c r="W9" s="729">
        <v>0.18872762110053287</v>
      </c>
      <c r="X9" s="729">
        <v>0.1911151531520886</v>
      </c>
      <c r="Y9" s="729">
        <v>0.16415661799663728</v>
      </c>
      <c r="Z9" s="729">
        <v>0.10250863520700754</v>
      </c>
      <c r="AA9" s="729">
        <v>0.12649455890491798</v>
      </c>
    </row>
    <row r="11" spans="1:28">
      <c r="B11" s="535" t="s">
        <v>365</v>
      </c>
      <c r="Q11" s="733"/>
    </row>
    <row r="12" spans="1:28">
      <c r="B12" s="548"/>
    </row>
    <row r="13" spans="1:28">
      <c r="Q13" s="730"/>
    </row>
    <row r="35" spans="2:2">
      <c r="B35" s="731" t="s">
        <v>356</v>
      </c>
    </row>
    <row r="37" spans="2:2">
      <c r="B37" s="1431" t="s">
        <v>2189</v>
      </c>
    </row>
  </sheetData>
  <phoneticPr fontId="63" type="noConversion"/>
  <hyperlinks>
    <hyperlink ref="B37" location="Мазмұны!B66" display="мазмұнға"/>
  </hyperlinks>
  <pageMargins left="0.75" right="0.75" top="1" bottom="1" header="0.5" footer="0.5"/>
  <pageSetup paperSize="9" scale="28" orientation="landscape" verticalDpi="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7"/>
  <dimension ref="A2:F501"/>
  <sheetViews>
    <sheetView topLeftCell="A28" zoomScaleNormal="100" workbookViewId="0">
      <selection activeCell="F29" sqref="F29"/>
    </sheetView>
  </sheetViews>
  <sheetFormatPr defaultRowHeight="12.75"/>
  <cols>
    <col min="1" max="1" width="9.140625" style="630"/>
    <col min="2" max="2" width="9.7109375" style="630" bestFit="1" customWidth="1"/>
    <col min="3" max="3" width="10.5703125" style="630" customWidth="1"/>
    <col min="4" max="16384" width="9.140625" style="630"/>
  </cols>
  <sheetData>
    <row r="2" spans="1:6">
      <c r="A2" s="630" t="s">
        <v>1380</v>
      </c>
      <c r="B2" s="641" t="s">
        <v>2238</v>
      </c>
      <c r="F2" s="641" t="s">
        <v>2238</v>
      </c>
    </row>
    <row r="3" spans="1:6">
      <c r="A3" s="641"/>
      <c r="B3" s="641"/>
    </row>
    <row r="4" spans="1:6">
      <c r="B4" s="631" t="s">
        <v>772</v>
      </c>
      <c r="C4" s="632" t="s">
        <v>366</v>
      </c>
    </row>
    <row r="5" spans="1:6">
      <c r="B5" s="633">
        <v>38996</v>
      </c>
      <c r="C5" s="634">
        <v>0.20133940408223144</v>
      </c>
    </row>
    <row r="6" spans="1:6">
      <c r="B6" s="633">
        <v>39000</v>
      </c>
      <c r="C6" s="634">
        <v>0.1921947908825882</v>
      </c>
    </row>
    <row r="7" spans="1:6">
      <c r="B7" s="633">
        <v>39001</v>
      </c>
      <c r="C7" s="634">
        <v>0.1677027989040418</v>
      </c>
    </row>
    <row r="8" spans="1:6">
      <c r="B8" s="633">
        <v>39002</v>
      </c>
      <c r="C8" s="634">
        <v>0.15534874308000773</v>
      </c>
    </row>
    <row r="9" spans="1:6">
      <c r="B9" s="633">
        <v>39003</v>
      </c>
      <c r="C9" s="634">
        <v>0.15011417857854753</v>
      </c>
    </row>
    <row r="10" spans="1:6">
      <c r="B10" s="633">
        <v>39006</v>
      </c>
      <c r="C10" s="634">
        <v>0.10372426150549187</v>
      </c>
    </row>
    <row r="11" spans="1:6">
      <c r="B11" s="633">
        <v>39007</v>
      </c>
      <c r="C11" s="634">
        <v>6.7764462353357716E-2</v>
      </c>
    </row>
    <row r="12" spans="1:6">
      <c r="B12" s="633">
        <v>39008</v>
      </c>
      <c r="C12" s="634">
        <v>7.1054427859190514E-2</v>
      </c>
    </row>
    <row r="13" spans="1:6">
      <c r="B13" s="633">
        <v>39009</v>
      </c>
      <c r="C13" s="634">
        <v>7.1054427859190514E-2</v>
      </c>
    </row>
    <row r="14" spans="1:6">
      <c r="B14" s="633">
        <v>39010</v>
      </c>
      <c r="C14" s="634">
        <v>6.406600190128299E-2</v>
      </c>
    </row>
    <row r="15" spans="1:6">
      <c r="B15" s="633">
        <v>39013</v>
      </c>
      <c r="C15" s="634">
        <v>5.1915034856805965E-2</v>
      </c>
    </row>
    <row r="16" spans="1:6">
      <c r="B16" s="633">
        <v>39014</v>
      </c>
      <c r="C16" s="634">
        <v>3.9957575471976016E-2</v>
      </c>
    </row>
    <row r="17" spans="2:6">
      <c r="B17" s="633">
        <v>39016</v>
      </c>
      <c r="C17" s="634">
        <v>4.0382127582801512E-2</v>
      </c>
    </row>
    <row r="18" spans="2:6">
      <c r="B18" s="633">
        <v>39017</v>
      </c>
      <c r="C18" s="634">
        <v>4.0382127582801512E-2</v>
      </c>
    </row>
    <row r="19" spans="2:6">
      <c r="B19" s="633">
        <v>39020</v>
      </c>
      <c r="C19" s="634">
        <v>4.0508241716871965E-2</v>
      </c>
    </row>
    <row r="20" spans="2:6">
      <c r="B20" s="633">
        <v>39021</v>
      </c>
      <c r="C20" s="634">
        <v>4.8940749682797928E-2</v>
      </c>
    </row>
    <row r="21" spans="2:6">
      <c r="B21" s="633">
        <v>39022</v>
      </c>
      <c r="C21" s="634">
        <v>5.7874711300649105E-2</v>
      </c>
    </row>
    <row r="22" spans="2:6">
      <c r="B22" s="633">
        <v>39023</v>
      </c>
      <c r="C22" s="634">
        <v>5.7839226656874958E-2</v>
      </c>
    </row>
    <row r="23" spans="2:6">
      <c r="B23" s="633">
        <v>39024</v>
      </c>
      <c r="C23" s="634">
        <v>5.8940435026284731E-2</v>
      </c>
    </row>
    <row r="24" spans="2:6">
      <c r="B24" s="633">
        <v>39027</v>
      </c>
      <c r="C24" s="634">
        <v>5.6767326803348291E-2</v>
      </c>
    </row>
    <row r="25" spans="2:6">
      <c r="B25" s="633">
        <v>39028</v>
      </c>
      <c r="C25" s="634">
        <v>5.1744840366286245E-2</v>
      </c>
    </row>
    <row r="26" spans="2:6">
      <c r="B26" s="633">
        <v>39029</v>
      </c>
      <c r="C26" s="634">
        <v>4.5380277694175353E-2</v>
      </c>
    </row>
    <row r="27" spans="2:6">
      <c r="B27" s="633">
        <v>39030</v>
      </c>
      <c r="C27" s="634">
        <v>6.2384909468190183E-2</v>
      </c>
      <c r="F27" s="636" t="s">
        <v>356</v>
      </c>
    </row>
    <row r="28" spans="2:6">
      <c r="B28" s="633">
        <v>39031</v>
      </c>
      <c r="C28" s="634">
        <v>5.5825324069320184E-2</v>
      </c>
    </row>
    <row r="29" spans="2:6">
      <c r="B29" s="633">
        <v>39034</v>
      </c>
      <c r="C29" s="634">
        <v>8.0988661465356548E-2</v>
      </c>
      <c r="E29" s="156"/>
      <c r="F29" s="1431" t="s">
        <v>2189</v>
      </c>
    </row>
    <row r="30" spans="2:6">
      <c r="B30" s="633">
        <v>39035</v>
      </c>
      <c r="C30" s="634">
        <v>8.0632418494117605E-2</v>
      </c>
    </row>
    <row r="31" spans="2:6">
      <c r="B31" s="633">
        <v>39036</v>
      </c>
      <c r="C31" s="634">
        <v>8.2643592446342479E-2</v>
      </c>
    </row>
    <row r="32" spans="2:6">
      <c r="B32" s="633">
        <v>39037</v>
      </c>
      <c r="C32" s="634">
        <v>6.3267280023566227E-2</v>
      </c>
    </row>
    <row r="33" spans="2:3">
      <c r="B33" s="633">
        <v>39038</v>
      </c>
      <c r="C33" s="634">
        <v>6.8336848391871027E-2</v>
      </c>
    </row>
    <row r="34" spans="2:3">
      <c r="B34" s="633">
        <v>39041</v>
      </c>
      <c r="C34" s="634">
        <v>5.0801945737808427E-2</v>
      </c>
    </row>
    <row r="35" spans="2:3">
      <c r="B35" s="633">
        <v>39042</v>
      </c>
      <c r="C35" s="634">
        <v>5.3619342842959328E-2</v>
      </c>
    </row>
    <row r="36" spans="2:3">
      <c r="B36" s="633">
        <v>39043</v>
      </c>
      <c r="C36" s="634">
        <v>3.8747087023136513E-2</v>
      </c>
    </row>
    <row r="37" spans="2:3">
      <c r="B37" s="633">
        <v>39045</v>
      </c>
      <c r="C37" s="634">
        <v>4.5456474477783046E-2</v>
      </c>
    </row>
    <row r="38" spans="2:3">
      <c r="B38" s="633">
        <v>39048</v>
      </c>
      <c r="C38" s="634">
        <v>4.344530052555818E-2</v>
      </c>
    </row>
    <row r="39" spans="2:3">
      <c r="B39" s="633">
        <v>39049</v>
      </c>
      <c r="C39" s="634">
        <v>5.9841833423613801E-2</v>
      </c>
    </row>
    <row r="40" spans="2:3">
      <c r="B40" s="633">
        <v>39050</v>
      </c>
      <c r="C40" s="634">
        <v>5.0032602191961824E-2</v>
      </c>
    </row>
    <row r="41" spans="2:3">
      <c r="B41" s="633">
        <v>39051</v>
      </c>
      <c r="C41" s="634">
        <v>4.7291234979730479E-2</v>
      </c>
    </row>
    <row r="42" spans="2:3">
      <c r="B42" s="633">
        <v>39052</v>
      </c>
      <c r="C42" s="634">
        <v>4.7298606316995354E-2</v>
      </c>
    </row>
    <row r="43" spans="2:3">
      <c r="B43" s="633">
        <v>39055</v>
      </c>
      <c r="C43" s="634">
        <v>4.5041347274778723E-2</v>
      </c>
    </row>
    <row r="44" spans="2:3">
      <c r="B44" s="633">
        <v>39056</v>
      </c>
      <c r="C44" s="634">
        <v>3.7958784350163401E-2</v>
      </c>
    </row>
    <row r="45" spans="2:3">
      <c r="B45" s="633">
        <v>39057</v>
      </c>
      <c r="C45" s="634">
        <v>6.0872844536228987E-2</v>
      </c>
    </row>
    <row r="46" spans="2:3">
      <c r="B46" s="633">
        <v>39058</v>
      </c>
      <c r="C46" s="634">
        <v>6.8875110498011663E-2</v>
      </c>
    </row>
    <row r="47" spans="2:3">
      <c r="B47" s="633">
        <v>39059</v>
      </c>
      <c r="C47" s="634">
        <v>6.5214313233259269E-2</v>
      </c>
    </row>
    <row r="48" spans="2:3">
      <c r="B48" s="633">
        <v>39062</v>
      </c>
      <c r="C48" s="634">
        <v>5.6763069275339924E-2</v>
      </c>
    </row>
    <row r="49" spans="2:3">
      <c r="B49" s="633">
        <v>39063</v>
      </c>
      <c r="C49" s="634">
        <v>4.5496746368740744E-2</v>
      </c>
    </row>
    <row r="50" spans="2:3">
      <c r="B50" s="633">
        <v>39064</v>
      </c>
      <c r="C50" s="634">
        <v>3.6366066752043784E-2</v>
      </c>
    </row>
    <row r="51" spans="2:3">
      <c r="B51" s="633">
        <v>39065</v>
      </c>
      <c r="C51" s="634">
        <v>4.7161830877501969E-2</v>
      </c>
    </row>
    <row r="52" spans="2:3">
      <c r="B52" s="633">
        <v>39066</v>
      </c>
      <c r="C52" s="634">
        <v>4.8341178758070591E-2</v>
      </c>
    </row>
    <row r="53" spans="2:3">
      <c r="B53" s="633">
        <v>39071</v>
      </c>
      <c r="C53" s="634">
        <v>4.006652931313287E-2</v>
      </c>
    </row>
    <row r="54" spans="2:3">
      <c r="B54" s="633">
        <v>39072</v>
      </c>
      <c r="C54" s="634">
        <v>2.8092976433210088E-2</v>
      </c>
    </row>
    <row r="55" spans="2:3">
      <c r="B55" s="633">
        <v>39073</v>
      </c>
      <c r="C55" s="634">
        <v>-1.7767180307351502E-2</v>
      </c>
    </row>
    <row r="56" spans="2:3">
      <c r="B56" s="633">
        <v>39077</v>
      </c>
      <c r="C56" s="634">
        <v>-0.12045251902156509</v>
      </c>
    </row>
    <row r="57" spans="2:3">
      <c r="B57" s="633">
        <v>39078</v>
      </c>
      <c r="C57" s="634">
        <v>-0.17961241104144568</v>
      </c>
    </row>
    <row r="58" spans="2:3">
      <c r="B58" s="633">
        <v>39079</v>
      </c>
      <c r="C58" s="634">
        <v>-0.23287393480522203</v>
      </c>
    </row>
    <row r="59" spans="2:3">
      <c r="B59" s="633">
        <v>39080</v>
      </c>
      <c r="C59" s="634">
        <v>-0.48401244551079436</v>
      </c>
    </row>
    <row r="60" spans="2:3">
      <c r="B60" s="633">
        <v>39085</v>
      </c>
      <c r="C60" s="634">
        <v>-0.55603994329192419</v>
      </c>
    </row>
    <row r="61" spans="2:3">
      <c r="B61" s="633">
        <v>39086</v>
      </c>
      <c r="C61" s="634">
        <v>-0.63350632001270035</v>
      </c>
    </row>
    <row r="62" spans="2:3">
      <c r="B62" s="633">
        <v>39087</v>
      </c>
      <c r="C62" s="634">
        <v>-0.66345868847633493</v>
      </c>
    </row>
    <row r="63" spans="2:3">
      <c r="B63" s="633">
        <v>39090</v>
      </c>
      <c r="C63" s="634">
        <v>-0.28398430258707485</v>
      </c>
    </row>
    <row r="64" spans="2:3">
      <c r="B64" s="633">
        <v>39091</v>
      </c>
      <c r="C64" s="634">
        <v>-0.22164920171427455</v>
      </c>
    </row>
    <row r="65" spans="2:3">
      <c r="B65" s="633">
        <v>39092</v>
      </c>
      <c r="C65" s="634">
        <v>-0.30202100996150649</v>
      </c>
    </row>
    <row r="66" spans="2:3">
      <c r="B66" s="633">
        <v>39093</v>
      </c>
      <c r="C66" s="634">
        <v>-8.4097593602720094E-2</v>
      </c>
    </row>
    <row r="67" spans="2:3">
      <c r="B67" s="633">
        <v>39094</v>
      </c>
      <c r="C67" s="634">
        <v>-2.6143085574536071E-2</v>
      </c>
    </row>
    <row r="68" spans="2:3">
      <c r="B68" s="633">
        <v>39098</v>
      </c>
      <c r="C68" s="634">
        <v>-2.8560493301122963E-2</v>
      </c>
    </row>
    <row r="69" spans="2:3">
      <c r="B69" s="633">
        <v>39099</v>
      </c>
      <c r="C69" s="634">
        <v>0.20496954432461825</v>
      </c>
    </row>
    <row r="70" spans="2:3">
      <c r="B70" s="633">
        <v>39100</v>
      </c>
      <c r="C70" s="634">
        <v>0.25712486405488699</v>
      </c>
    </row>
    <row r="71" spans="2:3">
      <c r="B71" s="633">
        <v>39101</v>
      </c>
      <c r="C71" s="634">
        <v>0.26467634573384263</v>
      </c>
    </row>
    <row r="72" spans="2:3">
      <c r="B72" s="633">
        <v>39104</v>
      </c>
      <c r="C72" s="634">
        <v>0.40817560817894905</v>
      </c>
    </row>
    <row r="73" spans="2:3">
      <c r="B73" s="633">
        <v>39105</v>
      </c>
      <c r="C73" s="634">
        <v>0.81635470633982621</v>
      </c>
    </row>
    <row r="74" spans="2:3">
      <c r="B74" s="633">
        <v>39106</v>
      </c>
      <c r="C74" s="634">
        <v>0.72183375368286684</v>
      </c>
    </row>
    <row r="75" spans="2:3">
      <c r="B75" s="633">
        <v>39107</v>
      </c>
      <c r="C75" s="634">
        <v>0.98388617624268293</v>
      </c>
    </row>
    <row r="76" spans="2:3">
      <c r="B76" s="633">
        <v>39108</v>
      </c>
      <c r="C76" s="634">
        <v>0.86719972867103257</v>
      </c>
    </row>
    <row r="77" spans="2:3">
      <c r="B77" s="633">
        <v>39111</v>
      </c>
      <c r="C77" s="634">
        <v>0.50287822799694304</v>
      </c>
    </row>
    <row r="78" spans="2:3">
      <c r="B78" s="633">
        <v>39112</v>
      </c>
      <c r="C78" s="634">
        <v>0.45423389360077343</v>
      </c>
    </row>
    <row r="79" spans="2:3">
      <c r="B79" s="633">
        <v>39113</v>
      </c>
      <c r="C79" s="634">
        <v>0.1360092896589209</v>
      </c>
    </row>
    <row r="80" spans="2:3">
      <c r="B80" s="633">
        <v>39114</v>
      </c>
      <c r="C80" s="634">
        <v>-0.33041421121908687</v>
      </c>
    </row>
    <row r="81" spans="2:3">
      <c r="B81" s="633">
        <v>39115</v>
      </c>
      <c r="C81" s="634">
        <v>-0.14384234349568586</v>
      </c>
    </row>
    <row r="82" spans="2:3">
      <c r="B82" s="633">
        <v>39118</v>
      </c>
      <c r="C82" s="634">
        <v>-0.29698624409662078</v>
      </c>
    </row>
    <row r="83" spans="2:3">
      <c r="B83" s="633">
        <v>39119</v>
      </c>
      <c r="C83" s="634">
        <v>-0.6916471063126407</v>
      </c>
    </row>
    <row r="84" spans="2:3">
      <c r="B84" s="633">
        <v>39120</v>
      </c>
      <c r="C84" s="634">
        <v>-0.90900957499828849</v>
      </c>
    </row>
    <row r="85" spans="2:3">
      <c r="B85" s="633">
        <v>39121</v>
      </c>
      <c r="C85" s="634">
        <v>-1.0814868280690104</v>
      </c>
    </row>
    <row r="86" spans="2:3">
      <c r="B86" s="633">
        <v>39122</v>
      </c>
      <c r="C86" s="634">
        <v>-0.85994678385932788</v>
      </c>
    </row>
    <row r="87" spans="2:3">
      <c r="B87" s="633">
        <v>39125</v>
      </c>
      <c r="C87" s="634">
        <v>-0.72115665487888958</v>
      </c>
    </row>
    <row r="88" spans="2:3">
      <c r="B88" s="633">
        <v>39126</v>
      </c>
      <c r="C88" s="634">
        <v>-0.4330574196739248</v>
      </c>
    </row>
    <row r="89" spans="2:3">
      <c r="B89" s="633">
        <v>39127</v>
      </c>
      <c r="C89" s="634">
        <v>-0.31507147269956054</v>
      </c>
    </row>
    <row r="90" spans="2:3">
      <c r="B90" s="633">
        <v>39128</v>
      </c>
      <c r="C90" s="634">
        <v>7.8634579220859396E-2</v>
      </c>
    </row>
    <row r="91" spans="2:3">
      <c r="B91" s="633">
        <v>39129</v>
      </c>
      <c r="C91" s="634">
        <v>0.25343989641782189</v>
      </c>
    </row>
    <row r="92" spans="2:3">
      <c r="B92" s="633">
        <v>39133</v>
      </c>
      <c r="C92" s="634">
        <v>-0.28935563220810379</v>
      </c>
    </row>
    <row r="93" spans="2:3">
      <c r="B93" s="633">
        <v>39134</v>
      </c>
      <c r="C93" s="634">
        <v>-0.16838042442503554</v>
      </c>
    </row>
    <row r="94" spans="2:3">
      <c r="B94" s="633">
        <v>39135</v>
      </c>
      <c r="C94" s="634">
        <v>-0.14704646763563739</v>
      </c>
    </row>
    <row r="95" spans="2:3">
      <c r="B95" s="633">
        <v>39136</v>
      </c>
      <c r="C95" s="634">
        <v>-0.1244993361840816</v>
      </c>
    </row>
    <row r="96" spans="2:3">
      <c r="B96" s="633">
        <v>39139</v>
      </c>
      <c r="C96" s="634">
        <v>7.8643542191310339E-2</v>
      </c>
    </row>
    <row r="97" spans="2:3">
      <c r="B97" s="633">
        <v>39140</v>
      </c>
      <c r="C97" s="634">
        <v>0.43656871907032702</v>
      </c>
    </row>
    <row r="98" spans="2:3">
      <c r="B98" s="633">
        <v>39141</v>
      </c>
      <c r="C98" s="634">
        <v>0.58653872850164035</v>
      </c>
    </row>
    <row r="99" spans="2:3">
      <c r="B99" s="633">
        <v>39142</v>
      </c>
      <c r="C99" s="634">
        <v>1.2765329710422979</v>
      </c>
    </row>
    <row r="100" spans="2:3">
      <c r="B100" s="633">
        <v>39143</v>
      </c>
      <c r="C100" s="634">
        <v>1.0740256522223113</v>
      </c>
    </row>
    <row r="101" spans="2:3">
      <c r="B101" s="633">
        <v>39146</v>
      </c>
      <c r="C101" s="634">
        <v>0.19990519429179418</v>
      </c>
    </row>
    <row r="102" spans="2:3">
      <c r="B102" s="633">
        <v>39147</v>
      </c>
      <c r="C102" s="634">
        <v>-8.8782488697451797E-2</v>
      </c>
    </row>
    <row r="103" spans="2:3">
      <c r="B103" s="633">
        <v>39148</v>
      </c>
      <c r="C103" s="634">
        <v>-0.2832593506125391</v>
      </c>
    </row>
    <row r="104" spans="2:3">
      <c r="B104" s="633">
        <v>39153</v>
      </c>
      <c r="C104" s="634">
        <v>-0.40370199089474695</v>
      </c>
    </row>
    <row r="105" spans="2:3">
      <c r="B105" s="633">
        <v>39154</v>
      </c>
      <c r="C105" s="634">
        <v>-0.52886111816254755</v>
      </c>
    </row>
    <row r="106" spans="2:3">
      <c r="B106" s="633">
        <v>39155</v>
      </c>
      <c r="C106" s="634">
        <v>-0.68755825118918579</v>
      </c>
    </row>
    <row r="107" spans="2:3">
      <c r="B107" s="633">
        <v>39156</v>
      </c>
      <c r="C107" s="634">
        <v>-0.48701305171724346</v>
      </c>
    </row>
    <row r="108" spans="2:3">
      <c r="B108" s="633">
        <v>39157</v>
      </c>
      <c r="C108" s="634">
        <v>0.41529074647676295</v>
      </c>
    </row>
    <row r="109" spans="2:3">
      <c r="B109" s="633">
        <v>39160</v>
      </c>
      <c r="C109" s="634">
        <v>6.5858432889591256E-2</v>
      </c>
    </row>
    <row r="110" spans="2:3">
      <c r="B110" s="633">
        <v>39161</v>
      </c>
      <c r="C110" s="634">
        <v>0.24824526708718089</v>
      </c>
    </row>
    <row r="111" spans="2:3">
      <c r="B111" s="633">
        <v>39162</v>
      </c>
      <c r="C111" s="634">
        <v>5.529298655913243E-2</v>
      </c>
    </row>
    <row r="112" spans="2:3">
      <c r="B112" s="633">
        <v>39167</v>
      </c>
      <c r="C112" s="634">
        <v>-2.7839802168419603E-3</v>
      </c>
    </row>
    <row r="113" spans="2:3">
      <c r="B113" s="633">
        <v>39168</v>
      </c>
      <c r="C113" s="634">
        <v>0.30709301964144597</v>
      </c>
    </row>
    <row r="114" spans="2:3">
      <c r="B114" s="633">
        <v>39169</v>
      </c>
      <c r="C114" s="634">
        <v>-0.27805664023097987</v>
      </c>
    </row>
    <row r="115" spans="2:3">
      <c r="B115" s="633">
        <v>39170</v>
      </c>
      <c r="C115" s="634">
        <v>-0.28517818654763666</v>
      </c>
    </row>
    <row r="116" spans="2:3">
      <c r="B116" s="633">
        <v>39171</v>
      </c>
      <c r="C116" s="634">
        <v>1.5145246754094954E-3</v>
      </c>
    </row>
    <row r="117" spans="2:3">
      <c r="B117" s="633">
        <v>39174</v>
      </c>
      <c r="C117" s="634">
        <v>-0.47922137674149784</v>
      </c>
    </row>
    <row r="118" spans="2:3">
      <c r="B118" s="633">
        <v>39175</v>
      </c>
      <c r="C118" s="634">
        <v>-0.4541915810504466</v>
      </c>
    </row>
    <row r="119" spans="2:3">
      <c r="B119" s="633">
        <v>39176</v>
      </c>
      <c r="C119" s="634">
        <v>-0.45833541751126017</v>
      </c>
    </row>
    <row r="120" spans="2:3">
      <c r="B120" s="633">
        <v>39177</v>
      </c>
      <c r="C120" s="634">
        <v>-0.64971875712913463</v>
      </c>
    </row>
    <row r="121" spans="2:3">
      <c r="B121" s="633">
        <v>39178</v>
      </c>
      <c r="C121" s="634">
        <v>-0.52352648542230651</v>
      </c>
    </row>
    <row r="122" spans="2:3">
      <c r="B122" s="633">
        <v>39181</v>
      </c>
      <c r="C122" s="634">
        <v>-0.77515290252056424</v>
      </c>
    </row>
    <row r="123" spans="2:3">
      <c r="B123" s="633">
        <v>39182</v>
      </c>
      <c r="C123" s="634">
        <v>-0.85178111611210117</v>
      </c>
    </row>
    <row r="124" spans="2:3">
      <c r="B124" s="633">
        <v>39183</v>
      </c>
      <c r="C124" s="634">
        <v>-0.68873473683094788</v>
      </c>
    </row>
    <row r="125" spans="2:3">
      <c r="B125" s="633">
        <v>39184</v>
      </c>
      <c r="C125" s="634">
        <v>-0.67339844733331977</v>
      </c>
    </row>
    <row r="126" spans="2:3">
      <c r="B126" s="633">
        <v>39185</v>
      </c>
      <c r="C126" s="634">
        <v>-0.43370592484397091</v>
      </c>
    </row>
    <row r="127" spans="2:3">
      <c r="B127" s="633">
        <v>39188</v>
      </c>
      <c r="C127" s="634">
        <v>-0.50389988907705718</v>
      </c>
    </row>
    <row r="128" spans="2:3">
      <c r="B128" s="633">
        <v>39189</v>
      </c>
      <c r="C128" s="634">
        <v>-0.82822860695984868</v>
      </c>
    </row>
    <row r="129" spans="2:3">
      <c r="B129" s="633">
        <v>39190</v>
      </c>
      <c r="C129" s="634">
        <v>-0.77525172343208149</v>
      </c>
    </row>
    <row r="130" spans="2:3">
      <c r="B130" s="633">
        <v>39191</v>
      </c>
      <c r="C130" s="634">
        <v>-0.59829560202237986</v>
      </c>
    </row>
    <row r="131" spans="2:3">
      <c r="B131" s="633">
        <v>39192</v>
      </c>
      <c r="C131" s="634">
        <v>-0.67297172524633464</v>
      </c>
    </row>
    <row r="132" spans="2:3">
      <c r="B132" s="633">
        <v>39195</v>
      </c>
      <c r="C132" s="634">
        <v>-0.89031305007795569</v>
      </c>
    </row>
    <row r="133" spans="2:3">
      <c r="B133" s="633">
        <v>39196</v>
      </c>
      <c r="C133" s="634">
        <v>-1.443470517409595</v>
      </c>
    </row>
    <row r="134" spans="2:3">
      <c r="B134" s="633">
        <v>39197</v>
      </c>
      <c r="C134" s="634">
        <v>-1.2012241936972499</v>
      </c>
    </row>
    <row r="135" spans="2:3">
      <c r="B135" s="633">
        <v>39198</v>
      </c>
      <c r="C135" s="634">
        <v>-0.33436577921972421</v>
      </c>
    </row>
    <row r="136" spans="2:3">
      <c r="B136" s="633">
        <v>39199</v>
      </c>
      <c r="C136" s="634">
        <v>-0.33489439634303914</v>
      </c>
    </row>
    <row r="137" spans="2:3">
      <c r="B137" s="633">
        <v>39202</v>
      </c>
      <c r="C137" s="634">
        <v>-0.61967210910189152</v>
      </c>
    </row>
    <row r="138" spans="2:3">
      <c r="B138" s="633">
        <v>39204</v>
      </c>
      <c r="C138" s="634">
        <v>-1.1102818103687053</v>
      </c>
    </row>
    <row r="139" spans="2:3">
      <c r="B139" s="633">
        <v>39205</v>
      </c>
      <c r="C139" s="634">
        <v>-0.52729453146551986</v>
      </c>
    </row>
    <row r="140" spans="2:3">
      <c r="B140" s="633">
        <v>39206</v>
      </c>
      <c r="C140" s="634">
        <v>0.1229807555960193</v>
      </c>
    </row>
    <row r="141" spans="2:3">
      <c r="B141" s="633">
        <v>39209</v>
      </c>
      <c r="C141" s="634">
        <v>0.34660194757090973</v>
      </c>
    </row>
    <row r="142" spans="2:3">
      <c r="B142" s="633">
        <v>39210</v>
      </c>
      <c r="C142" s="634">
        <v>8.4498838583582356E-2</v>
      </c>
    </row>
    <row r="143" spans="2:3">
      <c r="B143" s="633">
        <v>39212</v>
      </c>
      <c r="C143" s="634">
        <v>-0.20805645265252387</v>
      </c>
    </row>
    <row r="144" spans="2:3">
      <c r="B144" s="633">
        <v>39213</v>
      </c>
      <c r="C144" s="634">
        <v>-5.61745157484334E-2</v>
      </c>
    </row>
    <row r="145" spans="2:3">
      <c r="B145" s="633">
        <v>39216</v>
      </c>
      <c r="C145" s="634">
        <v>0.90502492724943551</v>
      </c>
    </row>
    <row r="146" spans="2:3">
      <c r="B146" s="633">
        <v>39217</v>
      </c>
      <c r="C146" s="634">
        <v>0.47186496568074915</v>
      </c>
    </row>
    <row r="147" spans="2:3">
      <c r="B147" s="633">
        <v>39218</v>
      </c>
      <c r="C147" s="634">
        <v>-0.20867683906493242</v>
      </c>
    </row>
    <row r="148" spans="2:3">
      <c r="B148" s="633">
        <v>39219</v>
      </c>
      <c r="C148" s="634">
        <v>-0.49777552585965223</v>
      </c>
    </row>
    <row r="149" spans="2:3">
      <c r="B149" s="633">
        <v>39220</v>
      </c>
      <c r="C149" s="634">
        <v>-0.48409884863765779</v>
      </c>
    </row>
    <row r="150" spans="2:3">
      <c r="B150" s="633">
        <v>39223</v>
      </c>
      <c r="C150" s="634">
        <v>5.3573746411240811E-2</v>
      </c>
    </row>
    <row r="151" spans="2:3">
      <c r="B151" s="633">
        <v>39224</v>
      </c>
      <c r="C151" s="634">
        <v>0.52598705312773664</v>
      </c>
    </row>
    <row r="152" spans="2:3">
      <c r="B152" s="633">
        <v>39225</v>
      </c>
      <c r="C152" s="634">
        <v>0.52860535033814671</v>
      </c>
    </row>
    <row r="153" spans="2:3">
      <c r="B153" s="633">
        <v>39226</v>
      </c>
      <c r="C153" s="634">
        <v>0.2141660385046136</v>
      </c>
    </row>
    <row r="154" spans="2:3">
      <c r="B154" s="633">
        <v>39227</v>
      </c>
      <c r="C154" s="634">
        <v>1.0466917210471245</v>
      </c>
    </row>
    <row r="155" spans="2:3">
      <c r="B155" s="633">
        <v>39231</v>
      </c>
      <c r="C155" s="634">
        <v>0.9319843743023003</v>
      </c>
    </row>
    <row r="156" spans="2:3">
      <c r="B156" s="633">
        <v>39232</v>
      </c>
      <c r="C156" s="634">
        <v>0.7260222794850214</v>
      </c>
    </row>
    <row r="157" spans="2:3">
      <c r="B157" s="633">
        <v>39233</v>
      </c>
      <c r="C157" s="634">
        <v>0.58730277471386494</v>
      </c>
    </row>
    <row r="158" spans="2:3">
      <c r="B158" s="633">
        <v>39234</v>
      </c>
      <c r="C158" s="634">
        <v>-0.34760633049588396</v>
      </c>
    </row>
    <row r="159" spans="2:3">
      <c r="B159" s="633">
        <v>39237</v>
      </c>
      <c r="C159" s="634">
        <v>-0.79866361070063729</v>
      </c>
    </row>
    <row r="160" spans="2:3">
      <c r="B160" s="633">
        <v>39238</v>
      </c>
      <c r="C160" s="634">
        <v>-0.49312195855669888</v>
      </c>
    </row>
    <row r="161" spans="2:3">
      <c r="B161" s="633">
        <v>39239</v>
      </c>
      <c r="C161" s="634">
        <v>-0.21706123627713744</v>
      </c>
    </row>
    <row r="162" spans="2:3">
      <c r="B162" s="633">
        <v>39240</v>
      </c>
      <c r="C162" s="634">
        <v>-0.16138073734912078</v>
      </c>
    </row>
    <row r="163" spans="2:3">
      <c r="B163" s="633">
        <v>39241</v>
      </c>
      <c r="C163" s="634">
        <v>0.1839070278588672</v>
      </c>
    </row>
    <row r="164" spans="2:3">
      <c r="B164" s="633">
        <v>39244</v>
      </c>
      <c r="C164" s="634">
        <v>0.16591143460437793</v>
      </c>
    </row>
    <row r="165" spans="2:3">
      <c r="B165" s="633">
        <v>39245</v>
      </c>
      <c r="C165" s="634">
        <v>1.0464294512650054</v>
      </c>
    </row>
    <row r="166" spans="2:3">
      <c r="B166" s="633">
        <v>39246</v>
      </c>
      <c r="C166" s="634">
        <v>0.9409620560784121</v>
      </c>
    </row>
    <row r="167" spans="2:3">
      <c r="B167" s="633">
        <v>39247</v>
      </c>
      <c r="C167" s="634">
        <v>0.92166736645642788</v>
      </c>
    </row>
    <row r="168" spans="2:3">
      <c r="B168" s="633">
        <v>39248</v>
      </c>
      <c r="C168" s="634">
        <v>0.4489589512424062</v>
      </c>
    </row>
    <row r="169" spans="2:3">
      <c r="B169" s="633">
        <v>39251</v>
      </c>
      <c r="C169" s="634">
        <v>0.52331717143086587</v>
      </c>
    </row>
    <row r="170" spans="2:3">
      <c r="B170" s="633">
        <v>39252</v>
      </c>
      <c r="C170" s="634">
        <v>0.28452203851736457</v>
      </c>
    </row>
    <row r="171" spans="2:3">
      <c r="B171" s="633">
        <v>39253</v>
      </c>
      <c r="C171" s="634">
        <v>0.1995773616834369</v>
      </c>
    </row>
    <row r="172" spans="2:3">
      <c r="B172" s="633">
        <v>39254</v>
      </c>
      <c r="C172" s="634">
        <v>-0.41728951132310982</v>
      </c>
    </row>
    <row r="173" spans="2:3">
      <c r="B173" s="633">
        <v>39255</v>
      </c>
      <c r="C173" s="634">
        <v>-0.52841033474655263</v>
      </c>
    </row>
    <row r="174" spans="2:3">
      <c r="B174" s="633">
        <v>39258</v>
      </c>
      <c r="C174" s="634">
        <v>-0.36032200816892085</v>
      </c>
    </row>
    <row r="175" spans="2:3">
      <c r="B175" s="633">
        <v>39259</v>
      </c>
      <c r="C175" s="634">
        <v>0.19143108451114119</v>
      </c>
    </row>
    <row r="176" spans="2:3">
      <c r="B176" s="633">
        <v>39260</v>
      </c>
      <c r="C176" s="634">
        <v>3.3332034726948269E-2</v>
      </c>
    </row>
    <row r="177" spans="2:3">
      <c r="B177" s="633">
        <v>39261</v>
      </c>
      <c r="C177" s="634">
        <v>0.32225449103869097</v>
      </c>
    </row>
    <row r="178" spans="2:3">
      <c r="B178" s="633">
        <v>39262</v>
      </c>
      <c r="C178" s="634">
        <v>0.41313143907446942</v>
      </c>
    </row>
    <row r="179" spans="2:3">
      <c r="B179" s="633">
        <v>39265</v>
      </c>
      <c r="C179" s="634">
        <v>0.58831100524166968</v>
      </c>
    </row>
    <row r="180" spans="2:3">
      <c r="B180" s="633">
        <v>39266</v>
      </c>
      <c r="C180" s="634">
        <v>0.87032187276902273</v>
      </c>
    </row>
    <row r="181" spans="2:3">
      <c r="B181" s="633">
        <v>39268</v>
      </c>
      <c r="C181" s="634">
        <v>0.66429444189461029</v>
      </c>
    </row>
    <row r="182" spans="2:3">
      <c r="B182" s="633">
        <v>39269</v>
      </c>
      <c r="C182" s="634">
        <v>-0.23022010357406228</v>
      </c>
    </row>
    <row r="183" spans="2:3">
      <c r="B183" s="633">
        <v>39272</v>
      </c>
      <c r="C183" s="634">
        <v>7.4886223474717642E-2</v>
      </c>
    </row>
    <row r="184" spans="2:3">
      <c r="B184" s="633">
        <v>39273</v>
      </c>
      <c r="C184" s="634">
        <v>0.13188741379863178</v>
      </c>
    </row>
    <row r="185" spans="2:3">
      <c r="B185" s="633">
        <v>39274</v>
      </c>
      <c r="C185" s="634">
        <v>0.1197653210204475</v>
      </c>
    </row>
    <row r="186" spans="2:3">
      <c r="B186" s="633">
        <v>39275</v>
      </c>
      <c r="C186" s="634">
        <v>6.9720429052473176E-3</v>
      </c>
    </row>
    <row r="187" spans="2:3">
      <c r="B187" s="633">
        <v>39276</v>
      </c>
      <c r="C187" s="634">
        <v>0.1017648449520713</v>
      </c>
    </row>
    <row r="188" spans="2:3">
      <c r="B188" s="633">
        <v>39279</v>
      </c>
      <c r="C188" s="634">
        <v>0.28514518522064358</v>
      </c>
    </row>
    <row r="189" spans="2:3">
      <c r="B189" s="633">
        <v>39280</v>
      </c>
      <c r="C189" s="634">
        <v>0.43320675350234811</v>
      </c>
    </row>
    <row r="190" spans="2:3">
      <c r="B190" s="633">
        <v>39281</v>
      </c>
      <c r="C190" s="634">
        <v>0.25980794845546873</v>
      </c>
    </row>
    <row r="191" spans="2:3">
      <c r="B191" s="633">
        <v>39282</v>
      </c>
      <c r="C191" s="634">
        <v>0.40131723540326858</v>
      </c>
    </row>
    <row r="192" spans="2:3">
      <c r="B192" s="633">
        <v>39283</v>
      </c>
      <c r="C192" s="634">
        <v>0.19430165492244064</v>
      </c>
    </row>
    <row r="193" spans="2:3">
      <c r="B193" s="633">
        <v>39286</v>
      </c>
      <c r="C193" s="634">
        <v>0.74902605917382103</v>
      </c>
    </row>
    <row r="194" spans="2:3">
      <c r="B194" s="633">
        <v>39287</v>
      </c>
      <c r="C194" s="634">
        <v>0.68365643828511924</v>
      </c>
    </row>
    <row r="195" spans="2:3">
      <c r="B195" s="633">
        <v>39288</v>
      </c>
      <c r="C195" s="634">
        <v>1.0051572482933615</v>
      </c>
    </row>
    <row r="196" spans="2:3">
      <c r="B196" s="633">
        <v>39289</v>
      </c>
      <c r="C196" s="634">
        <v>1.0017269721299122</v>
      </c>
    </row>
    <row r="197" spans="2:3">
      <c r="B197" s="633">
        <v>39290</v>
      </c>
      <c r="C197" s="634">
        <v>0.8645265245588164</v>
      </c>
    </row>
    <row r="198" spans="2:3">
      <c r="B198" s="633">
        <v>39293</v>
      </c>
      <c r="C198" s="634">
        <v>0.59599846432317005</v>
      </c>
    </row>
    <row r="199" spans="2:3">
      <c r="B199" s="633">
        <v>39294</v>
      </c>
      <c r="C199" s="634">
        <v>0.98640277601037707</v>
      </c>
    </row>
    <row r="200" spans="2:3">
      <c r="B200" s="633">
        <v>39295</v>
      </c>
      <c r="C200" s="634">
        <v>0.66177630950503885</v>
      </c>
    </row>
    <row r="201" spans="2:3">
      <c r="B201" s="633">
        <v>39296</v>
      </c>
      <c r="C201" s="634">
        <v>0.7191654605996588</v>
      </c>
    </row>
    <row r="202" spans="2:3">
      <c r="B202" s="633">
        <v>39297</v>
      </c>
      <c r="C202" s="634">
        <v>7.9504151736776038E-2</v>
      </c>
    </row>
    <row r="203" spans="2:3">
      <c r="B203" s="633">
        <v>39300</v>
      </c>
      <c r="C203" s="634">
        <v>0.15783583933834436</v>
      </c>
    </row>
    <row r="204" spans="2:3">
      <c r="B204" s="633">
        <v>39301</v>
      </c>
      <c r="C204" s="634">
        <v>0.38823904766140899</v>
      </c>
    </row>
    <row r="205" spans="2:3">
      <c r="B205" s="633">
        <v>39302</v>
      </c>
      <c r="C205" s="634">
        <v>0.49945439597560842</v>
      </c>
    </row>
    <row r="206" spans="2:3">
      <c r="B206" s="633">
        <v>39303</v>
      </c>
      <c r="C206" s="634">
        <v>0.50993442007759149</v>
      </c>
    </row>
    <row r="207" spans="2:3">
      <c r="B207" s="633">
        <v>39304</v>
      </c>
      <c r="C207" s="634">
        <v>0.37615035386934725</v>
      </c>
    </row>
    <row r="208" spans="2:3">
      <c r="B208" s="633">
        <v>39307</v>
      </c>
      <c r="C208" s="634">
        <v>0.29071937392927172</v>
      </c>
    </row>
    <row r="209" spans="2:3">
      <c r="B209" s="633">
        <v>39308</v>
      </c>
      <c r="C209" s="634">
        <v>0.35753168121629975</v>
      </c>
    </row>
    <row r="210" spans="2:3">
      <c r="B210" s="633">
        <v>39309</v>
      </c>
      <c r="C210" s="634">
        <v>0.31032605020688858</v>
      </c>
    </row>
    <row r="211" spans="2:3">
      <c r="B211" s="633">
        <v>39310</v>
      </c>
      <c r="C211" s="634">
        <v>0.2385605382568575</v>
      </c>
    </row>
    <row r="212" spans="2:3">
      <c r="B212" s="633">
        <v>39311</v>
      </c>
      <c r="C212" s="634">
        <v>0.15401475203769244</v>
      </c>
    </row>
    <row r="213" spans="2:3">
      <c r="B213" s="633">
        <v>39314</v>
      </c>
      <c r="C213" s="634">
        <v>6.8787487364610567E-3</v>
      </c>
    </row>
    <row r="214" spans="2:3">
      <c r="B214" s="633">
        <v>39315</v>
      </c>
      <c r="C214" s="634">
        <v>0.1055233020619518</v>
      </c>
    </row>
    <row r="215" spans="2:3">
      <c r="B215" s="633">
        <v>39316</v>
      </c>
      <c r="C215" s="634">
        <v>0.14975413389816022</v>
      </c>
    </row>
    <row r="216" spans="2:3">
      <c r="B216" s="633">
        <v>39317</v>
      </c>
      <c r="C216" s="634">
        <v>0.24673151105231086</v>
      </c>
    </row>
    <row r="217" spans="2:3">
      <c r="B217" s="633">
        <v>39318</v>
      </c>
      <c r="C217" s="634">
        <v>0.30997969120488822</v>
      </c>
    </row>
    <row r="218" spans="2:3">
      <c r="B218" s="633">
        <v>39321</v>
      </c>
      <c r="C218" s="634">
        <v>-8.6743354499783029E-2</v>
      </c>
    </row>
    <row r="219" spans="2:3">
      <c r="B219" s="633">
        <v>39322</v>
      </c>
      <c r="C219" s="634">
        <v>-0.33413156358636253</v>
      </c>
    </row>
    <row r="220" spans="2:3">
      <c r="B220" s="633">
        <v>39323</v>
      </c>
      <c r="C220" s="634">
        <v>-0.40817456227273385</v>
      </c>
    </row>
    <row r="221" spans="2:3">
      <c r="B221" s="633">
        <v>39329</v>
      </c>
      <c r="C221" s="634">
        <v>-0.58885379051046172</v>
      </c>
    </row>
    <row r="222" spans="2:3">
      <c r="B222" s="633">
        <v>39330</v>
      </c>
      <c r="C222" s="634">
        <v>-0.68476425536953045</v>
      </c>
    </row>
    <row r="223" spans="2:3">
      <c r="B223" s="633">
        <v>39331</v>
      </c>
      <c r="C223" s="634">
        <v>-0.72077544241495384</v>
      </c>
    </row>
    <row r="224" spans="2:3">
      <c r="B224" s="633">
        <v>39332</v>
      </c>
      <c r="C224" s="634">
        <v>-0.79620534218619521</v>
      </c>
    </row>
    <row r="225" spans="2:3">
      <c r="B225" s="633">
        <v>39335</v>
      </c>
      <c r="C225" s="634">
        <v>-0.65784382376836958</v>
      </c>
    </row>
    <row r="226" spans="2:3">
      <c r="B226" s="633">
        <v>39336</v>
      </c>
      <c r="C226" s="634">
        <v>-0.4909053468389451</v>
      </c>
    </row>
    <row r="227" spans="2:3">
      <c r="B227" s="633">
        <v>39337</v>
      </c>
      <c r="C227" s="634">
        <v>-0.46044912439609886</v>
      </c>
    </row>
    <row r="228" spans="2:3">
      <c r="B228" s="633">
        <v>39338</v>
      </c>
      <c r="C228" s="634">
        <v>-0.37595371076633788</v>
      </c>
    </row>
    <row r="229" spans="2:3">
      <c r="B229" s="633">
        <v>39339</v>
      </c>
      <c r="C229" s="634">
        <v>-0.47021909349998658</v>
      </c>
    </row>
    <row r="230" spans="2:3">
      <c r="B230" s="633">
        <v>39342</v>
      </c>
      <c r="C230" s="634">
        <v>-0.47018838833681764</v>
      </c>
    </row>
    <row r="231" spans="2:3">
      <c r="B231" s="633">
        <v>39343</v>
      </c>
      <c r="C231" s="634">
        <v>-0.45952878357124777</v>
      </c>
    </row>
    <row r="232" spans="2:3">
      <c r="B232" s="633">
        <v>39344</v>
      </c>
      <c r="C232" s="634">
        <v>-0.19865785446723994</v>
      </c>
    </row>
    <row r="233" spans="2:3">
      <c r="B233" s="633">
        <v>39345</v>
      </c>
      <c r="C233" s="634">
        <v>-0.14319068779486135</v>
      </c>
    </row>
    <row r="234" spans="2:3">
      <c r="B234" s="633">
        <v>39346</v>
      </c>
      <c r="C234" s="634">
        <v>-0.14319068779486135</v>
      </c>
    </row>
    <row r="235" spans="2:3">
      <c r="B235" s="633">
        <v>39349</v>
      </c>
      <c r="C235" s="634">
        <v>-0.14367038072557606</v>
      </c>
    </row>
    <row r="236" spans="2:3">
      <c r="B236" s="633">
        <v>39350</v>
      </c>
      <c r="C236" s="634">
        <v>-4.8809245233986484E-2</v>
      </c>
    </row>
    <row r="237" spans="2:3">
      <c r="B237" s="633">
        <v>39351</v>
      </c>
      <c r="C237" s="634">
        <v>-2.6017340647780558E-2</v>
      </c>
    </row>
    <row r="238" spans="2:3">
      <c r="B238" s="633">
        <v>39352</v>
      </c>
      <c r="C238" s="634">
        <v>-1.9466284024821139E-2</v>
      </c>
    </row>
    <row r="239" spans="2:3">
      <c r="B239" s="633">
        <v>39353</v>
      </c>
      <c r="C239" s="634">
        <v>-3.2352779233280567E-2</v>
      </c>
    </row>
    <row r="240" spans="2:3">
      <c r="B240" s="633">
        <v>39356</v>
      </c>
      <c r="C240" s="634">
        <v>-2.7156422668766451E-2</v>
      </c>
    </row>
    <row r="241" spans="2:3">
      <c r="B241" s="633">
        <v>39357</v>
      </c>
      <c r="C241" s="634">
        <v>-4.9957281352664175E-2</v>
      </c>
    </row>
    <row r="242" spans="2:3">
      <c r="B242" s="633">
        <v>39358</v>
      </c>
      <c r="C242" s="634">
        <v>-8.1483210252091334E-3</v>
      </c>
    </row>
    <row r="243" spans="2:3">
      <c r="B243" s="633">
        <v>39359</v>
      </c>
      <c r="C243" s="634">
        <v>4.5236497560300057E-2</v>
      </c>
    </row>
    <row r="244" spans="2:3">
      <c r="B244" s="633">
        <v>39360</v>
      </c>
      <c r="C244" s="634">
        <v>2.4116106799488422E-2</v>
      </c>
    </row>
    <row r="245" spans="2:3">
      <c r="B245" s="633">
        <v>39364</v>
      </c>
      <c r="C245" s="634">
        <v>-7.2564275260594474E-2</v>
      </c>
    </row>
    <row r="246" spans="2:3">
      <c r="B246" s="633">
        <v>39365</v>
      </c>
      <c r="C246" s="634">
        <v>-0.16500082676528857</v>
      </c>
    </row>
    <row r="247" spans="2:3">
      <c r="B247" s="633">
        <v>39366</v>
      </c>
      <c r="C247" s="634">
        <v>-0.11541058707936631</v>
      </c>
    </row>
    <row r="248" spans="2:3">
      <c r="B248" s="633">
        <v>39367</v>
      </c>
      <c r="C248" s="634">
        <v>-7.3148742770313843E-2</v>
      </c>
    </row>
    <row r="249" spans="2:3">
      <c r="B249" s="633">
        <v>39370</v>
      </c>
      <c r="C249" s="634">
        <v>-9.2275726626990753E-2</v>
      </c>
    </row>
    <row r="250" spans="2:3">
      <c r="B250" s="633">
        <v>39371</v>
      </c>
      <c r="C250" s="634">
        <v>-0.22681326658178277</v>
      </c>
    </row>
    <row r="251" spans="2:3">
      <c r="B251" s="633">
        <v>39372</v>
      </c>
      <c r="C251" s="634">
        <v>-9.404831427764436E-2</v>
      </c>
    </row>
    <row r="252" spans="2:3">
      <c r="B252" s="633">
        <v>39373</v>
      </c>
      <c r="C252" s="634">
        <v>1.6912755918182604E-2</v>
      </c>
    </row>
    <row r="253" spans="2:3">
      <c r="B253" s="633">
        <v>39374</v>
      </c>
      <c r="C253" s="634">
        <v>0.11447873949491574</v>
      </c>
    </row>
    <row r="254" spans="2:3">
      <c r="B254" s="633">
        <v>39377</v>
      </c>
      <c r="C254" s="634">
        <v>7.4609908517527024E-2</v>
      </c>
    </row>
    <row r="255" spans="2:3">
      <c r="B255" s="633">
        <v>39378</v>
      </c>
      <c r="C255" s="634">
        <v>0.10207068871086111</v>
      </c>
    </row>
    <row r="256" spans="2:3">
      <c r="B256" s="633">
        <v>39379</v>
      </c>
      <c r="C256" s="634">
        <v>0.15079838452056449</v>
      </c>
    </row>
    <row r="257" spans="2:3">
      <c r="B257" s="633">
        <v>39384</v>
      </c>
      <c r="C257" s="634">
        <v>0.27433376813667271</v>
      </c>
    </row>
    <row r="258" spans="2:3">
      <c r="B258" s="633">
        <v>39385</v>
      </c>
      <c r="C258" s="634">
        <v>0.17215074722018747</v>
      </c>
    </row>
    <row r="259" spans="2:3">
      <c r="B259" s="633">
        <v>39386</v>
      </c>
      <c r="C259" s="634">
        <v>0.14911007888709493</v>
      </c>
    </row>
    <row r="260" spans="2:3">
      <c r="B260" s="633">
        <v>39387</v>
      </c>
      <c r="C260" s="634">
        <v>9.0286448883184392E-2</v>
      </c>
    </row>
    <row r="261" spans="2:3">
      <c r="B261" s="633">
        <v>39388</v>
      </c>
      <c r="C261" s="634">
        <v>-6.7578434084103564E-2</v>
      </c>
    </row>
    <row r="262" spans="2:3">
      <c r="B262" s="633">
        <v>39391</v>
      </c>
      <c r="C262" s="634">
        <v>-0.1614142265091521</v>
      </c>
    </row>
    <row r="263" spans="2:3">
      <c r="B263" s="633">
        <v>39392</v>
      </c>
      <c r="C263" s="634">
        <v>-0.16190347823675169</v>
      </c>
    </row>
    <row r="264" spans="2:3">
      <c r="B264" s="633">
        <v>39393</v>
      </c>
      <c r="C264" s="634">
        <v>-0.24113633819294181</v>
      </c>
    </row>
    <row r="265" spans="2:3">
      <c r="B265" s="633">
        <v>39394</v>
      </c>
      <c r="C265" s="634">
        <v>-0.24760271148691351</v>
      </c>
    </row>
    <row r="266" spans="2:3">
      <c r="B266" s="633">
        <v>39395</v>
      </c>
      <c r="C266" s="634">
        <v>-0.21843686671891707</v>
      </c>
    </row>
    <row r="267" spans="2:3">
      <c r="B267" s="633">
        <v>39399</v>
      </c>
      <c r="C267" s="634">
        <v>-0.18503861281794021</v>
      </c>
    </row>
    <row r="268" spans="2:3">
      <c r="B268" s="633">
        <v>39400</v>
      </c>
      <c r="C268" s="634">
        <v>-2.9906478788629669E-2</v>
      </c>
    </row>
    <row r="269" spans="2:3">
      <c r="B269" s="633">
        <v>39401</v>
      </c>
      <c r="C269" s="634">
        <v>-2.3459875485825326E-2</v>
      </c>
    </row>
    <row r="270" spans="2:3">
      <c r="B270" s="633">
        <v>39402</v>
      </c>
      <c r="C270" s="634">
        <v>-0.12413846303760447</v>
      </c>
    </row>
    <row r="271" spans="2:3">
      <c r="B271" s="633">
        <v>39405</v>
      </c>
      <c r="C271" s="634">
        <v>-0.11518411795173847</v>
      </c>
    </row>
    <row r="272" spans="2:3">
      <c r="B272" s="633">
        <v>39406</v>
      </c>
      <c r="C272" s="634">
        <v>-0.10790153267358975</v>
      </c>
    </row>
    <row r="273" spans="2:3">
      <c r="B273" s="633">
        <v>39407</v>
      </c>
      <c r="C273" s="634">
        <v>-0.11278577793523062</v>
      </c>
    </row>
    <row r="274" spans="2:3">
      <c r="B274" s="633">
        <v>39409</v>
      </c>
      <c r="C274" s="634">
        <v>-6.2278462662107535E-2</v>
      </c>
    </row>
    <row r="275" spans="2:3">
      <c r="B275" s="633">
        <v>39412</v>
      </c>
      <c r="C275" s="634">
        <v>1.9055321474872083E-2</v>
      </c>
    </row>
    <row r="276" spans="2:3">
      <c r="B276" s="633">
        <v>39413</v>
      </c>
      <c r="C276" s="634">
        <v>3.4873656774709681E-2</v>
      </c>
    </row>
    <row r="277" spans="2:3">
      <c r="B277" s="633">
        <v>39414</v>
      </c>
      <c r="C277" s="634">
        <v>0.11345534972757754</v>
      </c>
    </row>
    <row r="278" spans="2:3">
      <c r="B278" s="633">
        <v>39415</v>
      </c>
      <c r="C278" s="634">
        <v>0.21729879802975574</v>
      </c>
    </row>
    <row r="279" spans="2:3">
      <c r="B279" s="633">
        <v>39416</v>
      </c>
      <c r="C279" s="634">
        <v>0.16743294822759675</v>
      </c>
    </row>
    <row r="280" spans="2:3">
      <c r="B280" s="633">
        <v>39419</v>
      </c>
      <c r="C280" s="634">
        <v>4.9903324261905344E-2</v>
      </c>
    </row>
    <row r="281" spans="2:3">
      <c r="B281" s="633">
        <v>39420</v>
      </c>
      <c r="C281" s="634">
        <v>8.7587778076934769E-2</v>
      </c>
    </row>
    <row r="282" spans="2:3">
      <c r="B282" s="633">
        <v>39421</v>
      </c>
      <c r="C282" s="634">
        <v>1.1635731300835164E-2</v>
      </c>
    </row>
    <row r="283" spans="2:3">
      <c r="B283" s="633">
        <v>39422</v>
      </c>
      <c r="C283" s="634">
        <v>1.4366144197745526E-2</v>
      </c>
    </row>
    <row r="284" spans="2:3">
      <c r="B284" s="633">
        <v>39423</v>
      </c>
      <c r="C284" s="634">
        <v>-5.1110754716472947E-3</v>
      </c>
    </row>
    <row r="285" spans="2:3">
      <c r="B285" s="633">
        <v>39426</v>
      </c>
      <c r="C285" s="634">
        <v>1.3582691787949868E-2</v>
      </c>
    </row>
    <row r="286" spans="2:3">
      <c r="B286" s="633">
        <v>39427</v>
      </c>
      <c r="C286" s="634">
        <v>3.3612621662376864E-2</v>
      </c>
    </row>
    <row r="287" spans="2:3">
      <c r="B287" s="633">
        <v>39428</v>
      </c>
      <c r="C287" s="634">
        <v>9.727749581298574E-2</v>
      </c>
    </row>
    <row r="288" spans="2:3">
      <c r="B288" s="633">
        <v>39429</v>
      </c>
      <c r="C288" s="634">
        <v>8.0653258633422126E-2</v>
      </c>
    </row>
    <row r="289" spans="2:3">
      <c r="B289" s="633">
        <v>39430</v>
      </c>
      <c r="C289" s="634">
        <v>7.0047892314723609E-2</v>
      </c>
    </row>
    <row r="290" spans="2:3">
      <c r="B290" s="633">
        <v>39435</v>
      </c>
      <c r="C290" s="634">
        <v>0.13320042387491662</v>
      </c>
    </row>
    <row r="291" spans="2:3">
      <c r="B291" s="633">
        <v>39437</v>
      </c>
      <c r="C291" s="634">
        <v>0.16037115085695966</v>
      </c>
    </row>
    <row r="292" spans="2:3">
      <c r="B292" s="633">
        <v>39440</v>
      </c>
      <c r="C292" s="634">
        <v>-0.11709011630319029</v>
      </c>
    </row>
    <row r="293" spans="2:3">
      <c r="B293" s="633">
        <v>39442</v>
      </c>
      <c r="C293" s="634">
        <v>-0.23242533313751051</v>
      </c>
    </row>
    <row r="294" spans="2:3">
      <c r="B294" s="633">
        <v>39443</v>
      </c>
      <c r="C294" s="634">
        <v>-8.4923713612907098E-2</v>
      </c>
    </row>
    <row r="295" spans="2:3">
      <c r="B295" s="633">
        <v>39444</v>
      </c>
      <c r="C295" s="634">
        <v>-6.5322625001863602E-2</v>
      </c>
    </row>
    <row r="296" spans="2:3">
      <c r="B296" s="633">
        <v>39450</v>
      </c>
      <c r="C296" s="634">
        <v>-7.9512355545873686E-2</v>
      </c>
    </row>
    <row r="297" spans="2:3">
      <c r="B297" s="633">
        <v>39451</v>
      </c>
      <c r="C297" s="634">
        <v>-0.1501961225432685</v>
      </c>
    </row>
    <row r="298" spans="2:3">
      <c r="B298" s="633">
        <v>39455</v>
      </c>
      <c r="C298" s="634">
        <v>-0.26888893787101475</v>
      </c>
    </row>
    <row r="299" spans="2:3">
      <c r="B299" s="633">
        <v>39456</v>
      </c>
      <c r="C299" s="634">
        <v>-6.7463145489141826E-2</v>
      </c>
    </row>
    <row r="300" spans="2:3">
      <c r="B300" s="633">
        <v>39457</v>
      </c>
      <c r="C300" s="634">
        <v>5.0459129829293223E-2</v>
      </c>
    </row>
    <row r="301" spans="2:3">
      <c r="B301" s="633">
        <v>39458</v>
      </c>
      <c r="C301" s="634">
        <v>-0.16745522636663401</v>
      </c>
    </row>
    <row r="302" spans="2:3">
      <c r="B302" s="633">
        <v>39461</v>
      </c>
      <c r="C302" s="634">
        <v>-0.34215530508843767</v>
      </c>
    </row>
    <row r="303" spans="2:3">
      <c r="B303" s="633">
        <v>39462</v>
      </c>
      <c r="C303" s="634">
        <v>-0.27710496606854779</v>
      </c>
    </row>
    <row r="304" spans="2:3">
      <c r="B304" s="633">
        <v>39463</v>
      </c>
      <c r="C304" s="634">
        <v>-0.1699921334476589</v>
      </c>
    </row>
    <row r="305" spans="2:3">
      <c r="B305" s="633">
        <v>39464</v>
      </c>
      <c r="C305" s="634">
        <v>-0.13683254844452983</v>
      </c>
    </row>
    <row r="306" spans="2:3">
      <c r="B306" s="633">
        <v>39465</v>
      </c>
      <c r="C306" s="634">
        <v>-0.13536427364524925</v>
      </c>
    </row>
    <row r="307" spans="2:3">
      <c r="B307" s="633">
        <v>39469</v>
      </c>
      <c r="C307" s="634">
        <v>-0.21729773842490438</v>
      </c>
    </row>
    <row r="308" spans="2:3">
      <c r="B308" s="633">
        <v>39470</v>
      </c>
      <c r="C308" s="634">
        <v>-4.372127502372055E-2</v>
      </c>
    </row>
    <row r="309" spans="2:3">
      <c r="B309" s="633">
        <v>39471</v>
      </c>
      <c r="C309" s="634">
        <v>0.12191187925724833</v>
      </c>
    </row>
    <row r="310" spans="2:3">
      <c r="B310" s="633">
        <v>39472</v>
      </c>
      <c r="C310" s="634">
        <v>4.1797974603892174E-2</v>
      </c>
    </row>
    <row r="311" spans="2:3">
      <c r="B311" s="633">
        <v>39475</v>
      </c>
      <c r="C311" s="634">
        <v>-4.9293650013804501E-2</v>
      </c>
    </row>
    <row r="312" spans="2:3">
      <c r="B312" s="633">
        <v>39476</v>
      </c>
      <c r="C312" s="634">
        <v>-4.2338943602852189E-2</v>
      </c>
    </row>
    <row r="313" spans="2:3">
      <c r="B313" s="633">
        <v>39477</v>
      </c>
      <c r="C313" s="634">
        <v>3.2134506211823816E-2</v>
      </c>
    </row>
    <row r="314" spans="2:3">
      <c r="B314" s="633">
        <v>39478</v>
      </c>
      <c r="C314" s="634">
        <v>0.22606338840275741</v>
      </c>
    </row>
    <row r="315" spans="2:3">
      <c r="B315" s="633">
        <v>39479</v>
      </c>
      <c r="C315" s="634">
        <v>0.18279829209819282</v>
      </c>
    </row>
    <row r="316" spans="2:3">
      <c r="B316" s="633">
        <v>39482</v>
      </c>
      <c r="C316" s="634">
        <v>-4.4282509477722783E-2</v>
      </c>
    </row>
    <row r="317" spans="2:3">
      <c r="B317" s="633">
        <v>39483</v>
      </c>
      <c r="C317" s="634">
        <v>2.9129581432252773E-2</v>
      </c>
    </row>
    <row r="318" spans="2:3">
      <c r="B318" s="633">
        <v>39484</v>
      </c>
      <c r="C318" s="634">
        <v>4.2558283973269849E-2</v>
      </c>
    </row>
    <row r="319" spans="2:3">
      <c r="B319" s="633">
        <v>39485</v>
      </c>
      <c r="C319" s="634">
        <v>0.12604417361075146</v>
      </c>
    </row>
    <row r="320" spans="2:3">
      <c r="B320" s="633">
        <v>39486</v>
      </c>
      <c r="C320" s="634">
        <v>5.3914693203834803E-2</v>
      </c>
    </row>
    <row r="321" spans="2:3">
      <c r="B321" s="633">
        <v>39489</v>
      </c>
      <c r="C321" s="634">
        <v>-9.117880617418081E-2</v>
      </c>
    </row>
    <row r="322" spans="2:3">
      <c r="B322" s="633">
        <v>39490</v>
      </c>
      <c r="C322" s="634">
        <v>-9.1178118966491875E-2</v>
      </c>
    </row>
    <row r="323" spans="2:3">
      <c r="B323" s="633">
        <v>39491</v>
      </c>
      <c r="C323" s="634">
        <v>5.7485749213944053E-2</v>
      </c>
    </row>
    <row r="324" spans="2:3">
      <c r="B324" s="633">
        <v>39492</v>
      </c>
      <c r="C324" s="634">
        <v>-1.4058141567734104E-2</v>
      </c>
    </row>
    <row r="325" spans="2:3">
      <c r="B325" s="633">
        <v>39493</v>
      </c>
      <c r="C325" s="634">
        <v>3.6434370115422388E-2</v>
      </c>
    </row>
    <row r="326" spans="2:3">
      <c r="B326" s="633">
        <v>39497</v>
      </c>
      <c r="C326" s="634">
        <v>8.8435489063583811E-2</v>
      </c>
    </row>
    <row r="327" spans="2:3">
      <c r="B327" s="633">
        <v>39498</v>
      </c>
      <c r="C327" s="634">
        <v>0.15418348512320401</v>
      </c>
    </row>
    <row r="328" spans="2:3">
      <c r="B328" s="633">
        <v>39499</v>
      </c>
      <c r="C328" s="634">
        <v>0.30081708353299025</v>
      </c>
    </row>
    <row r="329" spans="2:3">
      <c r="B329" s="633">
        <v>39500</v>
      </c>
      <c r="C329" s="634">
        <v>0.28141859106726025</v>
      </c>
    </row>
    <row r="330" spans="2:3">
      <c r="B330" s="633">
        <v>39503</v>
      </c>
      <c r="C330" s="634">
        <v>0.31593448144364233</v>
      </c>
    </row>
    <row r="331" spans="2:3">
      <c r="B331" s="633">
        <v>39504</v>
      </c>
      <c r="C331" s="634">
        <v>0.33045491057390625</v>
      </c>
    </row>
    <row r="332" spans="2:3">
      <c r="B332" s="633">
        <v>39505</v>
      </c>
      <c r="C332" s="634">
        <v>0.24032816838687654</v>
      </c>
    </row>
    <row r="333" spans="2:3">
      <c r="B333" s="633">
        <v>39506</v>
      </c>
      <c r="C333" s="634">
        <v>0.20480377562652022</v>
      </c>
    </row>
    <row r="334" spans="2:3">
      <c r="B334" s="633">
        <v>39507</v>
      </c>
      <c r="C334" s="634">
        <v>0.17551083324547351</v>
      </c>
    </row>
    <row r="335" spans="2:3">
      <c r="B335" s="633">
        <v>39510</v>
      </c>
      <c r="C335" s="634">
        <v>-6.8730737899792088E-2</v>
      </c>
    </row>
    <row r="336" spans="2:3">
      <c r="B336" s="633">
        <v>39511</v>
      </c>
      <c r="C336" s="634">
        <v>-7.9648412758319492E-2</v>
      </c>
    </row>
    <row r="337" spans="2:3">
      <c r="B337" s="633">
        <v>39512</v>
      </c>
      <c r="C337" s="634">
        <v>-0.10134151297197405</v>
      </c>
    </row>
    <row r="338" spans="2:3">
      <c r="B338" s="633">
        <v>39513</v>
      </c>
      <c r="C338" s="634">
        <v>-7.3785135096540486E-2</v>
      </c>
    </row>
    <row r="339" spans="2:3">
      <c r="B339" s="633">
        <v>39514</v>
      </c>
      <c r="C339" s="634">
        <v>-8.420872294146535E-2</v>
      </c>
    </row>
    <row r="340" spans="2:3">
      <c r="B340" s="633">
        <v>39518</v>
      </c>
      <c r="C340" s="634">
        <v>-0.18684114365431098</v>
      </c>
    </row>
    <row r="341" spans="2:3">
      <c r="B341" s="633">
        <v>39519</v>
      </c>
      <c r="C341" s="634">
        <v>-0.11849177425524908</v>
      </c>
    </row>
    <row r="342" spans="2:3">
      <c r="B342" s="633">
        <v>39520</v>
      </c>
      <c r="C342" s="634">
        <v>4.4314716189834132E-2</v>
      </c>
    </row>
    <row r="343" spans="2:3">
      <c r="B343" s="633">
        <v>39521</v>
      </c>
      <c r="C343" s="634">
        <v>3.5745673672275484E-2</v>
      </c>
    </row>
    <row r="344" spans="2:3">
      <c r="B344" s="633">
        <v>39524</v>
      </c>
      <c r="C344" s="634">
        <v>-0.10887032182517982</v>
      </c>
    </row>
    <row r="345" spans="2:3">
      <c r="B345" s="633">
        <v>39525</v>
      </c>
      <c r="C345" s="634">
        <v>-0.14487662035027199</v>
      </c>
    </row>
    <row r="346" spans="2:3">
      <c r="B346" s="633">
        <v>39526</v>
      </c>
      <c r="C346" s="634">
        <v>3.4151639603871971E-2</v>
      </c>
    </row>
    <row r="347" spans="2:3">
      <c r="B347" s="633">
        <v>39527</v>
      </c>
      <c r="C347" s="634">
        <v>0.22139216304392337</v>
      </c>
    </row>
    <row r="348" spans="2:3">
      <c r="B348" s="633">
        <v>39528</v>
      </c>
      <c r="C348" s="634">
        <v>7.2494303480938924E-2</v>
      </c>
    </row>
    <row r="349" spans="2:3">
      <c r="B349" s="633">
        <v>39532</v>
      </c>
      <c r="C349" s="634">
        <v>5.7359570481354281E-2</v>
      </c>
    </row>
    <row r="350" spans="2:3">
      <c r="B350" s="633">
        <v>39533</v>
      </c>
      <c r="C350" s="634">
        <v>6.5928612998912964E-2</v>
      </c>
    </row>
    <row r="351" spans="2:3">
      <c r="B351" s="633">
        <v>39534</v>
      </c>
      <c r="C351" s="634">
        <v>0.1672404352295806</v>
      </c>
    </row>
    <row r="352" spans="2:3">
      <c r="B352" s="633">
        <v>39535</v>
      </c>
      <c r="C352" s="634">
        <v>0.18678999198541663</v>
      </c>
    </row>
    <row r="353" spans="2:3">
      <c r="B353" s="633">
        <v>39538</v>
      </c>
      <c r="C353" s="634">
        <v>-1.0319882382814496E-2</v>
      </c>
    </row>
    <row r="354" spans="2:3">
      <c r="B354" s="633">
        <v>39539</v>
      </c>
      <c r="C354" s="634">
        <v>-8.8522085205124308E-4</v>
      </c>
    </row>
    <row r="355" spans="2:3">
      <c r="B355" s="633">
        <v>39540</v>
      </c>
      <c r="C355" s="634">
        <v>2.7564300459896211E-2</v>
      </c>
    </row>
    <row r="356" spans="2:3">
      <c r="B356" s="633">
        <v>39541</v>
      </c>
      <c r="C356" s="634">
        <v>1.3312829188329199E-2</v>
      </c>
    </row>
    <row r="357" spans="2:3">
      <c r="B357" s="633">
        <v>39542</v>
      </c>
      <c r="C357" s="634">
        <v>2.2545312707480763E-2</v>
      </c>
    </row>
    <row r="358" spans="2:3">
      <c r="B358" s="633">
        <v>39545</v>
      </c>
      <c r="C358" s="634">
        <v>5.8316896169507901E-2</v>
      </c>
    </row>
    <row r="359" spans="2:3">
      <c r="B359" s="633">
        <v>39546</v>
      </c>
      <c r="C359" s="634">
        <v>5.3130427532759976E-2</v>
      </c>
    </row>
    <row r="360" spans="2:3">
      <c r="B360" s="633">
        <v>39547</v>
      </c>
      <c r="C360" s="634">
        <v>9.5089196871305917E-2</v>
      </c>
    </row>
    <row r="361" spans="2:3">
      <c r="B361" s="633">
        <v>39548</v>
      </c>
      <c r="C361" s="634">
        <v>-6.2131973314048287E-2</v>
      </c>
    </row>
    <row r="362" spans="2:3">
      <c r="B362" s="633">
        <v>39549</v>
      </c>
      <c r="C362" s="634">
        <v>-5.0498404557228579E-2</v>
      </c>
    </row>
    <row r="363" spans="2:3">
      <c r="B363" s="633">
        <v>39552</v>
      </c>
      <c r="C363" s="634">
        <v>1.9354711519834953E-3</v>
      </c>
    </row>
    <row r="364" spans="2:3">
      <c r="B364" s="633">
        <v>39553</v>
      </c>
      <c r="C364" s="634">
        <v>6.664891318695873E-2</v>
      </c>
    </row>
    <row r="365" spans="2:3">
      <c r="B365" s="633">
        <v>39554</v>
      </c>
      <c r="C365" s="634">
        <v>6.648161437586049E-2</v>
      </c>
    </row>
    <row r="366" spans="2:3">
      <c r="B366" s="633">
        <v>39555</v>
      </c>
      <c r="C366" s="634">
        <v>3.3580809249872542E-2</v>
      </c>
    </row>
    <row r="367" spans="2:3">
      <c r="B367" s="633">
        <v>39556</v>
      </c>
      <c r="C367" s="634">
        <v>-7.3096467940339957E-2</v>
      </c>
    </row>
    <row r="368" spans="2:3">
      <c r="B368" s="633">
        <v>39559</v>
      </c>
      <c r="C368" s="634">
        <v>-2.1487429985291216E-4</v>
      </c>
    </row>
    <row r="369" spans="2:3">
      <c r="B369" s="633">
        <v>39560</v>
      </c>
      <c r="C369" s="634">
        <v>5.8910826513189393E-2</v>
      </c>
    </row>
    <row r="370" spans="2:3">
      <c r="B370" s="633">
        <v>39561</v>
      </c>
      <c r="C370" s="634">
        <v>2.700992462368057E-2</v>
      </c>
    </row>
    <row r="371" spans="2:3">
      <c r="B371" s="633">
        <v>39562</v>
      </c>
      <c r="C371" s="634">
        <v>-7.1464842475724238E-2</v>
      </c>
    </row>
    <row r="372" spans="2:3">
      <c r="B372" s="633">
        <v>39563</v>
      </c>
      <c r="C372" s="634">
        <v>-6.2438313115851116E-2</v>
      </c>
    </row>
    <row r="373" spans="2:3">
      <c r="B373" s="633">
        <v>39566</v>
      </c>
      <c r="C373" s="634">
        <v>5.4494109474726153E-2</v>
      </c>
    </row>
    <row r="374" spans="2:3">
      <c r="B374" s="633">
        <v>39567</v>
      </c>
      <c r="C374" s="634">
        <v>0.18735205008927797</v>
      </c>
    </row>
    <row r="375" spans="2:3">
      <c r="B375" s="633">
        <v>39568</v>
      </c>
      <c r="C375" s="634">
        <v>0.15490534286879049</v>
      </c>
    </row>
    <row r="376" spans="2:3">
      <c r="B376" s="633">
        <v>39573</v>
      </c>
      <c r="C376" s="634">
        <v>0.13023906849991485</v>
      </c>
    </row>
    <row r="377" spans="2:3">
      <c r="B377" s="633">
        <v>39574</v>
      </c>
      <c r="C377" s="634">
        <v>0.12010526286005282</v>
      </c>
    </row>
    <row r="378" spans="2:3">
      <c r="B378" s="633">
        <v>39575</v>
      </c>
      <c r="C378" s="634">
        <v>0.16599438879028997</v>
      </c>
    </row>
    <row r="379" spans="2:3">
      <c r="B379" s="633">
        <v>39576</v>
      </c>
      <c r="C379" s="634">
        <v>0.16370363648262765</v>
      </c>
    </row>
    <row r="380" spans="2:3">
      <c r="B380" s="633">
        <v>39580</v>
      </c>
      <c r="C380" s="634">
        <v>0.11895202901272096</v>
      </c>
    </row>
    <row r="381" spans="2:3">
      <c r="B381" s="633">
        <v>39581</v>
      </c>
      <c r="C381" s="634">
        <v>0.11265937692162933</v>
      </c>
    </row>
    <row r="382" spans="2:3">
      <c r="B382" s="633">
        <v>39582</v>
      </c>
      <c r="C382" s="634">
        <v>9.6561014086714872E-2</v>
      </c>
    </row>
    <row r="383" spans="2:3">
      <c r="B383" s="633">
        <v>39583</v>
      </c>
      <c r="C383" s="634">
        <v>5.8629407398771864E-2</v>
      </c>
    </row>
    <row r="384" spans="2:3">
      <c r="B384" s="633">
        <v>39584</v>
      </c>
      <c r="C384" s="634">
        <v>5.7119454234155563E-2</v>
      </c>
    </row>
    <row r="385" spans="2:3">
      <c r="B385" s="633">
        <v>39587</v>
      </c>
      <c r="C385" s="634">
        <v>3.1019414312407723E-2</v>
      </c>
    </row>
    <row r="386" spans="2:3">
      <c r="B386" s="633">
        <v>39588</v>
      </c>
      <c r="C386" s="634">
        <v>4.371372201175993E-2</v>
      </c>
    </row>
    <row r="387" spans="2:3">
      <c r="B387" s="633">
        <v>39589</v>
      </c>
      <c r="C387" s="634">
        <v>4.0240589936189975E-3</v>
      </c>
    </row>
    <row r="388" spans="2:3">
      <c r="B388" s="633">
        <v>39590</v>
      </c>
      <c r="C388" s="634">
        <v>-7.850282211000828E-4</v>
      </c>
    </row>
    <row r="389" spans="2:3">
      <c r="B389" s="633">
        <v>39591</v>
      </c>
      <c r="C389" s="634">
        <v>-4.3077897932802485E-2</v>
      </c>
    </row>
    <row r="390" spans="2:3">
      <c r="B390" s="633">
        <v>39595</v>
      </c>
      <c r="C390" s="634">
        <v>2.2636257720324373E-2</v>
      </c>
    </row>
    <row r="391" spans="2:3">
      <c r="B391" s="633">
        <v>39596</v>
      </c>
      <c r="C391" s="634">
        <v>5.4948707697114942E-2</v>
      </c>
    </row>
    <row r="392" spans="2:3">
      <c r="B392" s="633">
        <v>39597</v>
      </c>
      <c r="C392" s="634">
        <v>7.0557893234276456E-2</v>
      </c>
    </row>
    <row r="393" spans="2:3">
      <c r="B393" s="633">
        <v>39598</v>
      </c>
      <c r="C393" s="634">
        <v>5.2106906381512538E-2</v>
      </c>
    </row>
    <row r="394" spans="2:3">
      <c r="B394" s="633">
        <v>39601</v>
      </c>
      <c r="C394" s="634">
        <v>4.1471190025460736E-2</v>
      </c>
    </row>
    <row r="395" spans="2:3">
      <c r="B395" s="633">
        <v>39602</v>
      </c>
      <c r="C395" s="634">
        <v>3.7810164982669037E-2</v>
      </c>
    </row>
    <row r="396" spans="2:3">
      <c r="B396" s="633">
        <v>39603</v>
      </c>
      <c r="C396" s="634">
        <v>0.10850580905563105</v>
      </c>
    </row>
    <row r="397" spans="2:3">
      <c r="B397" s="633">
        <v>39604</v>
      </c>
      <c r="C397" s="634">
        <v>6.4661291218001626E-2</v>
      </c>
    </row>
    <row r="398" spans="2:3">
      <c r="B398" s="633">
        <v>39605</v>
      </c>
      <c r="C398" s="634">
        <v>9.0477943240943118E-2</v>
      </c>
    </row>
    <row r="399" spans="2:3">
      <c r="B399" s="633">
        <v>39608</v>
      </c>
      <c r="C399" s="634">
        <v>9.2220730082784377E-2</v>
      </c>
    </row>
    <row r="400" spans="2:3">
      <c r="B400" s="633">
        <v>39609</v>
      </c>
      <c r="C400" s="634">
        <v>-0.11950324736002783</v>
      </c>
    </row>
    <row r="401" spans="2:3">
      <c r="B401" s="633">
        <v>39610</v>
      </c>
      <c r="C401" s="634">
        <v>-7.7108373701572724E-2</v>
      </c>
    </row>
    <row r="402" spans="2:3">
      <c r="B402" s="633">
        <v>39611</v>
      </c>
      <c r="C402" s="634">
        <v>-4.1255102086436943E-2</v>
      </c>
    </row>
    <row r="403" spans="2:3">
      <c r="B403" s="633">
        <v>39612</v>
      </c>
      <c r="C403" s="634">
        <v>-0.17842915557552333</v>
      </c>
    </row>
    <row r="404" spans="2:3">
      <c r="B404" s="633">
        <v>39615</v>
      </c>
      <c r="C404" s="634">
        <v>-0.14051685994495239</v>
      </c>
    </row>
    <row r="405" spans="2:3">
      <c r="B405" s="633">
        <v>39616</v>
      </c>
      <c r="C405" s="634">
        <v>-0.17652769742359342</v>
      </c>
    </row>
    <row r="406" spans="2:3">
      <c r="B406" s="633">
        <v>39617</v>
      </c>
      <c r="C406" s="634">
        <v>-0.18913991426580751</v>
      </c>
    </row>
    <row r="407" spans="2:3">
      <c r="B407" s="633">
        <v>39618</v>
      </c>
      <c r="C407" s="634">
        <v>4.0725083243001774E-2</v>
      </c>
    </row>
    <row r="408" spans="2:3">
      <c r="B408" s="633">
        <v>39619</v>
      </c>
      <c r="C408" s="634">
        <v>6.5355221400542257E-2</v>
      </c>
    </row>
    <row r="409" spans="2:3">
      <c r="B409" s="633">
        <v>39622</v>
      </c>
      <c r="C409" s="634">
        <v>-8.5275668879871945E-3</v>
      </c>
    </row>
    <row r="410" spans="2:3">
      <c r="B410" s="633">
        <v>39623</v>
      </c>
      <c r="C410" s="634">
        <v>0.10500210581379242</v>
      </c>
    </row>
    <row r="411" spans="2:3">
      <c r="B411" s="633">
        <v>39624</v>
      </c>
      <c r="C411" s="634">
        <v>6.7089810183221452E-2</v>
      </c>
    </row>
    <row r="412" spans="2:3">
      <c r="B412" s="633">
        <v>39625</v>
      </c>
      <c r="C412" s="634">
        <v>-0.11366830990618193</v>
      </c>
    </row>
    <row r="413" spans="2:3">
      <c r="B413" s="633">
        <v>39626</v>
      </c>
      <c r="C413" s="634">
        <v>-0.12009914094901383</v>
      </c>
    </row>
    <row r="414" spans="2:3">
      <c r="B414" s="633">
        <v>39629</v>
      </c>
      <c r="C414" s="634">
        <v>-0.13704799396472542</v>
      </c>
    </row>
    <row r="415" spans="2:3">
      <c r="B415" s="633">
        <v>39630</v>
      </c>
      <c r="C415" s="634">
        <v>-0.31759736657477627</v>
      </c>
    </row>
    <row r="416" spans="2:3">
      <c r="B416" s="633">
        <v>39631</v>
      </c>
      <c r="C416" s="634">
        <v>-0.32124348202670527</v>
      </c>
    </row>
    <row r="417" spans="2:3">
      <c r="B417" s="633">
        <v>39632</v>
      </c>
      <c r="C417" s="634">
        <v>-0.35674164781487383</v>
      </c>
    </row>
    <row r="418" spans="2:3">
      <c r="B418" s="633">
        <v>39637</v>
      </c>
      <c r="C418" s="634">
        <v>-0.35281467847109232</v>
      </c>
    </row>
    <row r="419" spans="2:3">
      <c r="B419" s="633">
        <v>39638</v>
      </c>
      <c r="C419" s="634">
        <v>-0.2065311315603387</v>
      </c>
    </row>
    <row r="420" spans="2:3">
      <c r="B420" s="633">
        <v>39639</v>
      </c>
      <c r="C420" s="634">
        <v>-0.49623876683428686</v>
      </c>
    </row>
    <row r="421" spans="2:3">
      <c r="B421" s="633">
        <v>39640</v>
      </c>
      <c r="C421" s="634">
        <v>-0.49605287091488759</v>
      </c>
    </row>
    <row r="422" spans="2:3">
      <c r="B422" s="633">
        <v>39643</v>
      </c>
      <c r="C422" s="634">
        <v>-0.23519893217436497</v>
      </c>
    </row>
    <row r="423" spans="2:3">
      <c r="B423" s="633">
        <v>39644</v>
      </c>
      <c r="C423" s="634">
        <v>-0.16643993962258999</v>
      </c>
    </row>
    <row r="424" spans="2:3">
      <c r="B424" s="633">
        <v>39645</v>
      </c>
      <c r="C424" s="634">
        <v>-0.12412675752316484</v>
      </c>
    </row>
    <row r="425" spans="2:3">
      <c r="B425" s="633">
        <v>39646</v>
      </c>
      <c r="C425" s="634">
        <v>-0.16016230397436099</v>
      </c>
    </row>
    <row r="426" spans="2:3">
      <c r="B426" s="633">
        <v>39647</v>
      </c>
      <c r="C426" s="634">
        <v>-0.15663318151715641</v>
      </c>
    </row>
    <row r="427" spans="2:3">
      <c r="B427" s="633">
        <v>39650</v>
      </c>
      <c r="C427" s="634">
        <v>0.18228430215509409</v>
      </c>
    </row>
    <row r="428" spans="2:3">
      <c r="B428" s="633">
        <v>39651</v>
      </c>
      <c r="C428" s="634">
        <v>0.18071317810870538</v>
      </c>
    </row>
    <row r="429" spans="2:3">
      <c r="B429" s="633">
        <v>39652</v>
      </c>
      <c r="C429" s="634">
        <v>5.6348646720202296E-2</v>
      </c>
    </row>
    <row r="430" spans="2:3">
      <c r="B430" s="633">
        <v>39653</v>
      </c>
      <c r="C430" s="634">
        <v>4.4028050642352372E-2</v>
      </c>
    </row>
    <row r="431" spans="2:3">
      <c r="B431" s="633">
        <v>39654</v>
      </c>
      <c r="C431" s="634">
        <v>3.9980383389846295E-2</v>
      </c>
    </row>
    <row r="432" spans="2:3">
      <c r="B432" s="633">
        <v>39657</v>
      </c>
      <c r="C432" s="634">
        <v>6.3570498265115308E-2</v>
      </c>
    </row>
    <row r="433" spans="2:3">
      <c r="B433" s="633">
        <v>39658</v>
      </c>
      <c r="C433" s="634">
        <v>5.9782253263326056E-2</v>
      </c>
    </row>
    <row r="434" spans="2:3">
      <c r="B434" s="633">
        <v>39659</v>
      </c>
      <c r="C434" s="634">
        <v>1.9476442627934024E-3</v>
      </c>
    </row>
    <row r="435" spans="2:3">
      <c r="B435" s="633">
        <v>39660</v>
      </c>
      <c r="C435" s="634">
        <v>-2.1659403528455318E-3</v>
      </c>
    </row>
    <row r="436" spans="2:3">
      <c r="B436" s="633">
        <v>39661</v>
      </c>
      <c r="C436" s="634">
        <v>-0.27268343913964477</v>
      </c>
    </row>
    <row r="437" spans="2:3">
      <c r="B437" s="633">
        <v>39664</v>
      </c>
      <c r="C437" s="634">
        <v>-0.16461834532035027</v>
      </c>
    </row>
    <row r="438" spans="2:3">
      <c r="B438" s="633">
        <v>39665</v>
      </c>
      <c r="C438" s="634">
        <v>-0.18464506337977313</v>
      </c>
    </row>
    <row r="439" spans="2:3">
      <c r="B439" s="633">
        <v>39666</v>
      </c>
      <c r="C439" s="634">
        <v>-1.6811091767847421E-2</v>
      </c>
    </row>
    <row r="440" spans="2:3">
      <c r="B440" s="633">
        <v>39667</v>
      </c>
      <c r="C440" s="634">
        <v>8.3545300732533287E-2</v>
      </c>
    </row>
    <row r="441" spans="2:3">
      <c r="B441" s="633">
        <v>39668</v>
      </c>
      <c r="C441" s="634">
        <v>7.1281809680205144E-2</v>
      </c>
    </row>
    <row r="442" spans="2:3">
      <c r="B442" s="633">
        <v>39671</v>
      </c>
      <c r="C442" s="634">
        <v>0.10296598049717764</v>
      </c>
    </row>
    <row r="443" spans="2:3">
      <c r="B443" s="633">
        <v>39672</v>
      </c>
      <c r="C443" s="634">
        <v>0.36675027074227062</v>
      </c>
    </row>
    <row r="444" spans="2:3">
      <c r="B444" s="633">
        <v>39673</v>
      </c>
      <c r="C444" s="634">
        <v>0.25336636766336817</v>
      </c>
    </row>
    <row r="445" spans="2:3">
      <c r="B445" s="633">
        <v>39674</v>
      </c>
      <c r="C445" s="634">
        <v>0.26379021740515946</v>
      </c>
    </row>
    <row r="446" spans="2:3">
      <c r="B446" s="633">
        <v>39675</v>
      </c>
      <c r="C446" s="634">
        <v>5.4609193506172993E-2</v>
      </c>
    </row>
    <row r="447" spans="2:3">
      <c r="B447" s="633">
        <v>39678</v>
      </c>
      <c r="C447" s="634">
        <v>-4.4450788863185167E-2</v>
      </c>
    </row>
    <row r="448" spans="2:3">
      <c r="B448" s="633">
        <v>39679</v>
      </c>
      <c r="C448" s="634">
        <v>-4.5864545055820397E-2</v>
      </c>
    </row>
    <row r="449" spans="2:3">
      <c r="B449" s="633">
        <v>39680</v>
      </c>
      <c r="C449" s="634">
        <v>-5.4306291683836334E-2</v>
      </c>
    </row>
    <row r="450" spans="2:3">
      <c r="B450" s="633">
        <v>39681</v>
      </c>
      <c r="C450" s="634">
        <v>-4.8200770132583989E-2</v>
      </c>
    </row>
    <row r="451" spans="2:3">
      <c r="B451" s="633">
        <v>39682</v>
      </c>
      <c r="C451" s="634">
        <v>-5.378720755522122E-2</v>
      </c>
    </row>
    <row r="452" spans="2:3">
      <c r="B452" s="633">
        <v>39685</v>
      </c>
      <c r="C452" s="634">
        <v>-6.0117497020688755E-2</v>
      </c>
    </row>
    <row r="453" spans="2:3">
      <c r="B453" s="633">
        <v>39686</v>
      </c>
      <c r="C453" s="634">
        <v>-2.6160344397144094E-2</v>
      </c>
    </row>
    <row r="454" spans="2:3">
      <c r="B454" s="633">
        <v>39687</v>
      </c>
      <c r="C454" s="634">
        <v>1.6353954554980957E-2</v>
      </c>
    </row>
    <row r="455" spans="2:3">
      <c r="B455" s="633">
        <v>39688</v>
      </c>
      <c r="C455" s="634">
        <v>7.0119890032086338E-2</v>
      </c>
    </row>
    <row r="456" spans="2:3">
      <c r="B456" s="633">
        <v>39689</v>
      </c>
      <c r="C456" s="634">
        <v>3.4962955545556861E-2</v>
      </c>
    </row>
    <row r="457" spans="2:3">
      <c r="B457" s="633">
        <v>39693</v>
      </c>
      <c r="C457" s="634">
        <v>-1.7383073662731195E-2</v>
      </c>
    </row>
    <row r="458" spans="2:3">
      <c r="B458" s="633">
        <v>39694</v>
      </c>
      <c r="C458" s="634">
        <v>-6.4778269804860265E-3</v>
      </c>
    </row>
    <row r="459" spans="2:3">
      <c r="B459" s="633">
        <v>39695</v>
      </c>
      <c r="C459" s="634">
        <v>4.7899405430101565E-2</v>
      </c>
    </row>
    <row r="460" spans="2:3">
      <c r="B460" s="633">
        <v>39696</v>
      </c>
      <c r="C460" s="634">
        <v>1.1386474179380815E-2</v>
      </c>
    </row>
    <row r="461" spans="2:3">
      <c r="B461" s="633">
        <v>39699</v>
      </c>
      <c r="C461" s="634">
        <v>-2.9812371379338874E-2</v>
      </c>
    </row>
    <row r="462" spans="2:3">
      <c r="B462" s="633">
        <v>39700</v>
      </c>
      <c r="C462" s="634">
        <v>-0.11974115678369343</v>
      </c>
    </row>
    <row r="463" spans="2:3">
      <c r="B463" s="633">
        <v>39701</v>
      </c>
      <c r="C463" s="634">
        <v>-8.8943814364170759E-2</v>
      </c>
    </row>
    <row r="464" spans="2:3">
      <c r="B464" s="633">
        <v>39702</v>
      </c>
      <c r="C464" s="634">
        <v>-4.3258188466148942E-2</v>
      </c>
    </row>
    <row r="465" spans="2:3">
      <c r="B465" s="633">
        <v>39703</v>
      </c>
      <c r="C465" s="634">
        <v>-6.8192781634011101E-3</v>
      </c>
    </row>
    <row r="466" spans="2:3">
      <c r="B466" s="633">
        <v>39706</v>
      </c>
      <c r="C466" s="634">
        <v>-1.8633921976798679E-3</v>
      </c>
    </row>
    <row r="467" spans="2:3">
      <c r="B467" s="633">
        <v>39707</v>
      </c>
      <c r="C467" s="634">
        <v>3.0938490997304495E-2</v>
      </c>
    </row>
    <row r="468" spans="2:3">
      <c r="B468" s="633">
        <v>39708</v>
      </c>
      <c r="C468" s="634">
        <v>1.4738594438333193E-2</v>
      </c>
    </row>
    <row r="469" spans="2:3">
      <c r="B469" s="633">
        <v>39709</v>
      </c>
      <c r="C469" s="634">
        <v>4.4193212902913823E-2</v>
      </c>
    </row>
    <row r="470" spans="2:3">
      <c r="B470" s="633">
        <v>39710</v>
      </c>
      <c r="C470" s="634">
        <v>5.2496242406635467E-2</v>
      </c>
    </row>
    <row r="471" spans="2:3">
      <c r="B471" s="633">
        <v>39713</v>
      </c>
      <c r="C471" s="634">
        <v>5.980276359480189E-2</v>
      </c>
    </row>
    <row r="472" spans="2:3">
      <c r="B472" s="633">
        <v>39714</v>
      </c>
      <c r="C472" s="634">
        <v>3.2070298232194004E-2</v>
      </c>
    </row>
    <row r="473" spans="2:3">
      <c r="B473" s="633">
        <v>39715</v>
      </c>
      <c r="C473" s="634">
        <v>-1.4648361178913638E-2</v>
      </c>
    </row>
    <row r="474" spans="2:3">
      <c r="B474" s="633">
        <v>39716</v>
      </c>
      <c r="C474" s="634">
        <v>2.7629971857381311E-2</v>
      </c>
    </row>
    <row r="475" spans="2:3">
      <c r="B475" s="633">
        <v>39717</v>
      </c>
      <c r="C475" s="634">
        <v>7.0065615263655054E-2</v>
      </c>
    </row>
    <row r="476" spans="2:3">
      <c r="B476" s="633">
        <v>39720</v>
      </c>
      <c r="C476" s="634">
        <v>0.11290547074175326</v>
      </c>
    </row>
    <row r="477" spans="2:3">
      <c r="B477" s="633">
        <v>39721</v>
      </c>
      <c r="C477" s="634">
        <v>8.7679794006581949E-2</v>
      </c>
    </row>
    <row r="478" spans="2:3">
      <c r="B478" s="633">
        <v>39722</v>
      </c>
      <c r="C478" s="634">
        <v>8.8304559392773638E-2</v>
      </c>
    </row>
    <row r="479" spans="2:3">
      <c r="B479" s="633">
        <v>39723</v>
      </c>
      <c r="C479" s="634">
        <v>8.9732817441597987E-2</v>
      </c>
    </row>
    <row r="480" spans="2:3">
      <c r="B480" s="633">
        <v>39724</v>
      </c>
      <c r="C480" s="634">
        <v>-1.3215578119503421E-2</v>
      </c>
    </row>
    <row r="481" spans="2:3">
      <c r="B481" s="633">
        <v>39727</v>
      </c>
      <c r="C481" s="634">
        <v>-8.3104242392657207E-2</v>
      </c>
    </row>
    <row r="482" spans="2:3">
      <c r="B482" s="633">
        <v>39728</v>
      </c>
      <c r="C482" s="634">
        <v>-9.7826468397627861E-2</v>
      </c>
    </row>
    <row r="483" spans="2:3">
      <c r="B483" s="633">
        <v>39729</v>
      </c>
      <c r="C483" s="634">
        <v>-7.8556395700064591E-2</v>
      </c>
    </row>
    <row r="484" spans="2:3">
      <c r="B484" s="633">
        <v>39730</v>
      </c>
      <c r="C484" s="634">
        <v>-0.14230175995365343</v>
      </c>
    </row>
    <row r="485" spans="2:3">
      <c r="B485" s="633">
        <v>39731</v>
      </c>
      <c r="C485" s="634">
        <v>-0.17175711536559607</v>
      </c>
    </row>
    <row r="486" spans="2:3">
      <c r="B486" s="633">
        <v>39735</v>
      </c>
      <c r="C486" s="634">
        <v>-0.17214132211819236</v>
      </c>
    </row>
    <row r="487" spans="2:3">
      <c r="B487" s="633">
        <v>39736</v>
      </c>
      <c r="C487" s="634">
        <v>-7.0650252880384026E-2</v>
      </c>
    </row>
    <row r="488" spans="2:3">
      <c r="B488" s="633">
        <v>39737</v>
      </c>
      <c r="C488" s="634">
        <v>-2.3420511692127086E-2</v>
      </c>
    </row>
    <row r="489" spans="2:3">
      <c r="B489" s="633">
        <v>39738</v>
      </c>
      <c r="C489" s="634">
        <v>-1.5961497135774386E-2</v>
      </c>
    </row>
    <row r="490" spans="2:3">
      <c r="B490" s="633">
        <v>39741</v>
      </c>
      <c r="C490" s="634">
        <v>-3.5212373245042068E-2</v>
      </c>
    </row>
    <row r="491" spans="2:3">
      <c r="B491" s="633">
        <v>39742</v>
      </c>
      <c r="C491" s="634">
        <v>2.9040916832152482E-2</v>
      </c>
    </row>
    <row r="492" spans="2:3">
      <c r="B492" s="633">
        <v>39743</v>
      </c>
      <c r="C492" s="634">
        <v>0.14399260391084129</v>
      </c>
    </row>
    <row r="493" spans="2:3">
      <c r="B493" s="633">
        <v>39744</v>
      </c>
      <c r="C493" s="634">
        <v>0.12391117184554849</v>
      </c>
    </row>
    <row r="494" spans="2:3">
      <c r="B494" s="633">
        <v>39745</v>
      </c>
      <c r="C494" s="634">
        <v>0.12391117184554848</v>
      </c>
    </row>
    <row r="495" spans="2:3">
      <c r="B495" s="633">
        <v>39749</v>
      </c>
      <c r="C495" s="634">
        <v>0.13496112337847196</v>
      </c>
    </row>
    <row r="496" spans="2:3">
      <c r="B496" s="633">
        <v>39750</v>
      </c>
      <c r="C496" s="634">
        <v>0.17422023717599491</v>
      </c>
    </row>
    <row r="497" spans="2:3">
      <c r="B497" s="633">
        <v>39751</v>
      </c>
      <c r="C497" s="634"/>
    </row>
    <row r="498" spans="2:3">
      <c r="B498" s="633">
        <v>39752</v>
      </c>
      <c r="C498" s="634"/>
    </row>
    <row r="499" spans="2:3">
      <c r="B499" s="638"/>
      <c r="C499" s="639"/>
    </row>
    <row r="500" spans="2:3">
      <c r="C500" s="639"/>
    </row>
    <row r="501" spans="2:3">
      <c r="C501" s="640"/>
    </row>
  </sheetData>
  <phoneticPr fontId="0" type="noConversion"/>
  <hyperlinks>
    <hyperlink ref="F29" location="Мазмұны!B67" display="мазмұнға"/>
  </hyperlinks>
  <pageMargins left="0.75" right="0.75" top="1" bottom="1" header="0.5" footer="0.5"/>
  <pageSetup paperSize="9" scale="72" orientation="portrait" verticalDpi="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8"/>
  <dimension ref="A2:Z42"/>
  <sheetViews>
    <sheetView topLeftCell="A17" zoomScaleNormal="100" zoomScaleSheetLayoutView="25" workbookViewId="0">
      <selection activeCell="B42" sqref="B42"/>
    </sheetView>
  </sheetViews>
  <sheetFormatPr defaultRowHeight="12.75"/>
  <cols>
    <col min="1" max="1" width="9.140625" style="734"/>
    <col min="2" max="2" width="54.85546875" style="734" customWidth="1"/>
    <col min="3" max="6" width="12.7109375" style="734" customWidth="1"/>
    <col min="7" max="7" width="13" style="734" customWidth="1"/>
    <col min="8" max="26" width="12.7109375" style="734" customWidth="1"/>
    <col min="27" max="16384" width="9.140625" style="734"/>
  </cols>
  <sheetData>
    <row r="2" spans="1:26">
      <c r="A2" s="735" t="s">
        <v>1380</v>
      </c>
      <c r="B2" s="735" t="s">
        <v>2239</v>
      </c>
    </row>
    <row r="3" spans="1:26">
      <c r="A3" s="735"/>
      <c r="B3" s="735"/>
    </row>
    <row r="4" spans="1:26" s="745" customFormat="1">
      <c r="B4" s="746"/>
      <c r="C4" s="747" t="s">
        <v>416</v>
      </c>
      <c r="D4" s="747" t="s">
        <v>418</v>
      </c>
      <c r="E4" s="747" t="s">
        <v>420</v>
      </c>
      <c r="F4" s="747" t="s">
        <v>390</v>
      </c>
      <c r="G4" s="747" t="s">
        <v>393</v>
      </c>
      <c r="H4" s="747" t="s">
        <v>396</v>
      </c>
      <c r="I4" s="747" t="s">
        <v>399</v>
      </c>
      <c r="J4" s="747" t="s">
        <v>402</v>
      </c>
      <c r="K4" s="747" t="s">
        <v>405</v>
      </c>
      <c r="L4" s="747" t="s">
        <v>408</v>
      </c>
      <c r="M4" s="747" t="s">
        <v>411</v>
      </c>
      <c r="N4" s="747" t="s">
        <v>414</v>
      </c>
      <c r="O4" s="747" t="s">
        <v>417</v>
      </c>
      <c r="P4" s="747" t="s">
        <v>419</v>
      </c>
      <c r="Q4" s="747" t="s">
        <v>421</v>
      </c>
      <c r="R4" s="747" t="s">
        <v>391</v>
      </c>
      <c r="S4" s="747" t="s">
        <v>394</v>
      </c>
      <c r="T4" s="747" t="s">
        <v>397</v>
      </c>
      <c r="U4" s="747" t="s">
        <v>400</v>
      </c>
      <c r="V4" s="747" t="s">
        <v>403</v>
      </c>
      <c r="W4" s="747" t="s">
        <v>406</v>
      </c>
      <c r="X4" s="747" t="s">
        <v>409</v>
      </c>
      <c r="Y4" s="747" t="s">
        <v>412</v>
      </c>
      <c r="Z4" s="747" t="s">
        <v>415</v>
      </c>
    </row>
    <row r="5" spans="1:26">
      <c r="B5" s="737" t="s">
        <v>753</v>
      </c>
      <c r="C5" s="737">
        <v>707741.43757933995</v>
      </c>
      <c r="D5" s="737">
        <v>587958.25550025981</v>
      </c>
      <c r="E5" s="737">
        <v>654568.1951887199</v>
      </c>
      <c r="F5" s="737">
        <v>749959.20520562993</v>
      </c>
      <c r="G5" s="737">
        <v>836025.26991727983</v>
      </c>
      <c r="H5" s="737">
        <v>611600.32004866004</v>
      </c>
      <c r="I5" s="737">
        <v>842796.31509762956</v>
      </c>
      <c r="J5" s="737">
        <v>784034.32125093008</v>
      </c>
      <c r="K5" s="737">
        <v>986239.26936452009</v>
      </c>
      <c r="L5" s="737">
        <v>863998.27500972012</v>
      </c>
      <c r="M5" s="737">
        <v>995593.36009485985</v>
      </c>
      <c r="N5" s="737">
        <v>934634.45402955019</v>
      </c>
      <c r="O5" s="737">
        <v>997925.87275267974</v>
      </c>
      <c r="P5" s="737">
        <v>875124.55913317995</v>
      </c>
      <c r="Q5" s="737">
        <v>678667.3720113897</v>
      </c>
      <c r="R5" s="737">
        <v>677384.37481224991</v>
      </c>
      <c r="S5" s="737">
        <v>475696.47712216002</v>
      </c>
      <c r="T5" s="737">
        <v>508627.21543777006</v>
      </c>
      <c r="U5" s="737">
        <v>687232.42045674042</v>
      </c>
      <c r="V5" s="737">
        <v>547335.40357999003</v>
      </c>
      <c r="W5" s="737">
        <v>661132.36357521999</v>
      </c>
      <c r="X5" s="737">
        <v>910885.50485835026</v>
      </c>
      <c r="Y5" s="737">
        <v>1076809.58601456</v>
      </c>
      <c r="Z5" s="737">
        <v>1194029.4732030598</v>
      </c>
    </row>
    <row r="6" spans="1:26">
      <c r="B6" s="737" t="s">
        <v>754</v>
      </c>
      <c r="C6" s="738">
        <v>144699.04077173004</v>
      </c>
      <c r="D6" s="738">
        <v>116292.04913532001</v>
      </c>
      <c r="E6" s="738">
        <v>128935.42549803005</v>
      </c>
      <c r="F6" s="738">
        <v>118416.54702532997</v>
      </c>
      <c r="G6" s="738">
        <v>125895.54361368998</v>
      </c>
      <c r="H6" s="738">
        <v>201936.64724153007</v>
      </c>
      <c r="I6" s="738">
        <v>162603.35585624998</v>
      </c>
      <c r="J6" s="738">
        <v>127220.87780585006</v>
      </c>
      <c r="K6" s="738">
        <v>106588.17311908002</v>
      </c>
      <c r="L6" s="738">
        <v>121279.42609142001</v>
      </c>
      <c r="M6" s="738">
        <v>109704.40810129998</v>
      </c>
      <c r="N6" s="738">
        <v>114793.32600368001</v>
      </c>
      <c r="O6" s="738">
        <v>186975.39402241999</v>
      </c>
      <c r="P6" s="738">
        <v>169328.32775766987</v>
      </c>
      <c r="Q6" s="738">
        <v>169325.42599711995</v>
      </c>
      <c r="R6" s="738">
        <v>144368.64429709999</v>
      </c>
      <c r="S6" s="738">
        <v>129517.14692802004</v>
      </c>
      <c r="T6" s="738">
        <v>129139.23929960003</v>
      </c>
      <c r="U6" s="738">
        <v>111141.20513684006</v>
      </c>
      <c r="V6" s="738">
        <v>94922.318554740021</v>
      </c>
      <c r="W6" s="738">
        <v>121462.90560598002</v>
      </c>
      <c r="X6" s="738">
        <v>131091.32647833999</v>
      </c>
      <c r="Y6" s="738">
        <v>172211.49731100007</v>
      </c>
      <c r="Z6" s="738">
        <v>136513.04891257998</v>
      </c>
    </row>
    <row r="7" spans="1:26">
      <c r="B7" s="739" t="s">
        <v>181</v>
      </c>
      <c r="C7" s="740">
        <v>862.25</v>
      </c>
      <c r="D7" s="740">
        <v>2280.0167777500001</v>
      </c>
      <c r="E7" s="740">
        <v>45486.433850940011</v>
      </c>
      <c r="F7" s="740">
        <v>1217.3</v>
      </c>
      <c r="G7" s="740">
        <v>4235.2661501299999</v>
      </c>
      <c r="H7" s="740">
        <v>4197.3907620400005</v>
      </c>
      <c r="I7" s="740">
        <v>2175.0183867400001</v>
      </c>
      <c r="J7" s="740">
        <v>594.45449954000003</v>
      </c>
      <c r="K7" s="740">
        <v>23324.600333709997</v>
      </c>
      <c r="L7" s="740">
        <v>4491.8049894699998</v>
      </c>
      <c r="M7" s="740">
        <v>3542.3409424499991</v>
      </c>
      <c r="N7" s="740">
        <v>1298.9130913699998</v>
      </c>
      <c r="O7" s="740">
        <v>2844.1253484199997</v>
      </c>
      <c r="P7" s="740">
        <v>5088.6480262899995</v>
      </c>
      <c r="Q7" s="740">
        <v>2288.0704271</v>
      </c>
      <c r="R7" s="740">
        <v>9741.1536995999977</v>
      </c>
      <c r="S7" s="740">
        <v>4358.2681070500003</v>
      </c>
      <c r="T7" s="740">
        <v>7634.7968280700006</v>
      </c>
      <c r="U7" s="740">
        <v>8046.2145923399994</v>
      </c>
      <c r="V7" s="740">
        <v>4715.8980621600012</v>
      </c>
      <c r="W7" s="740">
        <v>7612.3344262099999</v>
      </c>
      <c r="X7" s="740">
        <v>6538.998772410001</v>
      </c>
      <c r="Y7" s="740">
        <v>7170.5850484400007</v>
      </c>
      <c r="Z7" s="741">
        <v>10412.448989279999</v>
      </c>
    </row>
    <row r="8" spans="1:26">
      <c r="B8" s="739" t="s">
        <v>182</v>
      </c>
      <c r="C8" s="742">
        <v>71363.047119499955</v>
      </c>
      <c r="D8" s="742">
        <v>51332.063784620026</v>
      </c>
      <c r="E8" s="742">
        <v>105794.47533598992</v>
      </c>
      <c r="F8" s="742">
        <v>57012.024914169982</v>
      </c>
      <c r="G8" s="742">
        <v>43852.763136740017</v>
      </c>
      <c r="H8" s="742">
        <v>76423.397356809975</v>
      </c>
      <c r="I8" s="742">
        <v>56558.900154940064</v>
      </c>
      <c r="J8" s="742">
        <v>74107.852408580045</v>
      </c>
      <c r="K8" s="742">
        <v>189622.9259546801</v>
      </c>
      <c r="L8" s="742">
        <v>52975.84144874999</v>
      </c>
      <c r="M8" s="742">
        <v>66558.48446748995</v>
      </c>
      <c r="N8" s="742">
        <v>78498.983387480068</v>
      </c>
      <c r="O8" s="742">
        <v>59787.104880619947</v>
      </c>
      <c r="P8" s="742">
        <v>66811.740524739987</v>
      </c>
      <c r="Q8" s="742">
        <v>40232.88354759998</v>
      </c>
      <c r="R8" s="742">
        <v>57446.960265279937</v>
      </c>
      <c r="S8" s="742">
        <v>39720.372175039949</v>
      </c>
      <c r="T8" s="742">
        <v>33893.064345459956</v>
      </c>
      <c r="U8" s="742">
        <v>48181.449148440079</v>
      </c>
      <c r="V8" s="742">
        <v>54881.671912380058</v>
      </c>
      <c r="W8" s="742">
        <v>68504.895415010076</v>
      </c>
      <c r="X8" s="742">
        <v>61144.40373713</v>
      </c>
      <c r="Y8" s="742">
        <v>67182.773974020063</v>
      </c>
      <c r="Z8" s="742">
        <v>66659.555488990125</v>
      </c>
    </row>
    <row r="9" spans="1:26">
      <c r="B9" s="743" t="s">
        <v>183</v>
      </c>
      <c r="C9" s="741">
        <v>924665.77547056996</v>
      </c>
      <c r="D9" s="741">
        <v>757862.38519794983</v>
      </c>
      <c r="E9" s="741">
        <v>934784.52987367986</v>
      </c>
      <c r="F9" s="741">
        <v>926605.07714513002</v>
      </c>
      <c r="G9" s="741">
        <v>1010008.8428178397</v>
      </c>
      <c r="H9" s="741">
        <v>894157.75540904002</v>
      </c>
      <c r="I9" s="741">
        <v>1064133.5894955597</v>
      </c>
      <c r="J9" s="741">
        <v>985957.50596490025</v>
      </c>
      <c r="K9" s="741">
        <v>1305774.9687719904</v>
      </c>
      <c r="L9" s="741">
        <v>1042745.3475393602</v>
      </c>
      <c r="M9" s="741">
        <v>1175398.5936060997</v>
      </c>
      <c r="N9" s="741">
        <v>1129225.6765120802</v>
      </c>
      <c r="O9" s="741">
        <v>1247532.4970041399</v>
      </c>
      <c r="P9" s="741">
        <v>1116353.2754418796</v>
      </c>
      <c r="Q9" s="741">
        <v>890513.75198320975</v>
      </c>
      <c r="R9" s="741">
        <v>888941.13307422993</v>
      </c>
      <c r="S9" s="741">
        <v>649292.26433227002</v>
      </c>
      <c r="T9" s="741">
        <v>679294.31591090001</v>
      </c>
      <c r="U9" s="741">
        <v>854601.28933436063</v>
      </c>
      <c r="V9" s="741">
        <v>701855.29210927011</v>
      </c>
      <c r="W9" s="741">
        <v>858712.49902242015</v>
      </c>
      <c r="X9" s="741">
        <v>1109660.2338462302</v>
      </c>
      <c r="Y9" s="741">
        <v>1323374.4423480199</v>
      </c>
      <c r="Z9" s="741">
        <v>1407614.5265939098</v>
      </c>
    </row>
    <row r="10" spans="1:26">
      <c r="B10" s="743" t="s">
        <v>184</v>
      </c>
      <c r="C10" s="744">
        <v>0.76540243659301066</v>
      </c>
      <c r="D10" s="744">
        <v>0.77581137022216518</v>
      </c>
      <c r="E10" s="744">
        <v>0.70023430455911972</v>
      </c>
      <c r="F10" s="744">
        <v>0.8093622878867166</v>
      </c>
      <c r="G10" s="744">
        <v>0.82774054490932936</v>
      </c>
      <c r="H10" s="744">
        <v>0.68399599103055175</v>
      </c>
      <c r="I10" s="744">
        <v>0.79200236080993125</v>
      </c>
      <c r="J10" s="744">
        <v>0.79520092550402621</v>
      </c>
      <c r="K10" s="744">
        <v>0.75529037770728902</v>
      </c>
      <c r="L10" s="744">
        <v>0.82858032121510572</v>
      </c>
      <c r="M10" s="744">
        <v>0.84702616245302709</v>
      </c>
      <c r="N10" s="744">
        <v>0.82767729557516101</v>
      </c>
      <c r="O10" s="744">
        <v>0.79991974168939672</v>
      </c>
      <c r="P10" s="744">
        <v>0.78391363951235282</v>
      </c>
      <c r="Q10" s="744">
        <v>0.76210768278420216</v>
      </c>
      <c r="R10" s="744">
        <v>0.76201263459330304</v>
      </c>
      <c r="S10" s="744">
        <v>0.73263844843641357</v>
      </c>
      <c r="T10" s="744">
        <v>0.74875823854896562</v>
      </c>
      <c r="U10" s="744">
        <v>0.80415560921048701</v>
      </c>
      <c r="V10" s="744">
        <v>0.77984081581132647</v>
      </c>
      <c r="W10" s="744">
        <v>0.76991119184578038</v>
      </c>
      <c r="X10" s="744">
        <v>0.82086883631136331</v>
      </c>
      <c r="Y10" s="744">
        <v>0.8136847377103732</v>
      </c>
      <c r="Z10" s="744">
        <v>0.84826452884961712</v>
      </c>
    </row>
    <row r="13" spans="1:26">
      <c r="B13" s="735" t="s">
        <v>2239</v>
      </c>
    </row>
    <row r="14" spans="1:26">
      <c r="B14" s="548"/>
    </row>
    <row r="40" spans="2:2">
      <c r="B40" s="736" t="s">
        <v>185</v>
      </c>
    </row>
    <row r="42" spans="2:2">
      <c r="B42" s="1431" t="s">
        <v>2189</v>
      </c>
    </row>
  </sheetData>
  <phoneticPr fontId="0" type="noConversion"/>
  <hyperlinks>
    <hyperlink ref="B42" location="Мазмұны!B68" display="мазмұнға"/>
  </hyperlinks>
  <pageMargins left="0.75" right="0.75" top="1" bottom="1" header="0.5" footer="0.5"/>
  <pageSetup paperSize="9" scale="23" orientation="portrait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9"/>
  <dimension ref="A2:J497"/>
  <sheetViews>
    <sheetView topLeftCell="A11" zoomScaleNormal="100" workbookViewId="0">
      <selection activeCell="J30" sqref="J30"/>
    </sheetView>
  </sheetViews>
  <sheetFormatPr defaultRowHeight="12.75"/>
  <cols>
    <col min="1" max="5" width="9.140625" style="749"/>
    <col min="6" max="6" width="13.28515625" style="749" customWidth="1"/>
    <col min="7" max="16384" width="9.140625" style="749"/>
  </cols>
  <sheetData>
    <row r="2" spans="1:10">
      <c r="A2" s="749" t="s">
        <v>1380</v>
      </c>
      <c r="B2" s="748" t="s">
        <v>190</v>
      </c>
      <c r="J2" s="748" t="s">
        <v>190</v>
      </c>
    </row>
    <row r="3" spans="1:10">
      <c r="B3" s="748"/>
    </row>
    <row r="4" spans="1:10">
      <c r="B4" s="751" t="s">
        <v>1382</v>
      </c>
      <c r="C4" s="751" t="s">
        <v>186</v>
      </c>
      <c r="D4" s="752" t="s">
        <v>1548</v>
      </c>
      <c r="E4" s="752" t="s">
        <v>1549</v>
      </c>
      <c r="F4" s="752" t="s">
        <v>1550</v>
      </c>
      <c r="G4" s="752" t="s">
        <v>1551</v>
      </c>
      <c r="H4" s="752" t="s">
        <v>1552</v>
      </c>
    </row>
    <row r="5" spans="1:10">
      <c r="B5" s="753">
        <v>38995</v>
      </c>
      <c r="C5" s="754">
        <v>3</v>
      </c>
      <c r="D5" s="754">
        <v>3.8264613698523324</v>
      </c>
      <c r="E5" s="754">
        <v>-0.89925031736131289</v>
      </c>
      <c r="F5" s="754">
        <v>34756.44836493714</v>
      </c>
      <c r="G5" s="755">
        <v>91.714285714285708</v>
      </c>
      <c r="H5" s="755">
        <v>375.10993366924879</v>
      </c>
      <c r="J5" s="548"/>
    </row>
    <row r="6" spans="1:10">
      <c r="B6" s="753">
        <v>38996</v>
      </c>
      <c r="C6" s="754">
        <v>3.5571428571428569</v>
      </c>
      <c r="D6" s="754">
        <v>3.5319990631452804</v>
      </c>
      <c r="E6" s="754">
        <v>2.6213217075153254</v>
      </c>
      <c r="F6" s="754">
        <v>36715.448220177139</v>
      </c>
      <c r="G6" s="755">
        <v>90.714285714285708</v>
      </c>
      <c r="H6" s="755">
        <v>410.4029052600402</v>
      </c>
    </row>
    <row r="7" spans="1:10">
      <c r="B7" s="753">
        <v>38999</v>
      </c>
      <c r="C7" s="754">
        <v>4.2285714285714286</v>
      </c>
      <c r="D7" s="754">
        <v>3.2971891716644239</v>
      </c>
      <c r="E7" s="754">
        <v>1.5582036723090402</v>
      </c>
      <c r="F7" s="754">
        <v>39205.876580219992</v>
      </c>
      <c r="G7" s="755">
        <v>92.714285714285708</v>
      </c>
      <c r="H7" s="755">
        <v>431.50181168220644</v>
      </c>
    </row>
    <row r="8" spans="1:10">
      <c r="B8" s="753">
        <v>39000</v>
      </c>
      <c r="C8" s="754">
        <v>4.3428571428571425</v>
      </c>
      <c r="D8" s="754">
        <v>3.5719982391110721</v>
      </c>
      <c r="E8" s="754">
        <v>-1.3184609900215536</v>
      </c>
      <c r="F8" s="754">
        <v>39643.306467951428</v>
      </c>
      <c r="G8" s="755">
        <v>97</v>
      </c>
      <c r="H8" s="755">
        <v>415.83208854291541</v>
      </c>
    </row>
    <row r="9" spans="1:10">
      <c r="B9" s="753">
        <v>39001</v>
      </c>
      <c r="C9" s="754">
        <v>4.3571428571428568</v>
      </c>
      <c r="D9" s="754">
        <v>4.1635776610818684</v>
      </c>
      <c r="E9" s="754">
        <v>-2.6650971917490835</v>
      </c>
      <c r="F9" s="754">
        <v>38797.449788467144</v>
      </c>
      <c r="G9" s="755">
        <v>96.857142857142861</v>
      </c>
      <c r="H9" s="755">
        <v>407.86927971542383</v>
      </c>
    </row>
    <row r="10" spans="1:10">
      <c r="B10" s="753">
        <v>39002</v>
      </c>
      <c r="C10" s="754">
        <v>4.4428571428571431</v>
      </c>
      <c r="D10" s="754">
        <v>4.6508574469499999</v>
      </c>
      <c r="E10" s="754">
        <v>0.45749090254921243</v>
      </c>
      <c r="F10" s="754">
        <v>35392.735569648568</v>
      </c>
      <c r="G10" s="755">
        <v>98.142857142857139</v>
      </c>
      <c r="H10" s="755">
        <v>371.51618541632621</v>
      </c>
    </row>
    <row r="11" spans="1:10">
      <c r="B11" s="753">
        <v>39003</v>
      </c>
      <c r="C11" s="754">
        <v>4.6571428571428575</v>
      </c>
      <c r="D11" s="754">
        <v>5.0628514871164629</v>
      </c>
      <c r="E11" s="754">
        <v>2.1694556888849106</v>
      </c>
      <c r="F11" s="754">
        <v>34004.306740815715</v>
      </c>
      <c r="G11" s="755">
        <v>97.571428571428569</v>
      </c>
      <c r="H11" s="755">
        <v>360.83348394964793</v>
      </c>
    </row>
    <row r="12" spans="1:10">
      <c r="B12" s="753">
        <v>39006</v>
      </c>
      <c r="C12" s="754">
        <v>4.8714285714285719</v>
      </c>
      <c r="D12" s="754">
        <v>5.3049424833075944</v>
      </c>
      <c r="E12" s="754">
        <v>1.3181421643077265</v>
      </c>
      <c r="F12" s="754">
        <v>34016.877343454304</v>
      </c>
      <c r="G12" s="755">
        <v>92</v>
      </c>
      <c r="H12" s="755">
        <v>381.66227439605046</v>
      </c>
    </row>
    <row r="13" spans="1:10">
      <c r="B13" s="753">
        <v>39007</v>
      </c>
      <c r="C13" s="754">
        <v>5.0142857142857142</v>
      </c>
      <c r="D13" s="754">
        <v>5.4828482719727143</v>
      </c>
      <c r="E13" s="754">
        <v>1.8912242547966622</v>
      </c>
      <c r="F13" s="754">
        <v>35195.877605590002</v>
      </c>
      <c r="G13" s="755">
        <v>92.428571428571431</v>
      </c>
      <c r="H13" s="755">
        <v>396.20443319822323</v>
      </c>
    </row>
    <row r="14" spans="1:10">
      <c r="B14" s="753">
        <v>39008</v>
      </c>
      <c r="C14" s="754">
        <v>4.8071428571428569</v>
      </c>
      <c r="D14" s="754">
        <v>5.4351984622512193</v>
      </c>
      <c r="E14" s="754">
        <v>1.031203452397369</v>
      </c>
      <c r="F14" s="754">
        <v>31789.305614641431</v>
      </c>
      <c r="G14" s="755">
        <v>87.285714285714292</v>
      </c>
      <c r="H14" s="755">
        <v>375.35364631623372</v>
      </c>
    </row>
    <row r="15" spans="1:10">
      <c r="B15" s="753">
        <v>39009</v>
      </c>
      <c r="C15" s="754">
        <v>4.45</v>
      </c>
      <c r="D15" s="754">
        <v>4.9169821850635049</v>
      </c>
      <c r="E15" s="754">
        <v>-2.5077822978488769</v>
      </c>
      <c r="F15" s="754">
        <v>31180.731603428576</v>
      </c>
      <c r="G15" s="755">
        <v>81.571428571428569</v>
      </c>
      <c r="H15" s="755">
        <v>399.99345705201489</v>
      </c>
    </row>
    <row r="16" spans="1:10">
      <c r="B16" s="753">
        <v>39010</v>
      </c>
      <c r="C16" s="754">
        <v>4.45</v>
      </c>
      <c r="D16" s="754">
        <v>4.4060529700595934</v>
      </c>
      <c r="E16" s="754">
        <v>-3.1143936444311655</v>
      </c>
      <c r="F16" s="754">
        <v>30740.729948202857</v>
      </c>
      <c r="G16" s="755">
        <v>80.142857142857139</v>
      </c>
      <c r="H16" s="755">
        <v>400.61993246915546</v>
      </c>
    </row>
    <row r="17" spans="2:10">
      <c r="B17" s="753">
        <v>39013</v>
      </c>
      <c r="C17" s="754">
        <v>3.7642857142857147</v>
      </c>
      <c r="D17" s="754">
        <v>3.7937273993636587</v>
      </c>
      <c r="E17" s="754">
        <v>-1.1213982861570964</v>
      </c>
      <c r="F17" s="754">
        <v>29231.442935144289</v>
      </c>
      <c r="G17" s="755">
        <v>72.428571428571431</v>
      </c>
      <c r="H17" s="755">
        <v>406.06767606701027</v>
      </c>
    </row>
    <row r="18" spans="2:10">
      <c r="B18" s="753">
        <v>39014</v>
      </c>
      <c r="C18" s="754">
        <v>3.4785714285714286</v>
      </c>
      <c r="D18" s="754">
        <v>2.9328875039972333</v>
      </c>
      <c r="E18" s="754">
        <v>-1.1245095833786147</v>
      </c>
      <c r="F18" s="754">
        <v>27218.871449284288</v>
      </c>
      <c r="G18" s="755">
        <v>64.857142857142861</v>
      </c>
      <c r="H18" s="755">
        <v>418.52188558660646</v>
      </c>
    </row>
    <row r="19" spans="2:10">
      <c r="B19" s="753">
        <v>39016</v>
      </c>
      <c r="C19" s="754">
        <v>3.2071428571428577</v>
      </c>
      <c r="D19" s="754">
        <v>2.4292246009594374</v>
      </c>
      <c r="E19" s="754">
        <v>1.369151599594342</v>
      </c>
      <c r="F19" s="754">
        <v>25940.299997491424</v>
      </c>
      <c r="G19" s="755">
        <v>64.142857142857139</v>
      </c>
      <c r="H19" s="755">
        <v>406.65865175444469</v>
      </c>
    </row>
    <row r="20" spans="2:10">
      <c r="B20" s="753">
        <v>39017</v>
      </c>
      <c r="C20" s="754">
        <v>2.592857142857143</v>
      </c>
      <c r="D20" s="754">
        <v>2.2283926914785974</v>
      </c>
      <c r="E20" s="754">
        <v>1.1814497649524989</v>
      </c>
      <c r="F20" s="754">
        <v>24700.585148668568</v>
      </c>
      <c r="G20" s="755">
        <v>64.285714285714292</v>
      </c>
      <c r="H20" s="755">
        <v>386.8477621819701</v>
      </c>
    </row>
    <row r="21" spans="2:10">
      <c r="B21" s="753">
        <v>39020</v>
      </c>
      <c r="C21" s="754">
        <v>2.1857142857142855</v>
      </c>
      <c r="D21" s="754">
        <v>2.0766341979785934</v>
      </c>
      <c r="E21" s="754">
        <v>-0.70839682029606532</v>
      </c>
      <c r="F21" s="754">
        <v>24089.441529621428</v>
      </c>
      <c r="G21" s="755">
        <v>61.428571428571431</v>
      </c>
      <c r="H21" s="755">
        <v>393.87296900034698</v>
      </c>
    </row>
    <row r="22" spans="2:10">
      <c r="B22" s="753">
        <v>39021</v>
      </c>
      <c r="C22" s="754">
        <v>2.7571428571428567</v>
      </c>
      <c r="D22" s="754">
        <v>2.2946626237996197</v>
      </c>
      <c r="E22" s="754">
        <v>-7.5433515484717439E-3</v>
      </c>
      <c r="F22" s="754">
        <v>23580.298529301428</v>
      </c>
      <c r="G22" s="755">
        <v>60.142857142857146</v>
      </c>
      <c r="H22" s="755">
        <v>396.90292805501974</v>
      </c>
    </row>
    <row r="23" spans="2:10">
      <c r="B23" s="753">
        <v>39022</v>
      </c>
      <c r="C23" s="754">
        <v>3.0285714285714285</v>
      </c>
      <c r="D23" s="754">
        <v>2.5318910489682689</v>
      </c>
      <c r="E23" s="754">
        <v>-0.9945766895324728</v>
      </c>
      <c r="F23" s="754">
        <v>22563.583740954284</v>
      </c>
      <c r="G23" s="755">
        <v>55.285714285714285</v>
      </c>
      <c r="H23" s="755">
        <v>409.45133650647068</v>
      </c>
    </row>
    <row r="24" spans="2:10">
      <c r="B24" s="753">
        <v>39023</v>
      </c>
      <c r="C24" s="754">
        <v>2.8571428571428572</v>
      </c>
      <c r="D24" s="754">
        <v>2.4312634016482204</v>
      </c>
      <c r="E24" s="754">
        <v>-0.77788437429124402</v>
      </c>
      <c r="F24" s="754">
        <v>24228.869851401425</v>
      </c>
      <c r="G24" s="755">
        <v>55.142857142857146</v>
      </c>
      <c r="H24" s="755">
        <v>439.88765810586426</v>
      </c>
    </row>
    <row r="25" spans="2:10">
      <c r="B25" s="753">
        <v>39024</v>
      </c>
      <c r="C25" s="754">
        <v>2.75</v>
      </c>
      <c r="D25" s="754">
        <v>2.3140094656338355</v>
      </c>
      <c r="E25" s="754">
        <v>1.4639988518685962</v>
      </c>
      <c r="F25" s="754">
        <v>24534.297110554286</v>
      </c>
      <c r="G25" s="755">
        <v>53.428571428571431</v>
      </c>
      <c r="H25" s="755">
        <v>465.1930074268808</v>
      </c>
    </row>
    <row r="26" spans="2:10">
      <c r="B26" s="753">
        <v>39027</v>
      </c>
      <c r="C26" s="754">
        <v>2.8071428571428569</v>
      </c>
      <c r="D26" s="754">
        <v>2.2196932190366279</v>
      </c>
      <c r="E26" s="754">
        <v>1.5035515950277034</v>
      </c>
      <c r="F26" s="754">
        <v>27198.868521902852</v>
      </c>
      <c r="G26" s="755">
        <v>51.857142857142854</v>
      </c>
      <c r="H26" s="755">
        <v>512.42494769758537</v>
      </c>
    </row>
    <row r="27" spans="2:10">
      <c r="B27" s="753">
        <v>39028</v>
      </c>
      <c r="C27" s="754">
        <v>2.8142857142857141</v>
      </c>
      <c r="D27" s="754">
        <v>2.1530242988895369</v>
      </c>
      <c r="E27" s="754">
        <v>-1.1835427424683846</v>
      </c>
      <c r="F27" s="754">
        <v>24800.297250691427</v>
      </c>
      <c r="G27" s="755">
        <v>49.285714285714285</v>
      </c>
      <c r="H27" s="755">
        <v>488.3820550869122</v>
      </c>
    </row>
    <row r="28" spans="2:10">
      <c r="B28" s="753">
        <v>39029</v>
      </c>
      <c r="C28" s="754">
        <v>2.9285714285714284</v>
      </c>
      <c r="D28" s="754">
        <v>2.2654773484949895</v>
      </c>
      <c r="E28" s="754">
        <v>-0.82478084115641725</v>
      </c>
      <c r="F28" s="754">
        <v>29063.297513858564</v>
      </c>
      <c r="G28" s="755">
        <v>52.142857142857146</v>
      </c>
      <c r="H28" s="755">
        <v>548.98382315964648</v>
      </c>
      <c r="J28" s="750" t="s">
        <v>1553</v>
      </c>
    </row>
    <row r="29" spans="2:10">
      <c r="B29" s="753">
        <v>39030</v>
      </c>
      <c r="C29" s="754">
        <v>2.7142857142857144</v>
      </c>
      <c r="D29" s="754">
        <v>2.1998512374960062</v>
      </c>
      <c r="E29" s="754">
        <v>0.15302047437176403</v>
      </c>
      <c r="F29" s="754">
        <v>27777.868653884281</v>
      </c>
      <c r="G29" s="755">
        <v>51.714285714285715</v>
      </c>
      <c r="H29" s="755">
        <v>520.16692598916086</v>
      </c>
    </row>
    <row r="30" spans="2:10">
      <c r="B30" s="753">
        <v>39031</v>
      </c>
      <c r="C30" s="754">
        <v>2.2857142857142856</v>
      </c>
      <c r="D30" s="754">
        <v>1.9459764955132524</v>
      </c>
      <c r="E30" s="754">
        <v>-0.80104540438165373</v>
      </c>
      <c r="F30" s="754">
        <v>26105.153382327142</v>
      </c>
      <c r="G30" s="755">
        <v>50.714285714285715</v>
      </c>
      <c r="H30" s="755">
        <v>494.46983208642877</v>
      </c>
      <c r="J30" s="1431" t="s">
        <v>2189</v>
      </c>
    </row>
    <row r="31" spans="2:10">
      <c r="B31" s="753">
        <v>39034</v>
      </c>
      <c r="C31" s="754">
        <v>2.2428571428571429</v>
      </c>
      <c r="D31" s="754">
        <v>1.9251368009280667</v>
      </c>
      <c r="E31" s="754">
        <v>0.47596941397655712</v>
      </c>
      <c r="F31" s="754">
        <v>25151.152180137142</v>
      </c>
      <c r="G31" s="755">
        <v>48.857142857142854</v>
      </c>
      <c r="H31" s="755">
        <v>493.32084760149343</v>
      </c>
    </row>
    <row r="32" spans="2:10">
      <c r="B32" s="753">
        <v>39035</v>
      </c>
      <c r="C32" s="754">
        <v>2.1357142857142857</v>
      </c>
      <c r="D32" s="754">
        <v>1.9165793303823233</v>
      </c>
      <c r="E32" s="754">
        <v>0.21744472763755018</v>
      </c>
      <c r="F32" s="754">
        <v>24571.151765168575</v>
      </c>
      <c r="G32" s="755">
        <v>49.142857142857146</v>
      </c>
      <c r="H32" s="755">
        <v>476.11984724545761</v>
      </c>
    </row>
    <row r="33" spans="2:8">
      <c r="B33" s="753">
        <v>39036</v>
      </c>
      <c r="C33" s="754">
        <v>2.4785714285714286</v>
      </c>
      <c r="D33" s="754">
        <v>1.9615127582081133</v>
      </c>
      <c r="E33" s="754">
        <v>0.18581117814130677</v>
      </c>
      <c r="F33" s="754">
        <v>19468.00710995714</v>
      </c>
      <c r="G33" s="755">
        <v>42.857142857142854</v>
      </c>
      <c r="H33" s="755">
        <v>450.23147068624593</v>
      </c>
    </row>
    <row r="34" spans="2:8">
      <c r="B34" s="753">
        <v>39037</v>
      </c>
      <c r="C34" s="754">
        <v>2.3571428571428572</v>
      </c>
      <c r="D34" s="754">
        <v>1.8437854702652987</v>
      </c>
      <c r="E34" s="754">
        <v>0.44770258931459228</v>
      </c>
      <c r="F34" s="754">
        <v>18694.720129302856</v>
      </c>
      <c r="G34" s="755">
        <v>39.714285714285715</v>
      </c>
      <c r="H34" s="755">
        <v>457.2482990951803</v>
      </c>
    </row>
    <row r="35" spans="2:8">
      <c r="B35" s="753">
        <v>39038</v>
      </c>
      <c r="C35" s="754">
        <v>2.3571285714285719</v>
      </c>
      <c r="D35" s="754">
        <v>1.8656947356231355</v>
      </c>
      <c r="E35" s="754">
        <v>-0.73880527288032072</v>
      </c>
      <c r="F35" s="754">
        <v>20429.720372368574</v>
      </c>
      <c r="G35" s="755">
        <v>41.857142857142854</v>
      </c>
      <c r="H35" s="755">
        <v>458.45257636394956</v>
      </c>
    </row>
    <row r="36" spans="2:8">
      <c r="B36" s="753">
        <v>39041</v>
      </c>
      <c r="C36" s="754">
        <v>2.0714142857142859</v>
      </c>
      <c r="D36" s="754">
        <v>1.879959511919181</v>
      </c>
      <c r="E36" s="754">
        <v>0.52745676297249799</v>
      </c>
      <c r="F36" s="754">
        <v>21317.006512380001</v>
      </c>
      <c r="G36" s="755">
        <v>44</v>
      </c>
      <c r="H36" s="755">
        <v>462.75106240697068</v>
      </c>
    </row>
    <row r="37" spans="2:8">
      <c r="B37" s="753">
        <v>39042</v>
      </c>
      <c r="C37" s="754">
        <v>2.0857000000000001</v>
      </c>
      <c r="D37" s="754">
        <v>1.9639513269389621</v>
      </c>
      <c r="E37" s="754">
        <v>-1.9396704147618862</v>
      </c>
      <c r="F37" s="754">
        <v>23765.864748612861</v>
      </c>
      <c r="G37" s="755">
        <v>45.285714285714285</v>
      </c>
      <c r="H37" s="755">
        <v>499.86292128283065</v>
      </c>
    </row>
    <row r="38" spans="2:8">
      <c r="B38" s="753">
        <v>39043</v>
      </c>
      <c r="C38" s="754">
        <v>2.0142714285714289</v>
      </c>
      <c r="D38" s="754">
        <v>1.9579760197871514</v>
      </c>
      <c r="E38" s="754">
        <v>1.4534252870811173</v>
      </c>
      <c r="F38" s="754">
        <v>24250.293625941435</v>
      </c>
      <c r="G38" s="755">
        <v>46.571428571428569</v>
      </c>
      <c r="H38" s="755">
        <v>497.33430111414555</v>
      </c>
    </row>
    <row r="39" spans="2:8">
      <c r="B39" s="753">
        <v>39044</v>
      </c>
      <c r="C39" s="754">
        <v>1.9285571428571431</v>
      </c>
      <c r="D39" s="754">
        <v>1.9920793527591731</v>
      </c>
      <c r="E39" s="754">
        <v>0.16393330420501195</v>
      </c>
      <c r="F39" s="754">
        <v>24586.437307684286</v>
      </c>
      <c r="G39" s="755">
        <v>47.857142857142854</v>
      </c>
      <c r="H39" s="755">
        <v>491.58253662000686</v>
      </c>
    </row>
    <row r="40" spans="2:8">
      <c r="B40" s="753">
        <v>39045</v>
      </c>
      <c r="C40" s="754">
        <v>1.2999857142857143</v>
      </c>
      <c r="D40" s="754">
        <v>1.9908254262186624</v>
      </c>
      <c r="E40" s="754">
        <v>0.67390044920745495</v>
      </c>
      <c r="F40" s="754">
        <v>26520.724539168579</v>
      </c>
      <c r="G40" s="755">
        <v>53.714285714285715</v>
      </c>
      <c r="H40" s="755">
        <v>474.06116079619477</v>
      </c>
    </row>
    <row r="41" spans="2:8">
      <c r="B41" s="753">
        <v>39048</v>
      </c>
      <c r="C41" s="754">
        <v>1.4856999999999998</v>
      </c>
      <c r="D41" s="754">
        <v>2.1060054804537738</v>
      </c>
      <c r="E41" s="754">
        <v>-0.18206726588655009</v>
      </c>
      <c r="F41" s="754">
        <v>26987.154846360001</v>
      </c>
      <c r="G41" s="755">
        <v>57.285714285714285</v>
      </c>
      <c r="H41" s="755">
        <v>458.61857114664042</v>
      </c>
    </row>
    <row r="42" spans="2:8">
      <c r="B42" s="753">
        <v>39049</v>
      </c>
      <c r="C42" s="754">
        <v>1.3714285714285712</v>
      </c>
      <c r="D42" s="754">
        <v>1.9753964326612263</v>
      </c>
      <c r="E42" s="754">
        <v>-0.45825479201349406</v>
      </c>
      <c r="F42" s="754">
        <v>22058.154767391428</v>
      </c>
      <c r="G42" s="755">
        <v>53.428571428571431</v>
      </c>
      <c r="H42" s="755">
        <v>412.83153800438669</v>
      </c>
    </row>
    <row r="43" spans="2:8">
      <c r="B43" s="753">
        <v>39050</v>
      </c>
      <c r="C43" s="754">
        <v>1.4428571428571428</v>
      </c>
      <c r="D43" s="754">
        <v>1.8700629269685962</v>
      </c>
      <c r="E43" s="754">
        <v>0.27995594638477161</v>
      </c>
      <c r="F43" s="754">
        <v>23330.869401425713</v>
      </c>
      <c r="G43" s="755">
        <v>53.428571428571431</v>
      </c>
      <c r="H43" s="755">
        <v>437.30681942812288</v>
      </c>
    </row>
    <row r="44" spans="2:8">
      <c r="B44" s="753">
        <v>39051</v>
      </c>
      <c r="C44" s="754">
        <v>1.4571428571428571</v>
      </c>
      <c r="D44" s="754">
        <v>1.7112687058050124</v>
      </c>
      <c r="E44" s="754">
        <v>-1.1246325493325338</v>
      </c>
      <c r="F44" s="754">
        <v>22357.01174994</v>
      </c>
      <c r="G44" s="755">
        <v>52.857142857142854</v>
      </c>
      <c r="H44" s="755">
        <v>424.5295388775881</v>
      </c>
    </row>
    <row r="45" spans="2:8">
      <c r="B45" s="753">
        <v>39052</v>
      </c>
      <c r="C45" s="754">
        <v>1.3785714285714286</v>
      </c>
      <c r="D45" s="754">
        <v>1.5503485421385916</v>
      </c>
      <c r="E45" s="754">
        <v>-0.26709842711249232</v>
      </c>
      <c r="F45" s="754">
        <v>20745.155122775719</v>
      </c>
      <c r="G45" s="755">
        <v>50.428571428571431</v>
      </c>
      <c r="H45" s="755">
        <v>410.48827733287692</v>
      </c>
    </row>
    <row r="46" spans="2:8">
      <c r="B46" s="753">
        <v>39055</v>
      </c>
      <c r="C46" s="754">
        <v>1.4500000000000004</v>
      </c>
      <c r="D46" s="754">
        <v>1.5442194704560461</v>
      </c>
      <c r="E46" s="754">
        <v>0.34086209890443242</v>
      </c>
      <c r="F46" s="754">
        <v>19555.296907570002</v>
      </c>
      <c r="G46" s="755">
        <v>48.285714285714285</v>
      </c>
      <c r="H46" s="755">
        <v>405.01925936627737</v>
      </c>
    </row>
    <row r="47" spans="2:8">
      <c r="B47" s="753">
        <v>39056</v>
      </c>
      <c r="C47" s="754">
        <v>1.45</v>
      </c>
      <c r="D47" s="754">
        <v>1.6285195950185263</v>
      </c>
      <c r="E47" s="754">
        <v>0.29967544091077869</v>
      </c>
      <c r="F47" s="754">
        <v>19294.581233101428</v>
      </c>
      <c r="G47" s="755">
        <v>45.428571428571431</v>
      </c>
      <c r="H47" s="755">
        <v>424.50870257326585</v>
      </c>
    </row>
    <row r="48" spans="2:8">
      <c r="B48" s="753">
        <v>39057</v>
      </c>
      <c r="C48" s="754">
        <v>1.4642857142857142</v>
      </c>
      <c r="D48" s="754">
        <v>1.8040415971827417</v>
      </c>
      <c r="E48" s="754">
        <v>-0.19694886340640516</v>
      </c>
      <c r="F48" s="754">
        <v>21359.722244325709</v>
      </c>
      <c r="G48" s="755">
        <v>43.142857142857146</v>
      </c>
      <c r="H48" s="755">
        <v>497.57826804468533</v>
      </c>
    </row>
    <row r="49" spans="2:8">
      <c r="B49" s="753">
        <v>39058</v>
      </c>
      <c r="C49" s="754">
        <v>1.4357142857142857</v>
      </c>
      <c r="D49" s="754">
        <v>1.8755906544123682</v>
      </c>
      <c r="E49" s="754">
        <v>0.6252828518736302</v>
      </c>
      <c r="F49" s="754">
        <v>20069.150029685716</v>
      </c>
      <c r="G49" s="755">
        <v>41.714285714285715</v>
      </c>
      <c r="H49" s="755">
        <v>477.73046495006793</v>
      </c>
    </row>
    <row r="50" spans="2:8">
      <c r="B50" s="753">
        <v>39059</v>
      </c>
      <c r="C50" s="754">
        <v>1.4357142857142857</v>
      </c>
      <c r="D50" s="754">
        <v>1.9530531295758615</v>
      </c>
      <c r="E50" s="754">
        <v>0.91296032009995054</v>
      </c>
      <c r="F50" s="754">
        <v>18463.720401518571</v>
      </c>
      <c r="G50" s="755">
        <v>38.571428571428569</v>
      </c>
      <c r="H50" s="755">
        <v>477.76763359130786</v>
      </c>
    </row>
    <row r="51" spans="2:8">
      <c r="B51" s="753">
        <v>39062</v>
      </c>
      <c r="C51" s="754">
        <v>1.407142857142857</v>
      </c>
      <c r="D51" s="754">
        <v>2.1011912176422061</v>
      </c>
      <c r="E51" s="754">
        <v>-0.4860794061203868</v>
      </c>
      <c r="F51" s="754">
        <v>18392.576823202857</v>
      </c>
      <c r="G51" s="755">
        <v>38.714285714285715</v>
      </c>
      <c r="H51" s="755">
        <v>475.31334204793711</v>
      </c>
    </row>
    <row r="52" spans="2:8">
      <c r="B52" s="753">
        <v>39063</v>
      </c>
      <c r="C52" s="754">
        <v>1.6000142857142856</v>
      </c>
      <c r="D52" s="754">
        <v>2.5284198698282294</v>
      </c>
      <c r="E52" s="754">
        <v>-0.99490904165461602</v>
      </c>
      <c r="F52" s="754">
        <v>19640.147379445709</v>
      </c>
      <c r="G52" s="755">
        <v>40.857142857142854</v>
      </c>
      <c r="H52" s="755">
        <v>484.70514681680646</v>
      </c>
    </row>
    <row r="53" spans="2:8">
      <c r="B53" s="753">
        <v>39064</v>
      </c>
      <c r="C53" s="754">
        <v>1.7142999999999999</v>
      </c>
      <c r="D53" s="754">
        <v>2.5633344594968577</v>
      </c>
      <c r="E53" s="754">
        <v>0.38225602444150297</v>
      </c>
      <c r="F53" s="754">
        <v>20956.434733548569</v>
      </c>
      <c r="G53" s="755">
        <v>44</v>
      </c>
      <c r="H53" s="755">
        <v>484.64326295688676</v>
      </c>
    </row>
    <row r="54" spans="2:8">
      <c r="B54" s="753">
        <v>39065</v>
      </c>
      <c r="C54" s="754">
        <v>2.3643000000000001</v>
      </c>
      <c r="D54" s="754">
        <v>2.8474976022361389</v>
      </c>
      <c r="E54" s="754">
        <v>0.79440473123073785</v>
      </c>
      <c r="F54" s="754">
        <v>19319.578650628573</v>
      </c>
      <c r="G54" s="755">
        <v>44.571428571428569</v>
      </c>
      <c r="H54" s="755">
        <v>445.71806559396748</v>
      </c>
    </row>
    <row r="55" spans="2:8">
      <c r="B55" s="753">
        <v>39066</v>
      </c>
      <c r="C55" s="754">
        <v>2.607157142857143</v>
      </c>
      <c r="D55" s="754">
        <v>2.6720980905329297</v>
      </c>
      <c r="E55" s="754">
        <v>1.7566850854313425</v>
      </c>
      <c r="F55" s="754">
        <v>17359.865305735719</v>
      </c>
      <c r="G55" s="755">
        <v>44.714285714285715</v>
      </c>
      <c r="H55" s="755">
        <v>389.82298128387419</v>
      </c>
    </row>
    <row r="56" spans="2:8">
      <c r="B56" s="753">
        <v>39071</v>
      </c>
      <c r="C56" s="754">
        <v>2.7500142857142857</v>
      </c>
      <c r="D56" s="754">
        <v>2.7972527485197758</v>
      </c>
      <c r="E56" s="754">
        <v>-2.1209155857481319</v>
      </c>
      <c r="F56" s="754">
        <v>18492.436837352863</v>
      </c>
      <c r="G56" s="755">
        <v>44</v>
      </c>
      <c r="H56" s="755">
        <v>440.23238031906601</v>
      </c>
    </row>
    <row r="57" spans="2:8">
      <c r="B57" s="753">
        <v>39072</v>
      </c>
      <c r="C57" s="754">
        <v>2.6785857142857141</v>
      </c>
      <c r="D57" s="754">
        <v>2.711540962707486</v>
      </c>
      <c r="E57" s="754">
        <v>2.65770019159452</v>
      </c>
      <c r="F57" s="754">
        <v>17517.151436842862</v>
      </c>
      <c r="G57" s="755">
        <v>43.428571428571431</v>
      </c>
      <c r="H57" s="755">
        <v>413.96169986246889</v>
      </c>
    </row>
    <row r="58" spans="2:8">
      <c r="B58" s="753">
        <v>39073</v>
      </c>
      <c r="C58" s="754">
        <v>2.7500142857142857</v>
      </c>
      <c r="D58" s="754">
        <v>2.5096911855531556</v>
      </c>
      <c r="E58" s="754">
        <v>-3.7030179872178239</v>
      </c>
      <c r="F58" s="754">
        <v>18267.866371588574</v>
      </c>
      <c r="G58" s="755">
        <v>39.571428571428569</v>
      </c>
      <c r="H58" s="755">
        <v>500.69983018783927</v>
      </c>
    </row>
    <row r="59" spans="2:8">
      <c r="B59" s="753">
        <v>39076</v>
      </c>
      <c r="C59" s="754">
        <v>2.5928571428571425</v>
      </c>
      <c r="D59" s="754">
        <v>1.9592851566278113</v>
      </c>
      <c r="E59" s="754">
        <v>1.1089701461757822</v>
      </c>
      <c r="F59" s="754">
        <v>19108.866491662859</v>
      </c>
      <c r="G59" s="755">
        <v>37.714285714285715</v>
      </c>
      <c r="H59" s="755">
        <v>544.95234885889488</v>
      </c>
    </row>
    <row r="60" spans="2:8">
      <c r="B60" s="753">
        <v>39077</v>
      </c>
      <c r="C60" s="754">
        <v>2.8857142857142861</v>
      </c>
      <c r="D60" s="754">
        <v>1.8145600953682155</v>
      </c>
      <c r="E60" s="754">
        <v>-1.0938090821524595</v>
      </c>
      <c r="F60" s="754">
        <v>19169.151248027141</v>
      </c>
      <c r="G60" s="755">
        <v>36.285714285714285</v>
      </c>
      <c r="H60" s="755">
        <v>558.14567072054251</v>
      </c>
    </row>
    <row r="61" spans="2:8">
      <c r="B61" s="753">
        <v>39078</v>
      </c>
      <c r="C61" s="754">
        <v>2.3714285714285714</v>
      </c>
      <c r="D61" s="754">
        <v>1.3316148805242898</v>
      </c>
      <c r="E61" s="754">
        <v>-1.8561208163543563E-2</v>
      </c>
      <c r="F61" s="754">
        <v>19735.864161809997</v>
      </c>
      <c r="G61" s="755">
        <v>35</v>
      </c>
      <c r="H61" s="755">
        <v>580.40285741017669</v>
      </c>
    </row>
    <row r="62" spans="2:8">
      <c r="B62" s="753">
        <v>39079</v>
      </c>
      <c r="C62" s="754">
        <v>2.0857142857142859</v>
      </c>
      <c r="D62" s="754">
        <v>1.3447951525098065</v>
      </c>
      <c r="E62" s="754">
        <v>-0.68320867696575283</v>
      </c>
      <c r="F62" s="754">
        <v>25245.721057579995</v>
      </c>
      <c r="G62" s="755">
        <v>39.428571428571431</v>
      </c>
      <c r="H62" s="755">
        <v>637.49192354818297</v>
      </c>
    </row>
    <row r="63" spans="2:8">
      <c r="B63" s="753">
        <v>39080</v>
      </c>
      <c r="C63" s="754">
        <v>1.9428571428571431</v>
      </c>
      <c r="D63" s="754">
        <v>1.337108956896774</v>
      </c>
      <c r="E63" s="754">
        <v>0.71885118791210711</v>
      </c>
      <c r="F63" s="754">
        <v>25784.435284304283</v>
      </c>
      <c r="G63" s="755">
        <v>42.142857142857146</v>
      </c>
      <c r="H63" s="755">
        <v>609.50720885666362</v>
      </c>
    </row>
    <row r="64" spans="2:8">
      <c r="B64" s="753">
        <v>39085</v>
      </c>
      <c r="C64" s="754">
        <v>1.985714285714286</v>
      </c>
      <c r="D64" s="754">
        <v>1.2526256193271377</v>
      </c>
      <c r="E64" s="754">
        <v>0.29015911650421056</v>
      </c>
      <c r="F64" s="754">
        <v>29113.292872991424</v>
      </c>
      <c r="G64" s="755">
        <v>44.857142857142854</v>
      </c>
      <c r="H64" s="755">
        <v>663.72551777510205</v>
      </c>
    </row>
    <row r="65" spans="2:8">
      <c r="B65" s="753">
        <v>39086</v>
      </c>
      <c r="C65" s="754">
        <v>1.8714285714285717</v>
      </c>
      <c r="D65" s="754">
        <v>1.1875317431926826</v>
      </c>
      <c r="E65" s="754">
        <v>-0.23013957941172869</v>
      </c>
      <c r="F65" s="754">
        <v>27761.436384369998</v>
      </c>
      <c r="G65" s="755">
        <v>47.142857142857146</v>
      </c>
      <c r="H65" s="755">
        <v>578.08345848314048</v>
      </c>
    </row>
    <row r="66" spans="2:8">
      <c r="B66" s="753">
        <v>39087</v>
      </c>
      <c r="C66" s="754">
        <v>1.9142857142857141</v>
      </c>
      <c r="D66" s="754">
        <v>1.1933929929681759</v>
      </c>
      <c r="E66" s="754">
        <v>0.96290487298594152</v>
      </c>
      <c r="F66" s="754">
        <v>25252.579659279996</v>
      </c>
      <c r="G66" s="755">
        <v>47.571428571428569</v>
      </c>
      <c r="H66" s="755">
        <v>507.44881450889926</v>
      </c>
    </row>
    <row r="67" spans="2:8">
      <c r="B67" s="753">
        <v>39090</v>
      </c>
      <c r="C67" s="754">
        <v>1.407142857142857</v>
      </c>
      <c r="D67" s="754">
        <v>1.0613927548250777</v>
      </c>
      <c r="E67" s="754">
        <v>-1.6313890758486873</v>
      </c>
      <c r="F67" s="754">
        <v>28334.865231638571</v>
      </c>
      <c r="G67" s="755">
        <v>48.142857142857146</v>
      </c>
      <c r="H67" s="755">
        <v>559.11103210565375</v>
      </c>
    </row>
    <row r="68" spans="2:8">
      <c r="B68" s="753">
        <v>39091</v>
      </c>
      <c r="C68" s="754">
        <v>1.1714285714285715</v>
      </c>
      <c r="D68" s="754">
        <v>1.0022684178851178</v>
      </c>
      <c r="E68" s="754">
        <v>0.1171650218827226</v>
      </c>
      <c r="F68" s="754">
        <v>28945.866745808569</v>
      </c>
      <c r="G68" s="755">
        <v>50.285714285714285</v>
      </c>
      <c r="H68" s="755">
        <v>553.7674156712236</v>
      </c>
    </row>
    <row r="69" spans="2:8">
      <c r="B69" s="753">
        <v>39092</v>
      </c>
      <c r="C69" s="754">
        <v>1.6428571428571428</v>
      </c>
      <c r="D69" s="754">
        <v>1.1366970650017818</v>
      </c>
      <c r="E69" s="754">
        <v>-0.18652279559611318</v>
      </c>
      <c r="F69" s="754">
        <v>28362.582018532856</v>
      </c>
      <c r="G69" s="755">
        <v>54.428571428571431</v>
      </c>
      <c r="H69" s="755">
        <v>514.98753254624989</v>
      </c>
    </row>
    <row r="70" spans="2:8">
      <c r="B70" s="753">
        <v>39093</v>
      </c>
      <c r="C70" s="754">
        <v>1.8857142857142857</v>
      </c>
      <c r="D70" s="754">
        <v>1.2229943902334928</v>
      </c>
      <c r="E70" s="754">
        <v>-0.24617922751803312</v>
      </c>
      <c r="F70" s="754">
        <v>30097.868458895715</v>
      </c>
      <c r="G70" s="755">
        <v>58.285714285714285</v>
      </c>
      <c r="H70" s="755">
        <v>513.56309219673369</v>
      </c>
    </row>
    <row r="71" spans="2:8">
      <c r="B71" s="753">
        <v>39094</v>
      </c>
      <c r="C71" s="754">
        <v>2.0714285714285712</v>
      </c>
      <c r="D71" s="754">
        <v>1.5767696821407315</v>
      </c>
      <c r="E71" s="754">
        <v>0.80029042492617974</v>
      </c>
      <c r="F71" s="754">
        <v>28036.010355827148</v>
      </c>
      <c r="G71" s="755">
        <v>54.142857142857146</v>
      </c>
      <c r="H71" s="755">
        <v>567.77678031884466</v>
      </c>
    </row>
    <row r="72" spans="2:8">
      <c r="B72" s="753">
        <v>39097</v>
      </c>
      <c r="C72" s="754">
        <v>1.9428571428571428</v>
      </c>
      <c r="D72" s="754">
        <v>1.5465694270566028</v>
      </c>
      <c r="E72" s="754">
        <v>1.1247313089846376</v>
      </c>
      <c r="F72" s="754">
        <v>32304.867058302858</v>
      </c>
      <c r="G72" s="755">
        <v>55.142857142857146</v>
      </c>
      <c r="H72" s="755">
        <v>644.74972213607066</v>
      </c>
    </row>
    <row r="73" spans="2:8">
      <c r="B73" s="753">
        <v>39098</v>
      </c>
      <c r="C73" s="754">
        <v>2.0285714285714289</v>
      </c>
      <c r="D73" s="754">
        <v>1.6830271578378329</v>
      </c>
      <c r="E73" s="754">
        <v>0.6259856197912681</v>
      </c>
      <c r="F73" s="754">
        <v>33182.438203582868</v>
      </c>
      <c r="G73" s="755">
        <v>55.142857142857146</v>
      </c>
      <c r="H73" s="755">
        <v>666.68900076807063</v>
      </c>
    </row>
    <row r="74" spans="2:8">
      <c r="B74" s="753">
        <v>39099</v>
      </c>
      <c r="C74" s="754">
        <v>2.0571428571428574</v>
      </c>
      <c r="D74" s="754">
        <v>1.790843740392065</v>
      </c>
      <c r="E74" s="754">
        <v>0.2409566908800107</v>
      </c>
      <c r="F74" s="754">
        <v>34433.581123317141</v>
      </c>
      <c r="G74" s="755">
        <v>56.857142857142854</v>
      </c>
      <c r="H74" s="755">
        <v>662.95595292218798</v>
      </c>
    </row>
    <row r="75" spans="2:8">
      <c r="B75" s="753">
        <v>39100</v>
      </c>
      <c r="C75" s="754">
        <v>2.0214285714285718</v>
      </c>
      <c r="D75" s="754">
        <v>1.7609433068467817</v>
      </c>
      <c r="E75" s="754">
        <v>-2.5706638070568513</v>
      </c>
      <c r="F75" s="754">
        <v>35146.294696722856</v>
      </c>
      <c r="G75" s="755">
        <v>54.571428571428569</v>
      </c>
      <c r="H75" s="755">
        <v>702.90951993684098</v>
      </c>
    </row>
    <row r="76" spans="2:8">
      <c r="B76" s="753">
        <v>39101</v>
      </c>
      <c r="C76" s="754">
        <v>1.3571428571428572</v>
      </c>
      <c r="D76" s="754">
        <v>1.5464467910648378</v>
      </c>
      <c r="E76" s="754">
        <v>0.9800831054613991</v>
      </c>
      <c r="F76" s="754">
        <v>32778.722277188572</v>
      </c>
      <c r="G76" s="755">
        <v>47.285714285714285</v>
      </c>
      <c r="H76" s="755">
        <v>729.95713119610139</v>
      </c>
    </row>
    <row r="77" spans="2:8">
      <c r="B77" s="753">
        <v>39104</v>
      </c>
      <c r="C77" s="754">
        <v>1.0999999999999999</v>
      </c>
      <c r="D77" s="754">
        <v>1.1579385104468829</v>
      </c>
      <c r="E77" s="754">
        <v>-0.44666726510702004</v>
      </c>
      <c r="F77" s="754">
        <v>36847.293564288571</v>
      </c>
      <c r="G77" s="755">
        <v>44.285714285714285</v>
      </c>
      <c r="H77" s="755">
        <v>835.13408944179423</v>
      </c>
    </row>
    <row r="78" spans="2:8">
      <c r="B78" s="753">
        <v>39105</v>
      </c>
      <c r="C78" s="754">
        <v>0.97857142857142854</v>
      </c>
      <c r="D78" s="754">
        <v>0.9954474010148292</v>
      </c>
      <c r="E78" s="754">
        <v>-0.16372868777042682</v>
      </c>
      <c r="F78" s="754">
        <v>37458.294848649995</v>
      </c>
      <c r="G78" s="755">
        <v>48</v>
      </c>
      <c r="H78" s="755">
        <v>753.59115960914119</v>
      </c>
    </row>
    <row r="79" spans="2:8">
      <c r="B79" s="753">
        <v>39106</v>
      </c>
      <c r="C79" s="754">
        <v>1.0785714285714285</v>
      </c>
      <c r="D79" s="754">
        <v>1.1214912944427777</v>
      </c>
      <c r="E79" s="754">
        <v>-0.16744126667198656</v>
      </c>
      <c r="F79" s="754">
        <v>35713.723632457142</v>
      </c>
      <c r="G79" s="755">
        <v>48.857142857142854</v>
      </c>
      <c r="H79" s="755">
        <v>707.75922149852897</v>
      </c>
    </row>
    <row r="80" spans="2:8">
      <c r="B80" s="753">
        <v>39107</v>
      </c>
      <c r="C80" s="754">
        <v>0.93572857142857147</v>
      </c>
      <c r="D80" s="754">
        <v>1.0797751622880714</v>
      </c>
      <c r="E80" s="754">
        <v>-0.59209673406080854</v>
      </c>
      <c r="F80" s="754">
        <v>37976.438297227141</v>
      </c>
      <c r="G80" s="755">
        <v>49.428571428571431</v>
      </c>
      <c r="H80" s="755">
        <v>754.01961727806145</v>
      </c>
    </row>
    <row r="81" spans="2:8">
      <c r="B81" s="753">
        <v>39108</v>
      </c>
      <c r="C81" s="754">
        <v>1.0200142857142858</v>
      </c>
      <c r="D81" s="754">
        <v>1.0431550720549603</v>
      </c>
      <c r="E81" s="754">
        <v>1.823076889181318</v>
      </c>
      <c r="F81" s="754">
        <v>35186.152862491428</v>
      </c>
      <c r="G81" s="755">
        <v>46.857142857142854</v>
      </c>
      <c r="H81" s="755">
        <v>741.28640520269084</v>
      </c>
    </row>
    <row r="82" spans="2:8">
      <c r="B82" s="753">
        <v>39111</v>
      </c>
      <c r="C82" s="754">
        <v>1.1557142857142857</v>
      </c>
      <c r="D82" s="754">
        <v>1.1246778084781524</v>
      </c>
      <c r="E82" s="754">
        <v>-0.5509187870368375</v>
      </c>
      <c r="F82" s="754">
        <v>35713.724403358567</v>
      </c>
      <c r="G82" s="755">
        <v>47.428571428571431</v>
      </c>
      <c r="H82" s="755">
        <v>744.61367783935964</v>
      </c>
    </row>
    <row r="83" spans="2:8">
      <c r="B83" s="753">
        <v>39112</v>
      </c>
      <c r="C83" s="754">
        <v>1.2200000000000002</v>
      </c>
      <c r="D83" s="754">
        <v>1.2332445259654514</v>
      </c>
      <c r="E83" s="754">
        <v>-0.19423707361718168</v>
      </c>
      <c r="F83" s="754">
        <v>34815.72563591857</v>
      </c>
      <c r="G83" s="755">
        <v>49.142857142857146</v>
      </c>
      <c r="H83" s="755">
        <v>708.88270228843669</v>
      </c>
    </row>
    <row r="84" spans="2:8">
      <c r="B84" s="753">
        <v>39113</v>
      </c>
      <c r="C84" s="754">
        <v>1.2485714285714287</v>
      </c>
      <c r="D84" s="754">
        <v>1.3904671041699983</v>
      </c>
      <c r="E84" s="754">
        <v>-0.4109949716558553</v>
      </c>
      <c r="F84" s="754">
        <v>30142.869590242859</v>
      </c>
      <c r="G84" s="755">
        <v>49.714285714285715</v>
      </c>
      <c r="H84" s="755">
        <v>613.16215499376619</v>
      </c>
    </row>
    <row r="85" spans="2:8">
      <c r="B85" s="753">
        <v>39114</v>
      </c>
      <c r="C85" s="754">
        <v>1.2842857142857143</v>
      </c>
      <c r="D85" s="754">
        <v>1.314141431511975</v>
      </c>
      <c r="E85" s="754">
        <v>0.66327109882369728</v>
      </c>
      <c r="F85" s="754">
        <v>34584.583703638578</v>
      </c>
      <c r="G85" s="755">
        <v>55.428571428571431</v>
      </c>
      <c r="H85" s="755">
        <v>631.38778373716843</v>
      </c>
    </row>
    <row r="86" spans="2:8">
      <c r="B86" s="753">
        <v>39115</v>
      </c>
      <c r="C86" s="754">
        <v>1.27</v>
      </c>
      <c r="D86" s="754">
        <v>1.4090065956481954</v>
      </c>
      <c r="E86" s="754">
        <v>2.1866600776760503E-2</v>
      </c>
      <c r="F86" s="754">
        <v>32304.727274959998</v>
      </c>
      <c r="G86" s="755">
        <v>57.285714285714285</v>
      </c>
      <c r="H86" s="755">
        <v>581.16925104764607</v>
      </c>
    </row>
    <row r="87" spans="2:8">
      <c r="B87" s="753">
        <v>39118</v>
      </c>
      <c r="C87" s="754">
        <v>1.3557000000000001</v>
      </c>
      <c r="D87" s="754">
        <v>1.4911153659813066</v>
      </c>
      <c r="E87" s="754">
        <v>-0.25150570904007163</v>
      </c>
      <c r="F87" s="754">
        <v>31600.870608380003</v>
      </c>
      <c r="G87" s="755">
        <v>61</v>
      </c>
      <c r="H87" s="755">
        <v>532.82926412040945</v>
      </c>
    </row>
    <row r="88" spans="2:8">
      <c r="B88" s="753">
        <v>39119</v>
      </c>
      <c r="C88" s="754">
        <v>1.5428428571428572</v>
      </c>
      <c r="D88" s="754">
        <v>1.7906548485355382</v>
      </c>
      <c r="E88" s="754">
        <v>0.18823913314332352</v>
      </c>
      <c r="F88" s="754">
        <v>34604.01345518286</v>
      </c>
      <c r="G88" s="755">
        <v>66.142857142857139</v>
      </c>
      <c r="H88" s="755">
        <v>522.15493044517575</v>
      </c>
    </row>
    <row r="89" spans="2:8">
      <c r="B89" s="753">
        <v>39120</v>
      </c>
      <c r="C89" s="754">
        <v>1.6357142857142859</v>
      </c>
      <c r="D89" s="754">
        <v>1.8573743921317669</v>
      </c>
      <c r="E89" s="754">
        <v>0.6474170705228719</v>
      </c>
      <c r="F89" s="754">
        <v>33430.156550454289</v>
      </c>
      <c r="G89" s="755">
        <v>66</v>
      </c>
      <c r="H89" s="755">
        <v>497.14942472707173</v>
      </c>
    </row>
    <row r="90" spans="2:8">
      <c r="B90" s="753">
        <v>39121</v>
      </c>
      <c r="C90" s="754">
        <v>1.6928571428571428</v>
      </c>
      <c r="D90" s="754">
        <v>1.9411945530437673</v>
      </c>
      <c r="E90" s="754">
        <v>-0.2835318302389509</v>
      </c>
      <c r="F90" s="754">
        <v>34147.441373625712</v>
      </c>
      <c r="G90" s="755">
        <v>65.428571428571431</v>
      </c>
      <c r="H90" s="755">
        <v>515.03510730371829</v>
      </c>
    </row>
    <row r="91" spans="2:8">
      <c r="B91" s="753">
        <v>39122</v>
      </c>
      <c r="C91" s="754">
        <v>1.75</v>
      </c>
      <c r="D91" s="754">
        <v>1.8863126337767642</v>
      </c>
      <c r="E91" s="754">
        <v>1.111020013891991</v>
      </c>
      <c r="F91" s="754">
        <v>41685.726533338559</v>
      </c>
      <c r="G91" s="755">
        <v>68.285714285714292</v>
      </c>
      <c r="H91" s="755">
        <v>594.18277955999645</v>
      </c>
    </row>
    <row r="92" spans="2:8">
      <c r="B92" s="753">
        <v>39125</v>
      </c>
      <c r="C92" s="754">
        <v>1.7857142857142858</v>
      </c>
      <c r="D92" s="754">
        <v>1.9078314227633049</v>
      </c>
      <c r="E92" s="754">
        <v>-0.96646847388232127</v>
      </c>
      <c r="F92" s="754">
        <v>38031.869090545704</v>
      </c>
      <c r="G92" s="755">
        <v>62</v>
      </c>
      <c r="H92" s="755">
        <v>604.44604361255563</v>
      </c>
    </row>
    <row r="93" spans="2:8">
      <c r="B93" s="753">
        <v>39126</v>
      </c>
      <c r="C93" s="754">
        <v>2.3428571428571425</v>
      </c>
      <c r="D93" s="754">
        <v>2.3296409470083774</v>
      </c>
      <c r="E93" s="754">
        <v>0.14157092198715926</v>
      </c>
      <c r="F93" s="754">
        <v>39632.441154289991</v>
      </c>
      <c r="G93" s="755">
        <v>66.142857142857139</v>
      </c>
      <c r="H93" s="755">
        <v>608.65983966637828</v>
      </c>
    </row>
    <row r="94" spans="2:8">
      <c r="B94" s="753">
        <v>39127</v>
      </c>
      <c r="C94" s="754">
        <v>2.6214285714285714</v>
      </c>
      <c r="D94" s="754">
        <v>2.6156434617028119</v>
      </c>
      <c r="E94" s="754">
        <v>-1.222420270293096</v>
      </c>
      <c r="F94" s="754">
        <v>41799.155582242856</v>
      </c>
      <c r="G94" s="755">
        <v>67.714285714285708</v>
      </c>
      <c r="H94" s="755">
        <v>627.97629018222426</v>
      </c>
    </row>
    <row r="95" spans="2:8">
      <c r="B95" s="753">
        <v>39128</v>
      </c>
      <c r="C95" s="754">
        <v>2.5071428571428571</v>
      </c>
      <c r="D95" s="754">
        <v>2.6602790102642886</v>
      </c>
      <c r="E95" s="754">
        <v>0.72304409091813004</v>
      </c>
      <c r="F95" s="754">
        <v>44769.156495425712</v>
      </c>
      <c r="G95" s="755">
        <v>72.857142857142861</v>
      </c>
      <c r="H95" s="755">
        <v>623.43037393196391</v>
      </c>
    </row>
    <row r="96" spans="2:8">
      <c r="B96" s="753">
        <v>39129</v>
      </c>
      <c r="C96" s="754">
        <v>2.5571428571428569</v>
      </c>
      <c r="D96" s="754">
        <v>2.7206614746104769</v>
      </c>
      <c r="E96" s="754">
        <v>3.4494522173325972</v>
      </c>
      <c r="F96" s="754">
        <v>51477.443733539993</v>
      </c>
      <c r="G96" s="755">
        <v>82</v>
      </c>
      <c r="H96" s="755">
        <v>642.09345278866226</v>
      </c>
    </row>
    <row r="97" spans="2:8">
      <c r="B97" s="753">
        <v>39132</v>
      </c>
      <c r="C97" s="754">
        <v>2.6428571428571428</v>
      </c>
      <c r="D97" s="754">
        <v>2.7248036339029533</v>
      </c>
      <c r="E97" s="754">
        <v>-1.2341808970934181</v>
      </c>
      <c r="F97" s="754">
        <v>52430.44343364142</v>
      </c>
      <c r="G97" s="755">
        <v>82.857142857142861</v>
      </c>
      <c r="H97" s="755">
        <v>649.97466196683422</v>
      </c>
    </row>
    <row r="98" spans="2:8">
      <c r="B98" s="753">
        <v>39133</v>
      </c>
      <c r="C98" s="754">
        <v>2.7142857142857144</v>
      </c>
      <c r="D98" s="754">
        <v>2.9380533478675988</v>
      </c>
      <c r="E98" s="754">
        <v>-0.57854874903871778</v>
      </c>
      <c r="F98" s="754">
        <v>42821.872037987145</v>
      </c>
      <c r="G98" s="755">
        <v>78.857142857142861</v>
      </c>
      <c r="H98" s="755">
        <v>540.38821036374065</v>
      </c>
    </row>
    <row r="99" spans="2:8">
      <c r="B99" s="753">
        <v>39134</v>
      </c>
      <c r="C99" s="754">
        <v>2.7214285714285715</v>
      </c>
      <c r="D99" s="754">
        <v>2.9571427924082521</v>
      </c>
      <c r="E99" s="754">
        <v>-0.85624006338933345</v>
      </c>
      <c r="F99" s="754">
        <v>43054.157902692859</v>
      </c>
      <c r="G99" s="755">
        <v>79.285714285714292</v>
      </c>
      <c r="H99" s="755">
        <v>538.57792364630336</v>
      </c>
    </row>
    <row r="100" spans="2:8">
      <c r="B100" s="753">
        <v>39135</v>
      </c>
      <c r="C100" s="754">
        <v>2.4357142857142859</v>
      </c>
      <c r="D100" s="754">
        <v>2.4545606925044923</v>
      </c>
      <c r="E100" s="754">
        <v>-0.25211121338882592</v>
      </c>
      <c r="F100" s="754">
        <v>40981.870226507141</v>
      </c>
      <c r="G100" s="755">
        <v>71.142857142857139</v>
      </c>
      <c r="H100" s="755">
        <v>550.82637204357354</v>
      </c>
    </row>
    <row r="101" spans="2:8">
      <c r="B101" s="753">
        <v>39136</v>
      </c>
      <c r="C101" s="754">
        <v>2.1999999999999997</v>
      </c>
      <c r="D101" s="754">
        <v>2.0804072524301587</v>
      </c>
      <c r="E101" s="754">
        <v>0.24133261241208626</v>
      </c>
      <c r="F101" s="754">
        <v>36303.012339844274</v>
      </c>
      <c r="G101" s="755">
        <v>63.857142857142854</v>
      </c>
      <c r="H101" s="755">
        <v>520.75143486397917</v>
      </c>
    </row>
    <row r="102" spans="2:8">
      <c r="B102" s="753">
        <v>39139</v>
      </c>
      <c r="C102" s="754">
        <v>2.1857142857142855</v>
      </c>
      <c r="D102" s="754">
        <v>1.9219122061125098</v>
      </c>
      <c r="E102" s="754">
        <v>-0.63607779504981643</v>
      </c>
      <c r="F102" s="754">
        <v>26692.297965371425</v>
      </c>
      <c r="G102" s="755">
        <v>53.571428571428569</v>
      </c>
      <c r="H102" s="755">
        <v>460.18896365432448</v>
      </c>
    </row>
    <row r="103" spans="2:8">
      <c r="B103" s="753">
        <v>39140</v>
      </c>
      <c r="C103" s="754">
        <v>2.1857142857142855</v>
      </c>
      <c r="D103" s="754">
        <v>1.7998826802726444</v>
      </c>
      <c r="E103" s="754">
        <v>-0.20224859377829496</v>
      </c>
      <c r="F103" s="754">
        <v>17948.296217004292</v>
      </c>
      <c r="G103" s="755">
        <v>44.142857142857146</v>
      </c>
      <c r="H103" s="755">
        <v>395.46527006619039</v>
      </c>
    </row>
    <row r="104" spans="2:8">
      <c r="B104" s="753">
        <v>39141</v>
      </c>
      <c r="C104" s="754">
        <v>2.1</v>
      </c>
      <c r="D104" s="754">
        <v>1.7613166456562299</v>
      </c>
      <c r="E104" s="754">
        <v>-0.33518027828743024</v>
      </c>
      <c r="F104" s="754">
        <v>15010.296854898572</v>
      </c>
      <c r="G104" s="755">
        <v>42.428571428571431</v>
      </c>
      <c r="H104" s="755">
        <v>356.23255020899393</v>
      </c>
    </row>
    <row r="105" spans="2:8">
      <c r="B105" s="753">
        <v>39142</v>
      </c>
      <c r="C105" s="754">
        <v>2.0285714285714285</v>
      </c>
      <c r="D105" s="754">
        <v>1.6411720490977486</v>
      </c>
      <c r="E105" s="754">
        <v>0.9310600072580737</v>
      </c>
      <c r="F105" s="754">
        <v>14814.868633025713</v>
      </c>
      <c r="G105" s="755">
        <v>43.714285714285715</v>
      </c>
      <c r="H105" s="755">
        <v>345.5859337448257</v>
      </c>
    </row>
    <row r="106" spans="2:8">
      <c r="B106" s="753">
        <v>39143</v>
      </c>
      <c r="C106" s="754">
        <v>1.842857142857143</v>
      </c>
      <c r="D106" s="754">
        <v>1.7183487983359196</v>
      </c>
      <c r="E106" s="754">
        <v>-0.60098142004485022</v>
      </c>
      <c r="F106" s="754">
        <v>13142.012526077144</v>
      </c>
      <c r="G106" s="755">
        <v>48.285714285714285</v>
      </c>
      <c r="H106" s="755">
        <v>278.6771454350897</v>
      </c>
    </row>
    <row r="107" spans="2:8">
      <c r="B107" s="753">
        <v>39146</v>
      </c>
      <c r="C107" s="754">
        <v>1.8</v>
      </c>
      <c r="D107" s="754">
        <v>1.6561311616243888</v>
      </c>
      <c r="E107" s="754">
        <v>0.33213322517532817</v>
      </c>
      <c r="F107" s="754">
        <v>14368.298331794287</v>
      </c>
      <c r="G107" s="755">
        <v>47.857142857142854</v>
      </c>
      <c r="H107" s="755">
        <v>315.48056084747725</v>
      </c>
    </row>
    <row r="108" spans="2:8">
      <c r="B108" s="753">
        <v>39147</v>
      </c>
      <c r="C108" s="754">
        <v>1.95</v>
      </c>
      <c r="D108" s="754">
        <v>1.6072703177230392</v>
      </c>
      <c r="E108" s="754">
        <v>-0.32971732118237895</v>
      </c>
      <c r="F108" s="754">
        <v>17240.297988802857</v>
      </c>
      <c r="G108" s="755">
        <v>48.857142857142854</v>
      </c>
      <c r="H108" s="755">
        <v>384.78234499248373</v>
      </c>
    </row>
    <row r="109" spans="2:8">
      <c r="B109" s="753">
        <v>39148</v>
      </c>
      <c r="C109" s="754">
        <v>1.9928571428571427</v>
      </c>
      <c r="D109" s="754">
        <v>1.4175328325134295</v>
      </c>
      <c r="E109" s="754">
        <v>0.74517162552675087</v>
      </c>
      <c r="F109" s="754">
        <v>21695.297322201433</v>
      </c>
      <c r="G109" s="755">
        <v>49</v>
      </c>
      <c r="H109" s="755">
        <v>475.03652134605039</v>
      </c>
    </row>
    <row r="110" spans="2:8">
      <c r="B110" s="753">
        <v>39152</v>
      </c>
      <c r="C110" s="754">
        <v>1.8499999999999999</v>
      </c>
      <c r="D110" s="754">
        <v>1.3643871820386055</v>
      </c>
      <c r="E110" s="754">
        <v>-1.1780092954262087</v>
      </c>
      <c r="F110" s="754">
        <v>23226.726644275717</v>
      </c>
      <c r="G110" s="755">
        <v>50</v>
      </c>
      <c r="H110" s="755">
        <v>502.92300162251661</v>
      </c>
    </row>
    <row r="111" spans="2:8">
      <c r="B111" s="753">
        <v>39153</v>
      </c>
      <c r="C111" s="754">
        <v>2.1714285714285713</v>
      </c>
      <c r="D111" s="754">
        <v>1.5360250067410366</v>
      </c>
      <c r="E111" s="754">
        <v>-0.24168272861616169</v>
      </c>
      <c r="F111" s="754">
        <v>26791.440715805718</v>
      </c>
      <c r="G111" s="755">
        <v>52.571428571428569</v>
      </c>
      <c r="H111" s="755">
        <v>543.66027155462439</v>
      </c>
    </row>
    <row r="112" spans="2:8">
      <c r="B112" s="753">
        <v>39154</v>
      </c>
      <c r="C112" s="754">
        <v>2.2428571428571429</v>
      </c>
      <c r="D112" s="754">
        <v>1.8707411362327859</v>
      </c>
      <c r="E112" s="754">
        <v>-5.5076481899748009E-2</v>
      </c>
      <c r="F112" s="754">
        <v>27090.58296381286</v>
      </c>
      <c r="G112" s="755">
        <v>52</v>
      </c>
      <c r="H112" s="755">
        <v>551.95108435481961</v>
      </c>
    </row>
    <row r="113" spans="2:8">
      <c r="B113" s="753">
        <v>39155</v>
      </c>
      <c r="C113" s="754">
        <v>2.4285714285714284</v>
      </c>
      <c r="D113" s="754">
        <v>1.684198328093083</v>
      </c>
      <c r="E113" s="754">
        <v>0.35516142309865029</v>
      </c>
      <c r="F113" s="754">
        <v>29883.582859705719</v>
      </c>
      <c r="G113" s="755">
        <v>52.714285714285715</v>
      </c>
      <c r="H113" s="755">
        <v>585.61453611756735</v>
      </c>
    </row>
    <row r="114" spans="2:8">
      <c r="B114" s="753">
        <v>39156</v>
      </c>
      <c r="C114" s="754">
        <v>2.3714285714285714</v>
      </c>
      <c r="D114" s="754">
        <v>1.7531707180546381</v>
      </c>
      <c r="E114" s="754">
        <v>1.9056175514161142</v>
      </c>
      <c r="F114" s="754">
        <v>31985.297432315718</v>
      </c>
      <c r="G114" s="755">
        <v>57</v>
      </c>
      <c r="H114" s="755">
        <v>574.95530539260403</v>
      </c>
    </row>
    <row r="115" spans="2:8">
      <c r="B115" s="753">
        <v>39157</v>
      </c>
      <c r="C115" s="754">
        <v>2.1928571428571426</v>
      </c>
      <c r="D115" s="754">
        <v>1.9132621658029039</v>
      </c>
      <c r="E115" s="754">
        <v>0.8118308123428486</v>
      </c>
      <c r="F115" s="754">
        <v>31916.011897632863</v>
      </c>
      <c r="G115" s="755">
        <v>58.428571428571431</v>
      </c>
      <c r="H115" s="755">
        <v>549.37943892037367</v>
      </c>
    </row>
    <row r="116" spans="2:8">
      <c r="B116" s="753">
        <v>39160</v>
      </c>
      <c r="C116" s="754">
        <v>2.2357142857142858</v>
      </c>
      <c r="D116" s="754">
        <v>1.8809559381679151</v>
      </c>
      <c r="E116" s="754">
        <v>-2.9036409378934174</v>
      </c>
      <c r="F116" s="754">
        <v>32703.726858040005</v>
      </c>
      <c r="G116" s="755">
        <v>61.142857142857146</v>
      </c>
      <c r="H116" s="755">
        <v>526.65203392459409</v>
      </c>
    </row>
    <row r="117" spans="2:8">
      <c r="B117" s="753">
        <v>39161</v>
      </c>
      <c r="C117" s="754">
        <v>2.092857142857143</v>
      </c>
      <c r="D117" s="754">
        <v>1.798391138929746</v>
      </c>
      <c r="E117" s="754">
        <v>0.61059709128259931</v>
      </c>
      <c r="F117" s="754">
        <v>38214.727221161433</v>
      </c>
      <c r="G117" s="755">
        <v>65</v>
      </c>
      <c r="H117" s="755">
        <v>580.17345204248466</v>
      </c>
    </row>
    <row r="118" spans="2:8">
      <c r="B118" s="753">
        <v>39162</v>
      </c>
      <c r="C118" s="754">
        <v>1.842857142857143</v>
      </c>
      <c r="D118" s="754">
        <v>1.4629165015154488</v>
      </c>
      <c r="E118" s="754">
        <v>0.39615067589081643</v>
      </c>
      <c r="F118" s="754">
        <v>34449.870509292865</v>
      </c>
      <c r="G118" s="755">
        <v>63</v>
      </c>
      <c r="H118" s="755">
        <v>531.84346357390484</v>
      </c>
    </row>
    <row r="119" spans="2:8">
      <c r="B119" s="753">
        <v>39166</v>
      </c>
      <c r="C119" s="754">
        <v>1.6928571428571428</v>
      </c>
      <c r="D119" s="754">
        <v>0.97319338969367486</v>
      </c>
      <c r="E119" s="754">
        <v>-1.4018602095825328</v>
      </c>
      <c r="F119" s="754">
        <v>35336.871830351432</v>
      </c>
      <c r="G119" s="755">
        <v>64</v>
      </c>
      <c r="H119" s="755">
        <v>541.568324878098</v>
      </c>
    </row>
    <row r="120" spans="2:8">
      <c r="B120" s="753">
        <v>39167</v>
      </c>
      <c r="C120" s="754">
        <v>1.7214142857142856</v>
      </c>
      <c r="D120" s="754">
        <v>1.1586929442288165</v>
      </c>
      <c r="E120" s="754">
        <v>3.3514218763881498E-3</v>
      </c>
      <c r="F120" s="754">
        <v>32980.443427621438</v>
      </c>
      <c r="G120" s="755">
        <v>62.428571428571431</v>
      </c>
      <c r="H120" s="755">
        <v>517.41639973088911</v>
      </c>
    </row>
    <row r="121" spans="2:8">
      <c r="B121" s="753">
        <v>39168</v>
      </c>
      <c r="C121" s="754">
        <v>1.592842857142857</v>
      </c>
      <c r="D121" s="754">
        <v>1.3410906388695552</v>
      </c>
      <c r="E121" s="754">
        <v>0.13524868418321745</v>
      </c>
      <c r="F121" s="754">
        <v>30851.729986950006</v>
      </c>
      <c r="G121" s="755">
        <v>61.857142857142854</v>
      </c>
      <c r="H121" s="755">
        <v>489.37768001239499</v>
      </c>
    </row>
    <row r="122" spans="2:8">
      <c r="B122" s="753">
        <v>39169</v>
      </c>
      <c r="C122" s="754">
        <v>1.8499857142857141</v>
      </c>
      <c r="D122" s="754">
        <v>1.5617290391583383</v>
      </c>
      <c r="E122" s="754">
        <v>-0.26790850850949005</v>
      </c>
      <c r="F122" s="754">
        <v>35816.302341909999</v>
      </c>
      <c r="G122" s="755">
        <v>70.428571428571431</v>
      </c>
      <c r="H122" s="755">
        <v>486.59677539764732</v>
      </c>
    </row>
    <row r="123" spans="2:8">
      <c r="B123" s="753">
        <v>39170</v>
      </c>
      <c r="C123" s="754">
        <v>1.6499857142857142</v>
      </c>
      <c r="D123" s="754">
        <v>1.8510435667268499</v>
      </c>
      <c r="E123" s="754">
        <v>1.8229177266049921</v>
      </c>
      <c r="F123" s="754">
        <v>36735.302318587135</v>
      </c>
      <c r="G123" s="755">
        <v>75.428571428571431</v>
      </c>
      <c r="H123" s="755">
        <v>461.51423905367898</v>
      </c>
    </row>
    <row r="124" spans="2:8">
      <c r="B124" s="753">
        <v>39171</v>
      </c>
      <c r="C124" s="754">
        <v>1.9071285714285711</v>
      </c>
      <c r="D124" s="754">
        <v>2.1066073141706219</v>
      </c>
      <c r="E124" s="754">
        <v>0.58888407202177984</v>
      </c>
      <c r="F124" s="754">
        <v>35204.016055111424</v>
      </c>
      <c r="G124" s="755">
        <v>77.285714285714292</v>
      </c>
      <c r="H124" s="755">
        <v>428.01660903311534</v>
      </c>
    </row>
    <row r="125" spans="2:8">
      <c r="B125" s="753">
        <v>39174</v>
      </c>
      <c r="C125" s="754">
        <v>1.9071285714285717</v>
      </c>
      <c r="D125" s="754">
        <v>2.4729572415741186</v>
      </c>
      <c r="E125" s="754">
        <v>0.66383561542712766</v>
      </c>
      <c r="F125" s="754">
        <v>36294.44510504714</v>
      </c>
      <c r="G125" s="755">
        <v>78.428571428571431</v>
      </c>
      <c r="H125" s="755">
        <v>440.71349821830762</v>
      </c>
    </row>
    <row r="126" spans="2:8">
      <c r="B126" s="753">
        <v>39175</v>
      </c>
      <c r="C126" s="754">
        <v>2.0571285714285712</v>
      </c>
      <c r="D126" s="754">
        <v>2.6892260756646649</v>
      </c>
      <c r="E126" s="754">
        <v>-0.92112731862443287</v>
      </c>
      <c r="F126" s="754">
        <v>34879.444077402855</v>
      </c>
      <c r="G126" s="755">
        <v>76.571428571428569</v>
      </c>
      <c r="H126" s="755">
        <v>425.28973086773732</v>
      </c>
    </row>
    <row r="127" spans="2:8">
      <c r="B127" s="753">
        <v>39176</v>
      </c>
      <c r="C127" s="754">
        <v>1.8428571428571427</v>
      </c>
      <c r="D127" s="754">
        <v>2.488818578096851</v>
      </c>
      <c r="E127" s="754">
        <v>-0.23290403899679113</v>
      </c>
      <c r="F127" s="754">
        <v>34981.871669732856</v>
      </c>
      <c r="G127" s="755">
        <v>73.571428571428569</v>
      </c>
      <c r="H127" s="755">
        <v>447.12934861839267</v>
      </c>
    </row>
    <row r="128" spans="2:8">
      <c r="B128" s="753">
        <v>39177</v>
      </c>
      <c r="C128" s="754">
        <v>2.1</v>
      </c>
      <c r="D128" s="754">
        <v>2.338368228902481</v>
      </c>
      <c r="E128" s="754">
        <v>0.91075194390129255</v>
      </c>
      <c r="F128" s="754">
        <v>34368.29918250857</v>
      </c>
      <c r="G128" s="755">
        <v>70.428571428571431</v>
      </c>
      <c r="H128" s="755">
        <v>461.60245008867429</v>
      </c>
    </row>
    <row r="129" spans="2:8">
      <c r="B129" s="753">
        <v>39178</v>
      </c>
      <c r="C129" s="754">
        <v>1.8571428571428572</v>
      </c>
      <c r="D129" s="754">
        <v>2.1052392790290049</v>
      </c>
      <c r="E129" s="754">
        <v>-1.3184761617001437</v>
      </c>
      <c r="F129" s="754">
        <v>27762.726883898569</v>
      </c>
      <c r="G129" s="755">
        <v>62.142857142857146</v>
      </c>
      <c r="H129" s="755">
        <v>427.31388024203568</v>
      </c>
    </row>
    <row r="130" spans="2:8">
      <c r="B130" s="753">
        <v>39181</v>
      </c>
      <c r="C130" s="754">
        <v>2.5571571428571431</v>
      </c>
      <c r="D130" s="754">
        <v>2.3910504397546783</v>
      </c>
      <c r="E130" s="754">
        <v>-1.0938165950035277</v>
      </c>
      <c r="F130" s="754">
        <v>21898.155192375718</v>
      </c>
      <c r="G130" s="755">
        <v>54.714285714285715</v>
      </c>
      <c r="H130" s="755">
        <v>388.78157665446344</v>
      </c>
    </row>
    <row r="131" spans="2:8">
      <c r="B131" s="753">
        <v>39182</v>
      </c>
      <c r="C131" s="754">
        <v>2.8714428571428567</v>
      </c>
      <c r="D131" s="754">
        <v>2.7295818562802054</v>
      </c>
      <c r="E131" s="754">
        <v>0.93858411063588199</v>
      </c>
      <c r="F131" s="754">
        <v>17823.726776088573</v>
      </c>
      <c r="G131" s="755">
        <v>50.714285714285715</v>
      </c>
      <c r="H131" s="755">
        <v>356.09111287770793</v>
      </c>
    </row>
    <row r="132" spans="2:8">
      <c r="B132" s="753">
        <v>39183</v>
      </c>
      <c r="C132" s="754">
        <v>2.9285857142857137</v>
      </c>
      <c r="D132" s="754">
        <v>2.9833788400467927</v>
      </c>
      <c r="E132" s="754">
        <v>8.5085410673390927E-2</v>
      </c>
      <c r="F132" s="754">
        <v>17624.154712067142</v>
      </c>
      <c r="G132" s="755">
        <v>50.857142857142854</v>
      </c>
      <c r="H132" s="755">
        <v>351.93790114722196</v>
      </c>
    </row>
    <row r="133" spans="2:8">
      <c r="B133" s="753">
        <v>39184</v>
      </c>
      <c r="C133" s="754">
        <v>2.9285857142857137</v>
      </c>
      <c r="D133" s="754">
        <v>3.3870228596416334</v>
      </c>
      <c r="E133" s="754">
        <v>2.7114534555696057</v>
      </c>
      <c r="F133" s="754">
        <v>19930.011517957144</v>
      </c>
      <c r="G133" s="755">
        <v>54</v>
      </c>
      <c r="H133" s="755">
        <v>373.34870245285038</v>
      </c>
    </row>
    <row r="134" spans="2:8">
      <c r="B134" s="753">
        <v>39185</v>
      </c>
      <c r="C134" s="754">
        <v>3.7714428571428575</v>
      </c>
      <c r="D134" s="754">
        <v>4.2373978900836251</v>
      </c>
      <c r="E134" s="754">
        <v>0.13613775160219088</v>
      </c>
      <c r="F134" s="754">
        <v>19845.86880400572</v>
      </c>
      <c r="G134" s="755">
        <v>57.428571428571431</v>
      </c>
      <c r="H134" s="755">
        <v>349.92908332352124</v>
      </c>
    </row>
    <row r="135" spans="2:8">
      <c r="B135" s="753">
        <v>39188</v>
      </c>
      <c r="C135" s="754">
        <v>4.2000142857142864</v>
      </c>
      <c r="D135" s="754">
        <v>4.8961539786972228</v>
      </c>
      <c r="E135" s="754">
        <v>0.31761091458871071</v>
      </c>
      <c r="F135" s="754">
        <v>22898.583891934286</v>
      </c>
      <c r="G135" s="755">
        <v>61.857142857142854</v>
      </c>
      <c r="H135" s="755">
        <v>362.02394727958398</v>
      </c>
    </row>
    <row r="136" spans="2:8">
      <c r="B136" s="753">
        <v>39189</v>
      </c>
      <c r="C136" s="754">
        <v>4.1857285714285712</v>
      </c>
      <c r="D136" s="754">
        <v>5.6991206905375851</v>
      </c>
      <c r="E136" s="754">
        <v>-0.26954691090236249</v>
      </c>
      <c r="F136" s="754">
        <v>21988.155279175717</v>
      </c>
      <c r="G136" s="755">
        <v>61.142857142857146</v>
      </c>
      <c r="H136" s="755">
        <v>347.08610130979605</v>
      </c>
    </row>
    <row r="137" spans="2:8">
      <c r="B137" s="753">
        <v>39190</v>
      </c>
      <c r="C137" s="754">
        <v>3.9</v>
      </c>
      <c r="D137" s="754">
        <v>5.8484973059828382</v>
      </c>
      <c r="E137" s="754">
        <v>2.0333004809265223</v>
      </c>
      <c r="F137" s="754">
        <v>29820.440940728568</v>
      </c>
      <c r="G137" s="755">
        <v>68.571428571428569</v>
      </c>
      <c r="H137" s="755">
        <v>404.72242402387309</v>
      </c>
    </row>
    <row r="138" spans="2:8">
      <c r="B138" s="753">
        <v>39191</v>
      </c>
      <c r="C138" s="754">
        <v>3.8285714285714287</v>
      </c>
      <c r="D138" s="754">
        <v>5.4916956125637251</v>
      </c>
      <c r="E138" s="754">
        <v>-0.40274848216287751</v>
      </c>
      <c r="F138" s="754">
        <v>32526.583466795717</v>
      </c>
      <c r="G138" s="755">
        <v>68.571428571428569</v>
      </c>
      <c r="H138" s="755">
        <v>449.82479945832546</v>
      </c>
    </row>
    <row r="139" spans="2:8">
      <c r="B139" s="753">
        <v>39192</v>
      </c>
      <c r="C139" s="754">
        <v>4.0142857142857142</v>
      </c>
      <c r="D139" s="754">
        <v>5.001470862005684</v>
      </c>
      <c r="E139" s="754">
        <v>1.0945597732607517</v>
      </c>
      <c r="F139" s="754">
        <v>31519.869711927146</v>
      </c>
      <c r="G139" s="755">
        <v>67.142857142857139</v>
      </c>
      <c r="H139" s="755">
        <v>439.81485128594733</v>
      </c>
    </row>
    <row r="140" spans="2:8">
      <c r="B140" s="753">
        <v>39195</v>
      </c>
      <c r="C140" s="754">
        <v>4.2714285714285714</v>
      </c>
      <c r="D140" s="754">
        <v>5.0451056275805906</v>
      </c>
      <c r="E140" s="754">
        <v>-1.8636772191961688</v>
      </c>
      <c r="F140" s="754">
        <v>33173.298405250003</v>
      </c>
      <c r="G140" s="755">
        <v>70.571428571428569</v>
      </c>
      <c r="H140" s="755">
        <v>442.3496762050537</v>
      </c>
    </row>
    <row r="141" spans="2:8">
      <c r="B141" s="753">
        <v>39196</v>
      </c>
      <c r="C141" s="754">
        <v>3.8571428571428572</v>
      </c>
      <c r="D141" s="754">
        <v>4.4354931445356902</v>
      </c>
      <c r="E141" s="754">
        <v>-3.4071104104483676</v>
      </c>
      <c r="F141" s="754">
        <v>34428.584440680002</v>
      </c>
      <c r="G141" s="755">
        <v>70.142857142857139</v>
      </c>
      <c r="H141" s="755">
        <v>462.93819868534791</v>
      </c>
    </row>
    <row r="142" spans="2:8">
      <c r="B142" s="753">
        <v>39197</v>
      </c>
      <c r="C142" s="754">
        <v>3.4285714285714284</v>
      </c>
      <c r="D142" s="754">
        <v>3.8489893924971237</v>
      </c>
      <c r="E142" s="754">
        <v>-0.61635048538378623</v>
      </c>
      <c r="F142" s="754">
        <v>32372.584212254285</v>
      </c>
      <c r="G142" s="755">
        <v>68.428571428571431</v>
      </c>
      <c r="H142" s="755">
        <v>445.38175370390434</v>
      </c>
    </row>
    <row r="143" spans="2:8">
      <c r="B143" s="753">
        <v>39198</v>
      </c>
      <c r="C143" s="754">
        <v>3.6428571428571428</v>
      </c>
      <c r="D143" s="754">
        <v>3.1378136725223471</v>
      </c>
      <c r="E143" s="754">
        <v>3.4674697020282736</v>
      </c>
      <c r="F143" s="754">
        <v>33624.156555648566</v>
      </c>
      <c r="G143" s="755">
        <v>68.714285714285708</v>
      </c>
      <c r="H143" s="755">
        <v>471.03789890604992</v>
      </c>
    </row>
    <row r="144" spans="2:8">
      <c r="B144" s="753">
        <v>39199</v>
      </c>
      <c r="C144" s="754">
        <v>3.2857142857142856</v>
      </c>
      <c r="D144" s="754">
        <v>2.6606017548289538</v>
      </c>
      <c r="E144" s="754">
        <v>-2.5394302594121214</v>
      </c>
      <c r="F144" s="754">
        <v>30470.441945038569</v>
      </c>
      <c r="G144" s="755">
        <v>62.428571428571431</v>
      </c>
      <c r="H144" s="755">
        <v>487.75611963167466</v>
      </c>
    </row>
    <row r="145" spans="2:8">
      <c r="B145" s="753">
        <v>39202</v>
      </c>
      <c r="C145" s="754">
        <v>3.2142857142857144</v>
      </c>
      <c r="D145" s="754">
        <v>2.5220062924498512</v>
      </c>
      <c r="E145" s="754">
        <v>-0.2409873651185519</v>
      </c>
      <c r="F145" s="754">
        <v>27529.156525128568</v>
      </c>
      <c r="G145" s="755">
        <v>60.142857142857146</v>
      </c>
      <c r="H145" s="755">
        <v>452.86371224537379</v>
      </c>
    </row>
    <row r="146" spans="2:8">
      <c r="B146" s="753">
        <v>39204</v>
      </c>
      <c r="C146" s="754">
        <v>2.9</v>
      </c>
      <c r="D146" s="754">
        <v>2.5191767724627416</v>
      </c>
      <c r="E146" s="754">
        <v>0.22185599770728404</v>
      </c>
      <c r="F146" s="754">
        <v>28238.870092021421</v>
      </c>
      <c r="G146" s="755">
        <v>60</v>
      </c>
      <c r="H146" s="755">
        <v>467.85019741593794</v>
      </c>
    </row>
    <row r="147" spans="2:8">
      <c r="B147" s="753">
        <v>39205</v>
      </c>
      <c r="C147" s="754">
        <v>2.5857142857142859</v>
      </c>
      <c r="D147" s="754">
        <v>1.9728260889542069</v>
      </c>
      <c r="E147" s="754">
        <v>-0.22593060322647984</v>
      </c>
      <c r="F147" s="754">
        <v>25326.726552428569</v>
      </c>
      <c r="G147" s="755">
        <v>53</v>
      </c>
      <c r="H147" s="755">
        <v>470.27095307038172</v>
      </c>
    </row>
    <row r="148" spans="2:8">
      <c r="B148" s="753">
        <v>39206</v>
      </c>
      <c r="C148" s="754">
        <v>2.1714285714285713</v>
      </c>
      <c r="D148" s="754">
        <v>1.9121895746664737</v>
      </c>
      <c r="E148" s="754">
        <v>-1.0367952232483433</v>
      </c>
      <c r="F148" s="754">
        <v>26706.726730727143</v>
      </c>
      <c r="G148" s="755">
        <v>55</v>
      </c>
      <c r="H148" s="755">
        <v>476.5970971042392</v>
      </c>
    </row>
    <row r="149" spans="2:8">
      <c r="B149" s="753">
        <v>39209</v>
      </c>
      <c r="C149" s="754">
        <v>2.157142857142857</v>
      </c>
      <c r="D149" s="754">
        <v>2.2042805665771956</v>
      </c>
      <c r="E149" s="754">
        <v>0.33401111136017336</v>
      </c>
      <c r="F149" s="754">
        <v>25744.441712028576</v>
      </c>
      <c r="G149" s="755">
        <v>56.857142857142854</v>
      </c>
      <c r="H149" s="755">
        <v>452.25660509238435</v>
      </c>
    </row>
    <row r="150" spans="2:8">
      <c r="B150" s="753">
        <v>39210</v>
      </c>
      <c r="C150" s="754">
        <v>2.157142857142857</v>
      </c>
      <c r="D150" s="754">
        <v>2.7710482458564734</v>
      </c>
      <c r="E150" s="754">
        <v>-0.33717844262170171</v>
      </c>
      <c r="F150" s="754">
        <v>28594.299434264289</v>
      </c>
      <c r="G150" s="755">
        <v>63.428571428571431</v>
      </c>
      <c r="H150" s="755">
        <v>452.55783083954282</v>
      </c>
    </row>
    <row r="151" spans="2:8">
      <c r="B151" s="753">
        <v>39212</v>
      </c>
      <c r="C151" s="754">
        <v>2.6142857142857143</v>
      </c>
      <c r="D151" s="754">
        <v>3.0570428768997568</v>
      </c>
      <c r="E151" s="754">
        <v>0.86056892513348759</v>
      </c>
      <c r="F151" s="754">
        <v>28425.013956598577</v>
      </c>
      <c r="G151" s="755">
        <v>67.428571428571431</v>
      </c>
      <c r="H151" s="755">
        <v>414.9486566788654</v>
      </c>
    </row>
    <row r="152" spans="2:8">
      <c r="B152" s="753">
        <v>39213</v>
      </c>
      <c r="C152" s="754">
        <v>2.4714285714285715</v>
      </c>
      <c r="D152" s="754">
        <v>3.3813254351872613</v>
      </c>
      <c r="E152" s="754">
        <v>2.2281051782706331</v>
      </c>
      <c r="F152" s="754">
        <v>31411.157090855715</v>
      </c>
      <c r="G152" s="755">
        <v>76.428571428571431</v>
      </c>
      <c r="H152" s="755">
        <v>411.66046077582894</v>
      </c>
    </row>
    <row r="153" spans="2:8">
      <c r="B153" s="753">
        <v>39216</v>
      </c>
      <c r="C153" s="754">
        <v>2.7214285714285715</v>
      </c>
      <c r="D153" s="754">
        <v>3.866913741367767</v>
      </c>
      <c r="E153" s="754">
        <v>2.1445928092871753</v>
      </c>
      <c r="F153" s="754">
        <v>35859.014817889998</v>
      </c>
      <c r="G153" s="755">
        <v>84.857142857142861</v>
      </c>
      <c r="H153" s="755">
        <v>422.91389467936409</v>
      </c>
    </row>
    <row r="154" spans="2:8">
      <c r="B154" s="753">
        <v>39217</v>
      </c>
      <c r="C154" s="754">
        <v>2.7642857142857147</v>
      </c>
      <c r="D154" s="754">
        <v>4.2598236054069201</v>
      </c>
      <c r="E154" s="754">
        <v>-2.1913419408784431</v>
      </c>
      <c r="F154" s="754">
        <v>37632.158102042857</v>
      </c>
      <c r="G154" s="755">
        <v>88.571428571428569</v>
      </c>
      <c r="H154" s="755">
        <v>424.463428708994</v>
      </c>
    </row>
    <row r="155" spans="2:8">
      <c r="B155" s="753">
        <v>39218</v>
      </c>
      <c r="C155" s="754">
        <v>2.8928571428571428</v>
      </c>
      <c r="D155" s="754">
        <v>4.2640683572420555</v>
      </c>
      <c r="E155" s="754">
        <v>-0.76877973253879262</v>
      </c>
      <c r="F155" s="754">
        <v>36257.871531288569</v>
      </c>
      <c r="G155" s="755">
        <v>84.142857142857139</v>
      </c>
      <c r="H155" s="755">
        <v>439.3214178209567</v>
      </c>
    </row>
    <row r="156" spans="2:8">
      <c r="B156" s="753">
        <v>39219</v>
      </c>
      <c r="C156" s="754">
        <v>2.6928571428571431</v>
      </c>
      <c r="D156" s="754">
        <v>3.8903739176039349</v>
      </c>
      <c r="E156" s="754">
        <v>1.4631513466111814</v>
      </c>
      <c r="F156" s="754">
        <v>36887.726929172859</v>
      </c>
      <c r="G156" s="755">
        <v>83.571428571428569</v>
      </c>
      <c r="H156" s="755">
        <v>450.61598941281818</v>
      </c>
    </row>
    <row r="157" spans="2:8">
      <c r="B157" s="753">
        <v>39220</v>
      </c>
      <c r="C157" s="754">
        <v>2.6214285714285714</v>
      </c>
      <c r="D157" s="754">
        <v>3.2602657181792485</v>
      </c>
      <c r="E157" s="754">
        <v>-0.98592753761117358</v>
      </c>
      <c r="F157" s="754">
        <v>37144.582172005714</v>
      </c>
      <c r="G157" s="755">
        <v>82.142857142857139</v>
      </c>
      <c r="H157" s="755">
        <v>461.26693176408429</v>
      </c>
    </row>
    <row r="158" spans="2:8">
      <c r="B158" s="753">
        <v>39223</v>
      </c>
      <c r="C158" s="754">
        <v>2.2357142857142858</v>
      </c>
      <c r="D158" s="754">
        <v>2.9018292240412475</v>
      </c>
      <c r="E158" s="754">
        <v>-1.8600868602946292</v>
      </c>
      <c r="F158" s="754">
        <v>33506.295283725711</v>
      </c>
      <c r="G158" s="755">
        <v>75</v>
      </c>
      <c r="H158" s="755">
        <v>461.85646556608492</v>
      </c>
    </row>
    <row r="159" spans="2:8">
      <c r="B159" s="753">
        <v>39224</v>
      </c>
      <c r="C159" s="754">
        <v>1.9785714285714289</v>
      </c>
      <c r="D159" s="754">
        <v>2.7159026035790776</v>
      </c>
      <c r="E159" s="754">
        <v>-0.417469162042164</v>
      </c>
      <c r="F159" s="754">
        <v>29771.579500764285</v>
      </c>
      <c r="G159" s="755">
        <v>65.285714285714292</v>
      </c>
      <c r="H159" s="755">
        <v>452.74328727744057</v>
      </c>
    </row>
    <row r="160" spans="2:8">
      <c r="B160" s="753">
        <v>39225</v>
      </c>
      <c r="C160" s="754">
        <v>1.8000000000000003</v>
      </c>
      <c r="D160" s="754">
        <v>2.1928495340852381</v>
      </c>
      <c r="E160" s="754">
        <v>0.34969649078122278</v>
      </c>
      <c r="F160" s="754">
        <v>25552.863762125715</v>
      </c>
      <c r="G160" s="755">
        <v>53.428571428571431</v>
      </c>
      <c r="H160" s="755">
        <v>500.70040074843058</v>
      </c>
    </row>
    <row r="161" spans="2:8">
      <c r="B161" s="753">
        <v>39226</v>
      </c>
      <c r="C161" s="754">
        <v>1.8142857142857143</v>
      </c>
      <c r="D161" s="754">
        <v>1.9179036983045215</v>
      </c>
      <c r="E161" s="754">
        <v>-0.28964000387165356</v>
      </c>
      <c r="F161" s="754">
        <v>23747.006946994283</v>
      </c>
      <c r="G161" s="755">
        <v>52.571428571428569</v>
      </c>
      <c r="H161" s="755">
        <v>478.63159397419844</v>
      </c>
    </row>
    <row r="162" spans="2:8">
      <c r="B162" s="753">
        <v>39227</v>
      </c>
      <c r="C162" s="754">
        <v>1.8142857142857143</v>
      </c>
      <c r="D162" s="754">
        <v>1.9019770094996997</v>
      </c>
      <c r="E162" s="754">
        <v>0.43878938319202332</v>
      </c>
      <c r="F162" s="754">
        <v>21606.864498802857</v>
      </c>
      <c r="G162" s="755">
        <v>50.714285714285715</v>
      </c>
      <c r="H162" s="755">
        <v>450.00628626780605</v>
      </c>
    </row>
    <row r="163" spans="2:8">
      <c r="B163" s="753">
        <v>39230</v>
      </c>
      <c r="C163" s="754">
        <v>1.6999999999999997</v>
      </c>
      <c r="D163" s="754">
        <v>1.9327059247244001</v>
      </c>
      <c r="E163" s="754">
        <v>-0.89673379661050201</v>
      </c>
      <c r="F163" s="754">
        <v>22974.723009905716</v>
      </c>
      <c r="G163" s="755">
        <v>51.714285714285715</v>
      </c>
      <c r="H163" s="755">
        <v>463.09016206331626</v>
      </c>
    </row>
    <row r="164" spans="2:8">
      <c r="B164" s="753">
        <v>39231</v>
      </c>
      <c r="C164" s="754">
        <v>1.5857142857142854</v>
      </c>
      <c r="D164" s="754">
        <v>1.8691185878020011</v>
      </c>
      <c r="E164" s="754">
        <v>0.75082309838068784</v>
      </c>
      <c r="F164" s="754">
        <v>22262.724041064288</v>
      </c>
      <c r="G164" s="755">
        <v>51</v>
      </c>
      <c r="H164" s="755">
        <v>458.5384316464382</v>
      </c>
    </row>
    <row r="165" spans="2:8">
      <c r="B165" s="753">
        <v>39232</v>
      </c>
      <c r="C165" s="754">
        <v>1.412857142857143</v>
      </c>
      <c r="D165" s="754">
        <v>1.8080640790057834</v>
      </c>
      <c r="E165" s="754">
        <v>-4.6952831463367151E-2</v>
      </c>
      <c r="F165" s="754">
        <v>24854.438823962853</v>
      </c>
      <c r="G165" s="755">
        <v>55.714285714285715</v>
      </c>
      <c r="H165" s="755">
        <v>460.77549458533667</v>
      </c>
    </row>
    <row r="166" spans="2:8">
      <c r="B166" s="753">
        <v>39233</v>
      </c>
      <c r="C166" s="754">
        <v>1.5700000000000003</v>
      </c>
      <c r="D166" s="754">
        <v>1.694356261605154</v>
      </c>
      <c r="E166" s="754">
        <v>-9.0879933835509741E-2</v>
      </c>
      <c r="F166" s="754">
        <v>28801.296719307142</v>
      </c>
      <c r="G166" s="755">
        <v>58.714285714285715</v>
      </c>
      <c r="H166" s="755">
        <v>512.35260660881841</v>
      </c>
    </row>
    <row r="167" spans="2:8">
      <c r="B167" s="753">
        <v>39234</v>
      </c>
      <c r="C167" s="754">
        <v>1.7128571428571429</v>
      </c>
      <c r="D167" s="754">
        <v>1.7692776899062568</v>
      </c>
      <c r="E167" s="754">
        <v>-0.31051727424846876</v>
      </c>
      <c r="F167" s="754">
        <v>30756.867906751431</v>
      </c>
      <c r="G167" s="755">
        <v>63</v>
      </c>
      <c r="H167" s="755">
        <v>486.30509700223092</v>
      </c>
    </row>
    <row r="168" spans="2:8">
      <c r="B168" s="753">
        <v>39237</v>
      </c>
      <c r="C168" s="754">
        <v>1.5128571428571429</v>
      </c>
      <c r="D168" s="754">
        <v>1.7902591541927053</v>
      </c>
      <c r="E168" s="754">
        <v>-0.2719102069883883</v>
      </c>
      <c r="F168" s="754">
        <v>30883.725378002859</v>
      </c>
      <c r="G168" s="755">
        <v>61.428571428571431</v>
      </c>
      <c r="H168" s="755">
        <v>497.72833152360045</v>
      </c>
    </row>
    <row r="169" spans="2:8">
      <c r="B169" s="753">
        <v>39238</v>
      </c>
      <c r="C169" s="754">
        <v>1.7985714285714285</v>
      </c>
      <c r="D169" s="754">
        <v>2.0855344056016212</v>
      </c>
      <c r="E169" s="754">
        <v>7.0216222961141606E-2</v>
      </c>
      <c r="F169" s="754">
        <v>31891.582324440005</v>
      </c>
      <c r="G169" s="755">
        <v>64.285714285714292</v>
      </c>
      <c r="H169" s="755">
        <v>496.27704818520175</v>
      </c>
    </row>
    <row r="170" spans="2:8">
      <c r="B170" s="753">
        <v>39239</v>
      </c>
      <c r="C170" s="754">
        <v>2.112857142857143</v>
      </c>
      <c r="D170" s="754">
        <v>2.529725714396402</v>
      </c>
      <c r="E170" s="754">
        <v>0.4236709233016227</v>
      </c>
      <c r="F170" s="754">
        <v>29182.295666164286</v>
      </c>
      <c r="G170" s="755">
        <v>61.142857142857146</v>
      </c>
      <c r="H170" s="755">
        <v>472.845131071558</v>
      </c>
    </row>
    <row r="171" spans="2:8">
      <c r="B171" s="753">
        <v>39240</v>
      </c>
      <c r="C171" s="754">
        <v>2.1557142857142857</v>
      </c>
      <c r="D171" s="754">
        <v>3.1009714676287916</v>
      </c>
      <c r="E171" s="754">
        <v>0.37324335027810918</v>
      </c>
      <c r="F171" s="754">
        <v>28039.438049344284</v>
      </c>
      <c r="G171" s="755">
        <v>60.142857142857146</v>
      </c>
      <c r="H171" s="755">
        <v>463.29373518156353</v>
      </c>
    </row>
    <row r="172" spans="2:8">
      <c r="B172" s="753">
        <v>39241</v>
      </c>
      <c r="C172" s="754">
        <v>2.4285714285714284</v>
      </c>
      <c r="D172" s="754">
        <v>3.7512496351251357</v>
      </c>
      <c r="E172" s="754">
        <v>1.8731036783939055</v>
      </c>
      <c r="F172" s="754">
        <v>31071.152743454284</v>
      </c>
      <c r="G172" s="755">
        <v>64.428571428571431</v>
      </c>
      <c r="H172" s="755">
        <v>470.80230526666975</v>
      </c>
    </row>
    <row r="173" spans="2:8">
      <c r="B173" s="753">
        <v>39244</v>
      </c>
      <c r="C173" s="754">
        <v>2.5285714285714285</v>
      </c>
      <c r="D173" s="754">
        <v>4.2026878900601821</v>
      </c>
      <c r="E173" s="754">
        <v>0.95153246786554213</v>
      </c>
      <c r="F173" s="754">
        <v>33621.009770414283</v>
      </c>
      <c r="G173" s="755">
        <v>67.285714285714292</v>
      </c>
      <c r="H173" s="755">
        <v>479.63563088428288</v>
      </c>
    </row>
    <row r="174" spans="2:8">
      <c r="B174" s="753">
        <v>39245</v>
      </c>
      <c r="C174" s="754">
        <v>2.3857142857142857</v>
      </c>
      <c r="D174" s="754">
        <v>4.5411484921495155</v>
      </c>
      <c r="E174" s="754">
        <v>0.57886383681479714</v>
      </c>
      <c r="F174" s="754">
        <v>31402.581073228568</v>
      </c>
      <c r="G174" s="755">
        <v>64.285714285714292</v>
      </c>
      <c r="H174" s="755">
        <v>468.90808256614508</v>
      </c>
    </row>
    <row r="175" spans="2:8">
      <c r="B175" s="753">
        <v>39246</v>
      </c>
      <c r="C175" s="754">
        <v>2.9142857142857146</v>
      </c>
      <c r="D175" s="754">
        <v>5.0424193092922609</v>
      </c>
      <c r="E175" s="754">
        <v>0.28131669285929117</v>
      </c>
      <c r="F175" s="754">
        <v>33667.152194438568</v>
      </c>
      <c r="G175" s="755">
        <v>66.285714285714292</v>
      </c>
      <c r="H175" s="755">
        <v>491.22974986557898</v>
      </c>
    </row>
    <row r="176" spans="2:8">
      <c r="B176" s="753">
        <v>39247</v>
      </c>
      <c r="C176" s="754">
        <v>2.9428571428571431</v>
      </c>
      <c r="D176" s="754">
        <v>5.411182984940913</v>
      </c>
      <c r="E176" s="754">
        <v>-1.3216631649679424</v>
      </c>
      <c r="F176" s="754">
        <v>34362.580648322852</v>
      </c>
      <c r="G176" s="755">
        <v>66.857142857142861</v>
      </c>
      <c r="H176" s="755">
        <v>499.14970999496762</v>
      </c>
    </row>
    <row r="177" spans="2:8">
      <c r="B177" s="753">
        <v>39248</v>
      </c>
      <c r="C177" s="754">
        <v>3.3857142857142857</v>
      </c>
      <c r="D177" s="754">
        <v>6.0107661012722673</v>
      </c>
      <c r="E177" s="754">
        <v>-0.3671726466183669</v>
      </c>
      <c r="F177" s="754">
        <v>37409.723403261429</v>
      </c>
      <c r="G177" s="755">
        <v>68.142857142857139</v>
      </c>
      <c r="H177" s="755">
        <v>540.9763287761624</v>
      </c>
    </row>
    <row r="178" spans="2:8">
      <c r="B178" s="753">
        <v>39251</v>
      </c>
      <c r="C178" s="754">
        <v>3.8857142857142857</v>
      </c>
      <c r="D178" s="754">
        <v>6.0218732830315655</v>
      </c>
      <c r="E178" s="754">
        <v>1.512914855651986</v>
      </c>
      <c r="F178" s="754">
        <v>37818.72331021</v>
      </c>
      <c r="G178" s="755">
        <v>67.428571428571431</v>
      </c>
      <c r="H178" s="755">
        <v>551.74555957856273</v>
      </c>
    </row>
    <row r="179" spans="2:8">
      <c r="B179" s="753">
        <v>39252</v>
      </c>
      <c r="C179" s="754">
        <v>3.8571428571428572</v>
      </c>
      <c r="D179" s="754">
        <v>6.1168503369701543</v>
      </c>
      <c r="E179" s="754">
        <v>0.94555368793526107</v>
      </c>
      <c r="F179" s="754">
        <v>35100.436973041426</v>
      </c>
      <c r="G179" s="755">
        <v>62</v>
      </c>
      <c r="H179" s="755">
        <v>559.10242615638037</v>
      </c>
    </row>
    <row r="180" spans="2:8">
      <c r="B180" s="753">
        <v>39253</v>
      </c>
      <c r="C180" s="754">
        <v>3.7857142857142856</v>
      </c>
      <c r="D180" s="754">
        <v>6.2324196460523966</v>
      </c>
      <c r="E180" s="754">
        <v>2.5672685526444505</v>
      </c>
      <c r="F180" s="754">
        <v>33018.580001458577</v>
      </c>
      <c r="G180" s="755">
        <v>60.857142857142854</v>
      </c>
      <c r="H180" s="755">
        <v>541.40917649496964</v>
      </c>
    </row>
    <row r="181" spans="2:8">
      <c r="B181" s="753">
        <v>39254</v>
      </c>
      <c r="C181" s="754">
        <v>3.8571428571428572</v>
      </c>
      <c r="D181" s="754">
        <v>6.1059587842924339</v>
      </c>
      <c r="E181" s="754">
        <v>-3.5404677051895987</v>
      </c>
      <c r="F181" s="754">
        <v>35333.009828899994</v>
      </c>
      <c r="G181" s="755">
        <v>66.428571428571431</v>
      </c>
      <c r="H181" s="755">
        <v>532.08695816346369</v>
      </c>
    </row>
    <row r="182" spans="2:8">
      <c r="B182" s="753">
        <v>39255</v>
      </c>
      <c r="C182" s="754">
        <v>3.8571428571428572</v>
      </c>
      <c r="D182" s="754">
        <v>5.9472779910098561</v>
      </c>
      <c r="E182" s="754">
        <v>0.86840579811434448</v>
      </c>
      <c r="F182" s="754">
        <v>35200.580556717148</v>
      </c>
      <c r="G182" s="755">
        <v>64.857142857142861</v>
      </c>
      <c r="H182" s="755">
        <v>544.89657613180555</v>
      </c>
    </row>
    <row r="183" spans="2:8">
      <c r="B183" s="753">
        <v>39258</v>
      </c>
      <c r="C183" s="754">
        <v>3.6857142857142859</v>
      </c>
      <c r="D183" s="754">
        <v>5.6222647044039604</v>
      </c>
      <c r="E183" s="754">
        <v>-1.177517378962385</v>
      </c>
      <c r="F183" s="754">
        <v>35501.151440831432</v>
      </c>
      <c r="G183" s="755">
        <v>64</v>
      </c>
      <c r="H183" s="755">
        <v>557.01579383867806</v>
      </c>
    </row>
    <row r="184" spans="2:8">
      <c r="B184" s="753">
        <v>39259</v>
      </c>
      <c r="C184" s="754">
        <v>3.2571428571428571</v>
      </c>
      <c r="D184" s="754">
        <v>5.2939231378078926</v>
      </c>
      <c r="E184" s="754">
        <v>-2.0613838425137914</v>
      </c>
      <c r="F184" s="754">
        <v>33704.294319941429</v>
      </c>
      <c r="G184" s="755">
        <v>63</v>
      </c>
      <c r="H184" s="755">
        <v>535.68058324569563</v>
      </c>
    </row>
    <row r="185" spans="2:8">
      <c r="B185" s="753">
        <v>39260</v>
      </c>
      <c r="C185" s="754">
        <v>2.7571428571428571</v>
      </c>
      <c r="D185" s="754">
        <v>5.1213791182687407</v>
      </c>
      <c r="E185" s="754">
        <v>1.2873753349936754</v>
      </c>
      <c r="F185" s="754">
        <v>34228.008112805706</v>
      </c>
      <c r="G185" s="755">
        <v>61.428571428571431</v>
      </c>
      <c r="H185" s="755">
        <v>559.42827845212287</v>
      </c>
    </row>
    <row r="186" spans="2:8">
      <c r="B186" s="753">
        <v>39261</v>
      </c>
      <c r="C186" s="754">
        <v>2.7571428571428571</v>
      </c>
      <c r="D186" s="754">
        <v>4.8049581131274772</v>
      </c>
      <c r="E186" s="754">
        <v>-0.21877376532797843</v>
      </c>
      <c r="F186" s="754">
        <v>37059.722551941421</v>
      </c>
      <c r="G186" s="755">
        <v>64</v>
      </c>
      <c r="H186" s="755">
        <v>574.37355305016615</v>
      </c>
    </row>
    <row r="187" spans="2:8">
      <c r="B187" s="753">
        <v>39262</v>
      </c>
      <c r="C187" s="754">
        <v>2.7142857142857144</v>
      </c>
      <c r="D187" s="754">
        <v>4.6214392356395946</v>
      </c>
      <c r="E187" s="754">
        <v>2.5439705927132659</v>
      </c>
      <c r="F187" s="754">
        <v>39697.008592095706</v>
      </c>
      <c r="G187" s="755">
        <v>67.857142857142861</v>
      </c>
      <c r="H187" s="755">
        <v>578.29472648090382</v>
      </c>
    </row>
    <row r="188" spans="2:8">
      <c r="B188" s="753">
        <v>39265</v>
      </c>
      <c r="C188" s="754">
        <v>2.5</v>
      </c>
      <c r="D188" s="754">
        <v>4.5836417022613896</v>
      </c>
      <c r="E188" s="754">
        <v>-2.4498848757911924</v>
      </c>
      <c r="F188" s="754">
        <v>39417.579897465708</v>
      </c>
      <c r="G188" s="755">
        <v>66.571428571428569</v>
      </c>
      <c r="H188" s="755">
        <v>583.37111627610193</v>
      </c>
    </row>
    <row r="189" spans="2:8">
      <c r="B189" s="753">
        <v>39266</v>
      </c>
      <c r="C189" s="754">
        <v>2.3142857142857141</v>
      </c>
      <c r="D189" s="754">
        <v>4.456555849719237</v>
      </c>
      <c r="E189" s="754">
        <v>-0.13873310110043313</v>
      </c>
      <c r="F189" s="754">
        <v>38376.5801207357</v>
      </c>
      <c r="G189" s="755">
        <v>67.285714285714292</v>
      </c>
      <c r="H189" s="755">
        <v>558.92347704459849</v>
      </c>
    </row>
    <row r="190" spans="2:8">
      <c r="B190" s="753">
        <v>39267</v>
      </c>
      <c r="C190" s="754">
        <v>2.2428571428571429</v>
      </c>
      <c r="D190" s="754">
        <v>4.5889053533021782</v>
      </c>
      <c r="E190" s="754">
        <v>-0.24720248538872802</v>
      </c>
      <c r="F190" s="754">
        <v>38416.437545268564</v>
      </c>
      <c r="G190" s="755">
        <v>67.142857142857139</v>
      </c>
      <c r="H190" s="755">
        <v>561.01559415324687</v>
      </c>
    </row>
    <row r="191" spans="2:8">
      <c r="B191" s="753">
        <v>39268</v>
      </c>
      <c r="C191" s="754">
        <v>2.1</v>
      </c>
      <c r="D191" s="754">
        <v>4.4718863493371144</v>
      </c>
      <c r="E191" s="754">
        <v>-1.0413344337460484</v>
      </c>
      <c r="F191" s="754">
        <v>38399.151931232846</v>
      </c>
      <c r="G191" s="755">
        <v>66.857142857142861</v>
      </c>
      <c r="H191" s="755">
        <v>562.94236814708643</v>
      </c>
    </row>
    <row r="192" spans="2:8">
      <c r="B192" s="753">
        <v>39269</v>
      </c>
      <c r="C192" s="754">
        <v>2.2999999999999998</v>
      </c>
      <c r="D192" s="754">
        <v>4.6225099180926819</v>
      </c>
      <c r="E192" s="754">
        <v>0.66235710084604715</v>
      </c>
      <c r="F192" s="754">
        <v>39816.152391389995</v>
      </c>
      <c r="G192" s="755">
        <v>70.857142857142861</v>
      </c>
      <c r="H192" s="755">
        <v>548.56341691230909</v>
      </c>
    </row>
    <row r="193" spans="2:8">
      <c r="B193" s="753">
        <v>39272</v>
      </c>
      <c r="C193" s="754">
        <v>2.2285714285714286</v>
      </c>
      <c r="D193" s="754">
        <v>4.6799267672930132</v>
      </c>
      <c r="E193" s="754">
        <v>1.5972737275476736</v>
      </c>
      <c r="F193" s="754">
        <v>38471.72356790999</v>
      </c>
      <c r="G193" s="755">
        <v>71.571428571428569</v>
      </c>
      <c r="H193" s="755">
        <v>526.52076600190037</v>
      </c>
    </row>
    <row r="194" spans="2:8">
      <c r="B194" s="753">
        <v>39273</v>
      </c>
      <c r="C194" s="754">
        <v>2.2714285714285714</v>
      </c>
      <c r="D194" s="754">
        <v>4.6989727539430897</v>
      </c>
      <c r="E194" s="754">
        <v>0.79839103987723892</v>
      </c>
      <c r="F194" s="754">
        <v>37579.865356897135</v>
      </c>
      <c r="G194" s="755">
        <v>68.571428571428569</v>
      </c>
      <c r="H194" s="755">
        <v>538.56920898320027</v>
      </c>
    </row>
    <row r="195" spans="2:8">
      <c r="B195" s="753">
        <v>39274</v>
      </c>
      <c r="C195" s="754">
        <v>2.4</v>
      </c>
      <c r="D195" s="754">
        <v>4.9230034411980901</v>
      </c>
      <c r="E195" s="754">
        <v>-0.57638686674677508</v>
      </c>
      <c r="F195" s="754">
        <v>39582.722342868561</v>
      </c>
      <c r="G195" s="755">
        <v>72.571428571428569</v>
      </c>
      <c r="H195" s="755">
        <v>538.19098887382438</v>
      </c>
    </row>
    <row r="196" spans="2:8">
      <c r="B196" s="753">
        <v>39275</v>
      </c>
      <c r="C196" s="754">
        <v>2.6142857142857143</v>
      </c>
      <c r="D196" s="754">
        <v>4.8802828608023407</v>
      </c>
      <c r="E196" s="754">
        <v>-0.79118013798709175</v>
      </c>
      <c r="F196" s="754">
        <v>40071.579358305709</v>
      </c>
      <c r="G196" s="755">
        <v>72.285714285714292</v>
      </c>
      <c r="H196" s="755">
        <v>548.70089096756715</v>
      </c>
    </row>
    <row r="197" spans="2:8">
      <c r="B197" s="753">
        <v>39276</v>
      </c>
      <c r="C197" s="754">
        <v>2.6857142857142859</v>
      </c>
      <c r="D197" s="754">
        <v>4.6198790833808401</v>
      </c>
      <c r="E197" s="754">
        <v>-0.51579852324050446</v>
      </c>
      <c r="F197" s="754">
        <v>41118.86521259143</v>
      </c>
      <c r="G197" s="755">
        <v>73.857142857142861</v>
      </c>
      <c r="H197" s="755">
        <v>552.08530132779595</v>
      </c>
    </row>
    <row r="198" spans="2:8">
      <c r="B198" s="753">
        <v>39279</v>
      </c>
      <c r="C198" s="754">
        <v>3.5</v>
      </c>
      <c r="D198" s="754">
        <v>4.4554282773465186</v>
      </c>
      <c r="E198" s="754">
        <v>0.39355847048841142</v>
      </c>
      <c r="F198" s="754">
        <v>40964.294146085704</v>
      </c>
      <c r="G198" s="755">
        <v>75.714285714285708</v>
      </c>
      <c r="H198" s="755">
        <v>537.66181129168672</v>
      </c>
    </row>
    <row r="199" spans="2:8">
      <c r="B199" s="753">
        <v>39280</v>
      </c>
      <c r="C199" s="754">
        <v>3.5857142857142859</v>
      </c>
      <c r="D199" s="754">
        <v>4.6732121705017793</v>
      </c>
      <c r="E199" s="754">
        <v>-1.2049017727092015</v>
      </c>
      <c r="F199" s="754">
        <v>36488.294329971432</v>
      </c>
      <c r="G199" s="755">
        <v>71.571428571428569</v>
      </c>
      <c r="H199" s="755">
        <v>496.07316986784474</v>
      </c>
    </row>
    <row r="200" spans="2:8">
      <c r="B200" s="753">
        <v>39281</v>
      </c>
      <c r="C200" s="754">
        <v>3.8000000000000003</v>
      </c>
      <c r="D200" s="754">
        <v>5.1617205955884211</v>
      </c>
      <c r="E200" s="754">
        <v>7.3491348367419995E-2</v>
      </c>
      <c r="F200" s="754">
        <v>32948.438217632858</v>
      </c>
      <c r="G200" s="755">
        <v>69.857142857142861</v>
      </c>
      <c r="H200" s="755">
        <v>461.35678200630889</v>
      </c>
    </row>
    <row r="201" spans="2:8">
      <c r="B201" s="753">
        <v>39282</v>
      </c>
      <c r="C201" s="754">
        <v>3.9428571428571431</v>
      </c>
      <c r="D201" s="754">
        <v>5.4725445103057195</v>
      </c>
      <c r="E201" s="754">
        <v>1.4700618395874883</v>
      </c>
      <c r="F201" s="754">
        <v>28308.581416704284</v>
      </c>
      <c r="G201" s="755">
        <v>67.571428571428569</v>
      </c>
      <c r="H201" s="755">
        <v>412.13825069992225</v>
      </c>
    </row>
    <row r="202" spans="2:8">
      <c r="B202" s="753">
        <v>39283</v>
      </c>
      <c r="C202" s="754">
        <v>4.1714285714285717</v>
      </c>
      <c r="D202" s="754">
        <v>5.3160939155857374</v>
      </c>
      <c r="E202" s="754">
        <v>2.0992560275803074</v>
      </c>
      <c r="F202" s="754">
        <v>24042.295606901436</v>
      </c>
      <c r="G202" s="755">
        <v>61.285714285714285</v>
      </c>
      <c r="H202" s="755">
        <v>390.09117651703446</v>
      </c>
    </row>
    <row r="203" spans="2:8">
      <c r="B203" s="753">
        <v>39286</v>
      </c>
      <c r="C203" s="754">
        <v>4.3856999999999999</v>
      </c>
      <c r="D203" s="754">
        <v>5.463369492291541</v>
      </c>
      <c r="E203" s="754">
        <v>1.1038915855325691</v>
      </c>
      <c r="F203" s="754">
        <v>22102.723851201434</v>
      </c>
      <c r="G203" s="755">
        <v>56.857142857142854</v>
      </c>
      <c r="H203" s="755">
        <v>405.10035275482062</v>
      </c>
    </row>
    <row r="204" spans="2:8">
      <c r="B204" s="753">
        <v>39287</v>
      </c>
      <c r="C204" s="754">
        <v>4.8142714285714288</v>
      </c>
      <c r="D204" s="754">
        <v>5.6507615894614664</v>
      </c>
      <c r="E204" s="754">
        <v>-1.7595900958259003</v>
      </c>
      <c r="F204" s="754">
        <v>18549.294484757142</v>
      </c>
      <c r="G204" s="755">
        <v>51.428571428571431</v>
      </c>
      <c r="H204" s="755">
        <v>384.10482875744901</v>
      </c>
    </row>
    <row r="205" spans="2:8">
      <c r="B205" s="753">
        <v>39288</v>
      </c>
      <c r="C205" s="754">
        <v>4.2857000000000003</v>
      </c>
      <c r="D205" s="754">
        <v>5.8292131882207867</v>
      </c>
      <c r="E205" s="754">
        <v>-2.8773630955725582</v>
      </c>
      <c r="F205" s="754">
        <v>18615.293580649995</v>
      </c>
      <c r="G205" s="755">
        <v>51.285714285714285</v>
      </c>
      <c r="H205" s="755">
        <v>385.82320893206145</v>
      </c>
    </row>
    <row r="206" spans="2:8">
      <c r="B206" s="753">
        <v>39289</v>
      </c>
      <c r="C206" s="754">
        <v>4.6428142857142856</v>
      </c>
      <c r="D206" s="754">
        <v>6.1114500486709762</v>
      </c>
      <c r="E206" s="754">
        <v>0.92118142727129415</v>
      </c>
      <c r="F206" s="754">
        <v>21957.579343615711</v>
      </c>
      <c r="G206" s="755">
        <v>56.285714285714285</v>
      </c>
      <c r="H206" s="755">
        <v>409.18750926451912</v>
      </c>
    </row>
    <row r="207" spans="2:8">
      <c r="B207" s="753">
        <v>39290</v>
      </c>
      <c r="C207" s="754">
        <v>5.7142428571428576</v>
      </c>
      <c r="D207" s="754">
        <v>6.706804565014167</v>
      </c>
      <c r="E207" s="754">
        <v>0.35430699161627466</v>
      </c>
      <c r="F207" s="754">
        <v>25641.007163597136</v>
      </c>
      <c r="G207" s="755">
        <v>61.571428571428569</v>
      </c>
      <c r="H207" s="755">
        <v>426.16440131586785</v>
      </c>
    </row>
    <row r="208" spans="2:8">
      <c r="B208" s="753">
        <v>39293</v>
      </c>
      <c r="C208" s="754">
        <v>6.2856714285714288</v>
      </c>
      <c r="D208" s="754">
        <v>7.0686361322156488</v>
      </c>
      <c r="E208" s="754">
        <v>1.4074783507132604</v>
      </c>
      <c r="F208" s="754">
        <v>26319.150391719999</v>
      </c>
      <c r="G208" s="755">
        <v>63.142857142857146</v>
      </c>
      <c r="H208" s="755">
        <v>427.91214677873694</v>
      </c>
    </row>
    <row r="209" spans="2:8">
      <c r="B209" s="753">
        <v>39294</v>
      </c>
      <c r="C209" s="754">
        <v>7.2142428571428576</v>
      </c>
      <c r="D209" s="754">
        <v>7.5755912634299349</v>
      </c>
      <c r="E209" s="754">
        <v>2.8257528594163839</v>
      </c>
      <c r="F209" s="754">
        <v>28406.436599609995</v>
      </c>
      <c r="G209" s="755">
        <v>67</v>
      </c>
      <c r="H209" s="755">
        <v>437.48483803343623</v>
      </c>
    </row>
    <row r="210" spans="2:8">
      <c r="B210" s="753">
        <v>39295</v>
      </c>
      <c r="C210" s="754">
        <v>6.9999714285714285</v>
      </c>
      <c r="D210" s="754">
        <v>7.9304388489684516</v>
      </c>
      <c r="E210" s="754">
        <v>3.2957151767835811</v>
      </c>
      <c r="F210" s="754">
        <v>29513.009007595712</v>
      </c>
      <c r="G210" s="755">
        <v>71.571428571428569</v>
      </c>
      <c r="H210" s="755">
        <v>407.32361423140225</v>
      </c>
    </row>
    <row r="211" spans="2:8">
      <c r="B211" s="753">
        <v>39296</v>
      </c>
      <c r="C211" s="754">
        <v>6.7142571428571429</v>
      </c>
      <c r="D211" s="754">
        <v>8.2252439020869854</v>
      </c>
      <c r="E211" s="754">
        <v>-3.3942507398178687</v>
      </c>
      <c r="F211" s="754">
        <v>32256.010268109996</v>
      </c>
      <c r="G211" s="755">
        <v>76.714285714285708</v>
      </c>
      <c r="H211" s="755">
        <v>417.95022946172725</v>
      </c>
    </row>
    <row r="212" spans="2:8">
      <c r="B212" s="753">
        <v>39297</v>
      </c>
      <c r="C212" s="754">
        <v>6.9285428571428573</v>
      </c>
      <c r="D212" s="754">
        <v>8.0519846154522181</v>
      </c>
      <c r="E212" s="754">
        <v>-1.8614981474829175</v>
      </c>
      <c r="F212" s="754">
        <v>35384.297253082863</v>
      </c>
      <c r="G212" s="755">
        <v>79.142857142857139</v>
      </c>
      <c r="H212" s="755">
        <v>444.90051676291114</v>
      </c>
    </row>
    <row r="213" spans="2:8">
      <c r="B213" s="753">
        <v>39300</v>
      </c>
      <c r="C213" s="754">
        <v>6.6428571428571432</v>
      </c>
      <c r="D213" s="754">
        <v>7.3809510119130737</v>
      </c>
      <c r="E213" s="754">
        <v>-0.14357139245909245</v>
      </c>
      <c r="F213" s="754">
        <v>34413.011715127148</v>
      </c>
      <c r="G213" s="755">
        <v>76.428571428571431</v>
      </c>
      <c r="H213" s="755">
        <v>447.37694957165388</v>
      </c>
    </row>
    <row r="214" spans="2:8">
      <c r="B214" s="753">
        <v>39301</v>
      </c>
      <c r="C214" s="754">
        <v>6.7142857142857144</v>
      </c>
      <c r="D214" s="754">
        <v>6.9567868106925506</v>
      </c>
      <c r="E214" s="754">
        <v>-6.599073532361821E-2</v>
      </c>
      <c r="F214" s="754">
        <v>30550.154641460005</v>
      </c>
      <c r="G214" s="755">
        <v>71</v>
      </c>
      <c r="H214" s="755">
        <v>428.58965485812865</v>
      </c>
    </row>
    <row r="215" spans="2:8">
      <c r="B215" s="753">
        <v>39302</v>
      </c>
      <c r="C215" s="754">
        <v>6.1428571428571432</v>
      </c>
      <c r="D215" s="754">
        <v>7.2552396675891071</v>
      </c>
      <c r="E215" s="754">
        <v>-1.8689720275598347</v>
      </c>
      <c r="F215" s="754">
        <v>30486.726299577142</v>
      </c>
      <c r="G215" s="755">
        <v>70.714285714285708</v>
      </c>
      <c r="H215" s="755">
        <v>429.15540934998336</v>
      </c>
    </row>
    <row r="216" spans="2:8">
      <c r="B216" s="753">
        <v>39303</v>
      </c>
      <c r="C216" s="754">
        <v>5.7142857142857144</v>
      </c>
      <c r="D216" s="754">
        <v>7.2367134473638988</v>
      </c>
      <c r="E216" s="754">
        <v>-0.65866735891426931</v>
      </c>
      <c r="F216" s="754">
        <v>30133.725164067142</v>
      </c>
      <c r="G216" s="755">
        <v>68.142857142857139</v>
      </c>
      <c r="H216" s="755">
        <v>441.66946260452056</v>
      </c>
    </row>
    <row r="217" spans="2:8">
      <c r="B217" s="753">
        <v>39304</v>
      </c>
      <c r="C217" s="754">
        <v>6.2142857142857144</v>
      </c>
      <c r="D217" s="754">
        <v>7.1573933881058087</v>
      </c>
      <c r="E217" s="754">
        <v>5.0238009930139524</v>
      </c>
      <c r="F217" s="754">
        <v>30383.724316215717</v>
      </c>
      <c r="G217" s="755">
        <v>67.285714285714292</v>
      </c>
      <c r="H217" s="755">
        <v>453.0736830416792</v>
      </c>
    </row>
    <row r="218" spans="2:8">
      <c r="B218" s="753">
        <v>39307</v>
      </c>
      <c r="C218" s="754">
        <v>6.7857142857142856</v>
      </c>
      <c r="D218" s="754">
        <v>7.5703668818057093</v>
      </c>
      <c r="E218" s="754">
        <v>1.6640686670016684</v>
      </c>
      <c r="F218" s="754">
        <v>28561.15205584143</v>
      </c>
      <c r="G218" s="755">
        <v>64.428571428571431</v>
      </c>
      <c r="H218" s="755">
        <v>442.42061560785231</v>
      </c>
    </row>
    <row r="219" spans="2:8">
      <c r="B219" s="753">
        <v>39308</v>
      </c>
      <c r="C219" s="754">
        <v>6.5715714285714295</v>
      </c>
      <c r="D219" s="754">
        <v>8.5787363866950681</v>
      </c>
      <c r="E219" s="754">
        <v>-4.0803516873352619</v>
      </c>
      <c r="F219" s="754">
        <v>25390.579855522858</v>
      </c>
      <c r="G219" s="755">
        <v>61.142857142857146</v>
      </c>
      <c r="H219" s="755">
        <v>419.77884175812778</v>
      </c>
    </row>
    <row r="220" spans="2:8">
      <c r="B220" s="753">
        <v>39309</v>
      </c>
      <c r="C220" s="754">
        <v>7.0715714285714295</v>
      </c>
      <c r="D220" s="754">
        <v>8.985576774278778</v>
      </c>
      <c r="E220" s="754">
        <v>-0.56912826568927155</v>
      </c>
      <c r="F220" s="754">
        <v>23696.008460612858</v>
      </c>
      <c r="G220" s="755">
        <v>57.285714285714285</v>
      </c>
      <c r="H220" s="755">
        <v>419.66838734094353</v>
      </c>
    </row>
    <row r="221" spans="2:8">
      <c r="B221" s="753">
        <v>39310</v>
      </c>
      <c r="C221" s="754">
        <v>5.8287142857142857</v>
      </c>
      <c r="D221" s="754">
        <v>8.9990378647317453</v>
      </c>
      <c r="E221" s="754">
        <v>3.3800641353823231</v>
      </c>
      <c r="F221" s="754">
        <v>23693.580813242854</v>
      </c>
      <c r="G221" s="755">
        <v>57.571428571428569</v>
      </c>
      <c r="H221" s="755">
        <v>418.35801752927262</v>
      </c>
    </row>
    <row r="222" spans="2:8">
      <c r="B222" s="753">
        <v>39311</v>
      </c>
      <c r="C222" s="754">
        <v>5.7731571428571433</v>
      </c>
      <c r="D222" s="754">
        <v>8.8086528232712258</v>
      </c>
      <c r="E222" s="754">
        <v>2.2988000507663759</v>
      </c>
      <c r="F222" s="754">
        <v>22703.294372821427</v>
      </c>
      <c r="G222" s="755">
        <v>55</v>
      </c>
      <c r="H222" s="755">
        <v>417.45743899479737</v>
      </c>
    </row>
    <row r="223" spans="2:8">
      <c r="B223" s="753">
        <v>39314</v>
      </c>
      <c r="C223" s="754">
        <v>4.8303000000000003</v>
      </c>
      <c r="D223" s="754">
        <v>9.1074351909841802</v>
      </c>
      <c r="E223" s="754">
        <v>-4.8693711800538155</v>
      </c>
      <c r="F223" s="754">
        <v>20587.722794614288</v>
      </c>
      <c r="G223" s="755">
        <v>52.571428571428569</v>
      </c>
      <c r="H223" s="755">
        <v>395.89766623165855</v>
      </c>
    </row>
    <row r="224" spans="2:8">
      <c r="B224" s="753">
        <v>39315</v>
      </c>
      <c r="C224" s="754">
        <v>4.687442857142857</v>
      </c>
      <c r="D224" s="754">
        <v>9.3796636024738422</v>
      </c>
      <c r="E224" s="754">
        <v>2.2701459130987418</v>
      </c>
      <c r="F224" s="754">
        <v>18895.722967041427</v>
      </c>
      <c r="G224" s="755">
        <v>51.285714285714285</v>
      </c>
      <c r="H224" s="755">
        <v>372.77280586607122</v>
      </c>
    </row>
    <row r="225" spans="2:8">
      <c r="B225" s="753">
        <v>39316</v>
      </c>
      <c r="C225" s="754">
        <v>4.187442857142857</v>
      </c>
      <c r="D225" s="754">
        <v>9.4065109025466196</v>
      </c>
      <c r="E225" s="754">
        <v>0.23714574360727347</v>
      </c>
      <c r="F225" s="754">
        <v>18556.72330366429</v>
      </c>
      <c r="G225" s="755">
        <v>51.714285714285715</v>
      </c>
      <c r="H225" s="755">
        <v>361.64858814468818</v>
      </c>
    </row>
    <row r="226" spans="2:8">
      <c r="B226" s="753">
        <v>39317</v>
      </c>
      <c r="C226" s="754">
        <v>4.1873000000000005</v>
      </c>
      <c r="D226" s="754">
        <v>8.7778966250475108</v>
      </c>
      <c r="E226" s="754">
        <v>-0.65617982312094014</v>
      </c>
      <c r="F226" s="754">
        <v>16215.865471930001</v>
      </c>
      <c r="G226" s="755">
        <v>45.857142857142854</v>
      </c>
      <c r="H226" s="755">
        <v>357.68219889408277</v>
      </c>
    </row>
    <row r="227" spans="2:8">
      <c r="B227" s="753">
        <v>39318</v>
      </c>
      <c r="C227" s="754">
        <v>3.9730142857142861</v>
      </c>
      <c r="D227" s="754">
        <v>8.9828286827710038</v>
      </c>
      <c r="E227" s="754">
        <v>-0.75500595925232794</v>
      </c>
      <c r="F227" s="754">
        <v>15190.864959042854</v>
      </c>
      <c r="G227" s="755">
        <v>47.571428571428569</v>
      </c>
      <c r="H227" s="755">
        <v>324.81634544453249</v>
      </c>
    </row>
    <row r="228" spans="2:8">
      <c r="B228" s="753">
        <v>39321</v>
      </c>
      <c r="C228" s="754">
        <v>4.715871428571428</v>
      </c>
      <c r="D228" s="754">
        <v>8.8224191098450468</v>
      </c>
      <c r="E228" s="754">
        <v>1.6623963554641339</v>
      </c>
      <c r="F228" s="754">
        <v>16122.435602579999</v>
      </c>
      <c r="G228" s="755">
        <v>47.571428571428569</v>
      </c>
      <c r="H228" s="755">
        <v>337.40513792476423</v>
      </c>
    </row>
    <row r="229" spans="2:8">
      <c r="B229" s="753">
        <v>39322</v>
      </c>
      <c r="C229" s="754">
        <v>4.9142857142857137</v>
      </c>
      <c r="D229" s="754">
        <v>8.6889440325838176</v>
      </c>
      <c r="E229" s="754">
        <v>-2.289430992236821</v>
      </c>
      <c r="F229" s="754">
        <v>17361.435164527145</v>
      </c>
      <c r="G229" s="755">
        <v>48</v>
      </c>
      <c r="H229" s="755">
        <v>356.77314985098195</v>
      </c>
    </row>
    <row r="230" spans="2:8">
      <c r="B230" s="753">
        <v>39323</v>
      </c>
      <c r="C230" s="754">
        <v>5.4285714285714288</v>
      </c>
      <c r="D230" s="754">
        <v>8.46561839164821</v>
      </c>
      <c r="E230" s="754">
        <v>0.96545316650438107</v>
      </c>
      <c r="F230" s="754">
        <v>20049.722409778573</v>
      </c>
      <c r="G230" s="755">
        <v>53.142857142857146</v>
      </c>
      <c r="H230" s="755">
        <v>367.89393814987517</v>
      </c>
    </row>
    <row r="231" spans="2:8">
      <c r="B231" s="753">
        <v>39327</v>
      </c>
      <c r="C231" s="754">
        <v>5.4285714285714288</v>
      </c>
      <c r="D231" s="754">
        <v>8.1173280815713209</v>
      </c>
      <c r="E231" s="754">
        <v>-0.28724550144739602</v>
      </c>
      <c r="F231" s="754">
        <v>24161.01070415572</v>
      </c>
      <c r="G231" s="755">
        <v>61.142857142857146</v>
      </c>
      <c r="H231" s="755">
        <v>381.29237824982044</v>
      </c>
    </row>
    <row r="232" spans="2:8">
      <c r="B232" s="753">
        <v>39328</v>
      </c>
      <c r="C232" s="754">
        <v>5.2142857142857144</v>
      </c>
      <c r="D232" s="754">
        <v>7.5518533853215555</v>
      </c>
      <c r="E232" s="754">
        <v>0.42568721326036396</v>
      </c>
      <c r="F232" s="754">
        <v>26932.868859445727</v>
      </c>
      <c r="G232" s="755">
        <v>66.428571428571431</v>
      </c>
      <c r="H232" s="755">
        <v>393.98286666790813</v>
      </c>
    </row>
    <row r="233" spans="2:8">
      <c r="B233" s="753">
        <v>39329</v>
      </c>
      <c r="C233" s="754">
        <v>5.2142857142857144</v>
      </c>
      <c r="D233" s="754">
        <v>7.2993020002603446</v>
      </c>
      <c r="E233" s="754">
        <v>-1.2851337688415851</v>
      </c>
      <c r="F233" s="754">
        <v>29378.585310822866</v>
      </c>
      <c r="G233" s="755">
        <v>78</v>
      </c>
      <c r="H233" s="755">
        <v>377.1422048527009</v>
      </c>
    </row>
    <row r="234" spans="2:8">
      <c r="B234" s="753">
        <v>39330</v>
      </c>
      <c r="C234" s="754">
        <v>4.7142857142857144</v>
      </c>
      <c r="D234" s="754">
        <v>7.1341063284569541</v>
      </c>
      <c r="E234" s="754">
        <v>-1.6297586432412947</v>
      </c>
      <c r="F234" s="754">
        <v>32198.586574328576</v>
      </c>
      <c r="G234" s="755">
        <v>81.285714285714292</v>
      </c>
      <c r="H234" s="755">
        <v>404.9199240369079</v>
      </c>
    </row>
    <row r="235" spans="2:8">
      <c r="B235" s="753">
        <v>39331</v>
      </c>
      <c r="C235" s="754">
        <v>4.5714285714285712</v>
      </c>
      <c r="D235" s="754">
        <v>6.8270744457726931</v>
      </c>
      <c r="E235" s="754">
        <v>0.14210565225398852</v>
      </c>
      <c r="F235" s="754">
        <v>30272.443920691439</v>
      </c>
      <c r="G235" s="755">
        <v>79</v>
      </c>
      <c r="H235" s="755">
        <v>387.86181815085678</v>
      </c>
    </row>
    <row r="236" spans="2:8">
      <c r="B236" s="753">
        <v>39332</v>
      </c>
      <c r="C236" s="754">
        <v>5</v>
      </c>
      <c r="D236" s="754">
        <v>6.5733880840857095</v>
      </c>
      <c r="E236" s="754">
        <v>-9.8967813916938319E-2</v>
      </c>
      <c r="F236" s="754">
        <v>31091.58817429858</v>
      </c>
      <c r="G236" s="755">
        <v>83.857142857142861</v>
      </c>
      <c r="H236" s="755">
        <v>370.2048001718307</v>
      </c>
    </row>
    <row r="237" spans="2:8">
      <c r="B237" s="753">
        <v>39335</v>
      </c>
      <c r="C237" s="754">
        <v>5.0714285714285712</v>
      </c>
      <c r="D237" s="754">
        <v>6.6798404261736044</v>
      </c>
      <c r="E237" s="754">
        <v>1.5769431593091356</v>
      </c>
      <c r="F237" s="754">
        <v>28973.15848470429</v>
      </c>
      <c r="G237" s="755">
        <v>80.285714285714292</v>
      </c>
      <c r="H237" s="755">
        <v>359.27793281046627</v>
      </c>
    </row>
    <row r="238" spans="2:8">
      <c r="B238" s="753">
        <v>39336</v>
      </c>
      <c r="C238" s="754">
        <v>4.7142571428571429</v>
      </c>
      <c r="D238" s="754">
        <v>7.0525829038217793</v>
      </c>
      <c r="E238" s="754">
        <v>-1.2800989776134983</v>
      </c>
      <c r="F238" s="754">
        <v>25245.727424012857</v>
      </c>
      <c r="G238" s="755">
        <v>73.857142857142861</v>
      </c>
      <c r="H238" s="755">
        <v>343.05981822049887</v>
      </c>
    </row>
    <row r="239" spans="2:8">
      <c r="B239" s="753">
        <v>39337</v>
      </c>
      <c r="C239" s="754">
        <v>5.1428285714285717</v>
      </c>
      <c r="D239" s="754">
        <v>7.4679911004547046</v>
      </c>
      <c r="E239" s="754">
        <v>0.79910586024131014</v>
      </c>
      <c r="F239" s="754">
        <v>23477.441023329997</v>
      </c>
      <c r="G239" s="755">
        <v>70.428571428571431</v>
      </c>
      <c r="H239" s="755">
        <v>337.14488449998834</v>
      </c>
    </row>
    <row r="240" spans="2:8">
      <c r="B240" s="753">
        <v>39338</v>
      </c>
      <c r="C240" s="754">
        <v>4.8142571428571426</v>
      </c>
      <c r="D240" s="754">
        <v>8.0734929173420138</v>
      </c>
      <c r="E240" s="754">
        <v>1.2358371575825569</v>
      </c>
      <c r="F240" s="754">
        <v>22897.439938647145</v>
      </c>
      <c r="G240" s="755">
        <v>64.714285714285708</v>
      </c>
      <c r="H240" s="755">
        <v>350.16271482744025</v>
      </c>
    </row>
    <row r="241" spans="2:8">
      <c r="B241" s="753">
        <v>39339</v>
      </c>
      <c r="C241" s="754">
        <v>4.8856857142857137</v>
      </c>
      <c r="D241" s="754">
        <v>8.3467228489391569</v>
      </c>
      <c r="E241" s="754">
        <v>0.23427230568067081</v>
      </c>
      <c r="F241" s="754">
        <v>21422.439825007143</v>
      </c>
      <c r="G241" s="755">
        <v>62.428571428571431</v>
      </c>
      <c r="H241" s="755">
        <v>341.03589246622607</v>
      </c>
    </row>
    <row r="242" spans="2:8">
      <c r="B242" s="753">
        <v>39342</v>
      </c>
      <c r="C242" s="754">
        <v>4.3856857142857146</v>
      </c>
      <c r="D242" s="754">
        <v>8.8798146584528901</v>
      </c>
      <c r="E242" s="754">
        <v>0.44076568514724102</v>
      </c>
      <c r="F242" s="754">
        <v>21473.010259885716</v>
      </c>
      <c r="G242" s="755">
        <v>60.142857142857146</v>
      </c>
      <c r="H242" s="755">
        <v>358.04573182212926</v>
      </c>
    </row>
    <row r="243" spans="2:8">
      <c r="B243" s="753">
        <v>39343</v>
      </c>
      <c r="C243" s="754">
        <v>4.5999714285714282</v>
      </c>
      <c r="D243" s="754">
        <v>8.3930252019997873</v>
      </c>
      <c r="E243" s="754">
        <v>1.2316875278637589</v>
      </c>
      <c r="F243" s="754">
        <v>19562.438957144284</v>
      </c>
      <c r="G243" s="755">
        <v>54.428571428571431</v>
      </c>
      <c r="H243" s="755">
        <v>362.37400601277375</v>
      </c>
    </row>
    <row r="244" spans="2:8">
      <c r="B244" s="753">
        <v>39344</v>
      </c>
      <c r="C244" s="754">
        <v>4.3142571428571426</v>
      </c>
      <c r="D244" s="754">
        <v>7.9104553607119543</v>
      </c>
      <c r="E244" s="754">
        <v>-0.748960037722048</v>
      </c>
      <c r="F244" s="754">
        <v>22242.869440331433</v>
      </c>
      <c r="G244" s="755">
        <v>59.857142857142854</v>
      </c>
      <c r="H244" s="755">
        <v>370.58842724586168</v>
      </c>
    </row>
    <row r="245" spans="2:8">
      <c r="B245" s="753">
        <v>39345</v>
      </c>
      <c r="C245" s="754">
        <v>4.1714285714285717</v>
      </c>
      <c r="D245" s="754">
        <v>7.5293254117538977</v>
      </c>
      <c r="E245" s="754">
        <v>0.53893416780264047</v>
      </c>
      <c r="F245" s="754">
        <v>25104.012441785722</v>
      </c>
      <c r="G245" s="755">
        <v>62.285714285714285</v>
      </c>
      <c r="H245" s="755">
        <v>398.9694347906601</v>
      </c>
    </row>
    <row r="246" spans="2:8">
      <c r="B246" s="753">
        <v>39346</v>
      </c>
      <c r="C246" s="754">
        <v>4.3142857142857141</v>
      </c>
      <c r="D246" s="754">
        <v>7.3749241036057214</v>
      </c>
      <c r="E246" s="754">
        <v>-6.3400630015265378</v>
      </c>
      <c r="F246" s="754">
        <v>27531.155687402868</v>
      </c>
      <c r="G246" s="755">
        <v>65.714285714285708</v>
      </c>
      <c r="H246" s="755">
        <v>412.82240278748731</v>
      </c>
    </row>
    <row r="247" spans="2:8">
      <c r="B247" s="753">
        <v>39349</v>
      </c>
      <c r="C247" s="754">
        <v>4.6428571428571432</v>
      </c>
      <c r="D247" s="754">
        <v>7.2431086155558209</v>
      </c>
      <c r="E247" s="754">
        <v>1.2653744637394442</v>
      </c>
      <c r="F247" s="754">
        <v>29423.726977095725</v>
      </c>
      <c r="G247" s="755">
        <v>66.142857142857139</v>
      </c>
      <c r="H247" s="755">
        <v>440.17335815641229</v>
      </c>
    </row>
    <row r="248" spans="2:8">
      <c r="B248" s="753">
        <v>39350</v>
      </c>
      <c r="C248" s="754">
        <v>4.8571428571428568</v>
      </c>
      <c r="D248" s="754">
        <v>6.9293115641730285</v>
      </c>
      <c r="E248" s="754">
        <v>0.94435155198910969</v>
      </c>
      <c r="F248" s="754">
        <v>28755.155045695727</v>
      </c>
      <c r="G248" s="755">
        <v>66.428571428571431</v>
      </c>
      <c r="H248" s="755">
        <v>428.02889338850252</v>
      </c>
    </row>
    <row r="249" spans="2:8">
      <c r="B249" s="753">
        <v>39351</v>
      </c>
      <c r="C249" s="754">
        <v>5.2142857142857144</v>
      </c>
      <c r="D249" s="754">
        <v>6.1395849231436568</v>
      </c>
      <c r="E249" s="754">
        <v>2.0278661708163943</v>
      </c>
      <c r="F249" s="754">
        <v>31015.014517004292</v>
      </c>
      <c r="G249" s="755">
        <v>70.857142857142861</v>
      </c>
      <c r="H249" s="755">
        <v>434.14340011817632</v>
      </c>
    </row>
    <row r="250" spans="2:8">
      <c r="B250" s="753">
        <v>39352</v>
      </c>
      <c r="C250" s="754">
        <v>4.2857142857142856</v>
      </c>
      <c r="D250" s="754">
        <v>6.1561653996556851</v>
      </c>
      <c r="E250" s="754">
        <v>1.3897882685516976</v>
      </c>
      <c r="F250" s="754">
        <v>31373.300307262867</v>
      </c>
      <c r="G250" s="755">
        <v>73.571428571428569</v>
      </c>
      <c r="H250" s="755">
        <v>423.50181605739863</v>
      </c>
    </row>
    <row r="251" spans="2:8">
      <c r="B251" s="753">
        <v>39353</v>
      </c>
      <c r="C251" s="754">
        <v>4.7428571428571429</v>
      </c>
      <c r="D251" s="754">
        <v>6.6314142208374376</v>
      </c>
      <c r="E251" s="754">
        <v>-2.0228309810523006</v>
      </c>
      <c r="F251" s="754">
        <v>30933.29942309286</v>
      </c>
      <c r="G251" s="755">
        <v>70.857142857142861</v>
      </c>
      <c r="H251" s="755">
        <v>433.17279359772664</v>
      </c>
    </row>
    <row r="252" spans="2:8">
      <c r="B252" s="753">
        <v>39356</v>
      </c>
      <c r="C252" s="754">
        <v>5.0642857142857149</v>
      </c>
      <c r="D252" s="754">
        <v>7.0816245024433027</v>
      </c>
      <c r="E252" s="754">
        <v>-2.7925729597234064</v>
      </c>
      <c r="F252" s="754">
        <v>27763.870758815719</v>
      </c>
      <c r="G252" s="755">
        <v>66.857142857142861</v>
      </c>
      <c r="H252" s="755">
        <v>409.29082878434707</v>
      </c>
    </row>
    <row r="253" spans="2:8">
      <c r="B253" s="753">
        <v>39357</v>
      </c>
      <c r="C253" s="754">
        <v>4.7785714285714294</v>
      </c>
      <c r="D253" s="754">
        <v>7.2079259053775866</v>
      </c>
      <c r="E253" s="754">
        <v>-0.69591317873673875</v>
      </c>
      <c r="F253" s="754">
        <v>25175.203977572855</v>
      </c>
      <c r="G253" s="755">
        <v>65.285714285714292</v>
      </c>
      <c r="H253" s="755">
        <v>383.58480836884888</v>
      </c>
    </row>
    <row r="254" spans="2:8">
      <c r="B254" s="753">
        <v>39358</v>
      </c>
      <c r="C254" s="754">
        <v>5.0642857142857149</v>
      </c>
      <c r="D254" s="754">
        <v>6.6673052520859679</v>
      </c>
      <c r="E254" s="754">
        <v>4.4760528764275129</v>
      </c>
      <c r="F254" s="754">
        <v>25160.634993002859</v>
      </c>
      <c r="G254" s="755">
        <v>70.714285714285708</v>
      </c>
      <c r="H254" s="755">
        <v>355.60473837907557</v>
      </c>
    </row>
    <row r="255" spans="2:8">
      <c r="B255" s="753">
        <v>39359</v>
      </c>
      <c r="C255" s="754">
        <v>4.8500000000000005</v>
      </c>
      <c r="D255" s="754">
        <v>6.5343133421919353</v>
      </c>
      <c r="E255" s="754">
        <v>0.76908177495788976</v>
      </c>
      <c r="F255" s="754">
        <v>28034.207418215716</v>
      </c>
      <c r="G255" s="755">
        <v>71.571428571428569</v>
      </c>
      <c r="H255" s="755">
        <v>394.10982775422599</v>
      </c>
    </row>
    <row r="256" spans="2:8">
      <c r="B256" s="753">
        <v>39360</v>
      </c>
      <c r="C256" s="754">
        <v>4.4928571428571429</v>
      </c>
      <c r="D256" s="754">
        <v>6.7116487895518846</v>
      </c>
      <c r="E256" s="754">
        <v>-0.23949597988466564</v>
      </c>
      <c r="F256" s="754">
        <v>26664.491691982857</v>
      </c>
      <c r="G256" s="755">
        <v>67</v>
      </c>
      <c r="H256" s="755">
        <v>411.13297372116074</v>
      </c>
    </row>
    <row r="257" spans="2:8">
      <c r="B257" s="753">
        <v>39363</v>
      </c>
      <c r="C257" s="754">
        <v>4.8500000000000005</v>
      </c>
      <c r="D257" s="754">
        <v>6.9547210575161964</v>
      </c>
      <c r="E257" s="754">
        <v>-3.2786661250296225</v>
      </c>
      <c r="F257" s="754">
        <v>28742.778545108569</v>
      </c>
      <c r="G257" s="755">
        <v>70</v>
      </c>
      <c r="H257" s="755">
        <v>423.29074293177018</v>
      </c>
    </row>
    <row r="258" spans="2:8">
      <c r="B258" s="753">
        <v>39364</v>
      </c>
      <c r="C258" s="754">
        <v>4.9214285714285717</v>
      </c>
      <c r="D258" s="754">
        <v>6.0636129039453008</v>
      </c>
      <c r="E258" s="754">
        <v>0.8305702227308025</v>
      </c>
      <c r="F258" s="754">
        <v>27648.778866272856</v>
      </c>
      <c r="G258" s="755">
        <v>67.285714285714292</v>
      </c>
      <c r="H258" s="755">
        <v>427.45207339261248</v>
      </c>
    </row>
    <row r="259" spans="2:8">
      <c r="B259" s="753">
        <v>39365</v>
      </c>
      <c r="C259" s="754">
        <v>4.5071428571428571</v>
      </c>
      <c r="D259" s="754">
        <v>5.0669005150299213</v>
      </c>
      <c r="E259" s="754">
        <v>-0.62028145894552722</v>
      </c>
      <c r="F259" s="754">
        <v>28072.350700849998</v>
      </c>
      <c r="G259" s="755">
        <v>66.714285714285708</v>
      </c>
      <c r="H259" s="755">
        <v>442.75189246906001</v>
      </c>
    </row>
    <row r="260" spans="2:8">
      <c r="B260" s="753">
        <v>39366</v>
      </c>
      <c r="C260" s="754">
        <v>4.2071571428571426</v>
      </c>
      <c r="D260" s="754">
        <v>4.0342139245047424</v>
      </c>
      <c r="E260" s="754">
        <v>-0.2357554345062054</v>
      </c>
      <c r="F260" s="754">
        <v>28776.732664071427</v>
      </c>
      <c r="G260" s="755">
        <v>67</v>
      </c>
      <c r="H260" s="755">
        <v>451.15246669746631</v>
      </c>
    </row>
    <row r="261" spans="2:8">
      <c r="B261" s="753">
        <v>39367</v>
      </c>
      <c r="C261" s="754">
        <v>3.6642999999999999</v>
      </c>
      <c r="D261" s="754">
        <v>3.3680161955160588</v>
      </c>
      <c r="E261" s="754">
        <v>-3.4632100743189413</v>
      </c>
      <c r="F261" s="754">
        <v>28618.590116374286</v>
      </c>
      <c r="G261" s="755">
        <v>64</v>
      </c>
      <c r="H261" s="755">
        <v>461.31810951026483</v>
      </c>
    </row>
    <row r="262" spans="2:8">
      <c r="B262" s="753">
        <v>39370</v>
      </c>
      <c r="C262" s="754">
        <v>3.5214428571428571</v>
      </c>
      <c r="D262" s="754">
        <v>2.7365831216517997</v>
      </c>
      <c r="E262" s="754">
        <v>2.9852127546506457E-2</v>
      </c>
      <c r="F262" s="754">
        <v>31734.448576431423</v>
      </c>
      <c r="G262" s="755">
        <v>70.285714285714292</v>
      </c>
      <c r="H262" s="755">
        <v>459.83443959712901</v>
      </c>
    </row>
    <row r="263" spans="2:8">
      <c r="B263" s="753">
        <v>39371</v>
      </c>
      <c r="C263" s="754">
        <v>4.8785857142857134</v>
      </c>
      <c r="D263" s="754">
        <v>2.8317628340513901</v>
      </c>
      <c r="E263" s="754">
        <v>-0.49131539115327039</v>
      </c>
      <c r="F263" s="754">
        <v>34977.736013374284</v>
      </c>
      <c r="G263" s="755">
        <v>82.714285714285708</v>
      </c>
      <c r="H263" s="755">
        <v>429.68452010589618</v>
      </c>
    </row>
    <row r="264" spans="2:8">
      <c r="B264" s="753">
        <v>39372</v>
      </c>
      <c r="C264" s="754">
        <v>5.5214428571428575</v>
      </c>
      <c r="D264" s="754">
        <v>3.0537090205562407</v>
      </c>
      <c r="E264" s="754">
        <v>-0.71324409427414825</v>
      </c>
      <c r="F264" s="754">
        <v>35898.306664684285</v>
      </c>
      <c r="G264" s="755">
        <v>82.428571428571431</v>
      </c>
      <c r="H264" s="755">
        <v>441.48689306731251</v>
      </c>
    </row>
    <row r="265" spans="2:8">
      <c r="B265" s="753">
        <v>39373</v>
      </c>
      <c r="C265" s="754">
        <v>5.5643000000000002</v>
      </c>
      <c r="D265" s="754">
        <v>3.5082650716725445</v>
      </c>
      <c r="E265" s="754">
        <v>1.0739228086017709</v>
      </c>
      <c r="F265" s="754">
        <v>38486.449550268575</v>
      </c>
      <c r="G265" s="755">
        <v>87.428571428571431</v>
      </c>
      <c r="H265" s="755">
        <v>441.81588270533911</v>
      </c>
    </row>
    <row r="266" spans="2:8">
      <c r="B266" s="753">
        <v>39374</v>
      </c>
      <c r="C266" s="754">
        <v>5.9428714285714284</v>
      </c>
      <c r="D266" s="754">
        <v>3.7580497997635081</v>
      </c>
      <c r="E266" s="754">
        <v>4.4660080449014226</v>
      </c>
      <c r="F266" s="754">
        <v>40057.735551248574</v>
      </c>
      <c r="G266" s="755">
        <v>90.142857142857139</v>
      </c>
      <c r="H266" s="755">
        <v>447.03114749918529</v>
      </c>
    </row>
    <row r="267" spans="2:8">
      <c r="B267" s="753">
        <v>39377</v>
      </c>
      <c r="C267" s="754">
        <v>6.1714285714285717</v>
      </c>
      <c r="D267" s="754">
        <v>4.1762934688194315</v>
      </c>
      <c r="E267" s="754">
        <v>0.65160988423061283</v>
      </c>
      <c r="F267" s="754">
        <v>44261.021068585724</v>
      </c>
      <c r="G267" s="755">
        <v>94.142857142857139</v>
      </c>
      <c r="H267" s="755">
        <v>474.57739117046629</v>
      </c>
    </row>
    <row r="268" spans="2:8">
      <c r="B268" s="753">
        <v>39378</v>
      </c>
      <c r="C268" s="754">
        <v>6.5</v>
      </c>
      <c r="D268" s="754">
        <v>4.4974604821725093</v>
      </c>
      <c r="E268" s="754">
        <v>-1.8349410220387661</v>
      </c>
      <c r="F268" s="754">
        <v>47169.30503944571</v>
      </c>
      <c r="G268" s="755">
        <v>96.142857142857139</v>
      </c>
      <c r="H268" s="755">
        <v>496.80467427002702</v>
      </c>
    </row>
    <row r="269" spans="2:8">
      <c r="B269" s="753">
        <v>39379</v>
      </c>
      <c r="C269" s="754">
        <v>6.3999999999999995</v>
      </c>
      <c r="D269" s="754">
        <v>4.6717814431210982</v>
      </c>
      <c r="E269" s="754">
        <v>-1.4035471336308794</v>
      </c>
      <c r="F269" s="754">
        <v>45266.73089563143</v>
      </c>
      <c r="G269" s="755">
        <v>90.714285714285708</v>
      </c>
      <c r="H269" s="755">
        <v>508.49544447202237</v>
      </c>
    </row>
    <row r="270" spans="2:8">
      <c r="B270" s="753">
        <v>39383</v>
      </c>
      <c r="C270" s="754">
        <v>4.8999999999999995</v>
      </c>
      <c r="D270" s="754">
        <v>4.1981191983721917</v>
      </c>
      <c r="E270" s="754">
        <v>0.68789719560145279</v>
      </c>
      <c r="F270" s="754">
        <v>45211.157846101436</v>
      </c>
      <c r="G270" s="755">
        <v>85.142857142857139</v>
      </c>
      <c r="H270" s="755">
        <v>530.4330753642015</v>
      </c>
    </row>
    <row r="271" spans="2:8">
      <c r="B271" s="753">
        <v>39384</v>
      </c>
      <c r="C271" s="754">
        <v>4.0571428571428578</v>
      </c>
      <c r="D271" s="754">
        <v>3.4925819640497977</v>
      </c>
      <c r="E271" s="754">
        <v>-1.3927806841940669</v>
      </c>
      <c r="F271" s="754">
        <v>43533.155966619997</v>
      </c>
      <c r="G271" s="755">
        <v>79.428571428571431</v>
      </c>
      <c r="H271" s="755">
        <v>554.49258421561649</v>
      </c>
    </row>
    <row r="272" spans="2:8">
      <c r="B272" s="753">
        <v>39385</v>
      </c>
      <c r="C272" s="754">
        <v>3.4142857142857146</v>
      </c>
      <c r="D272" s="754">
        <v>2.9080721525142108</v>
      </c>
      <c r="E272" s="754">
        <v>4.6000441770346345E-2</v>
      </c>
      <c r="F272" s="754">
        <v>41160.86905943857</v>
      </c>
      <c r="G272" s="755">
        <v>73.857142857142861</v>
      </c>
      <c r="H272" s="755">
        <v>564.75469123973494</v>
      </c>
    </row>
    <row r="273" spans="2:8">
      <c r="B273" s="753">
        <v>39386</v>
      </c>
      <c r="C273" s="754">
        <v>2.9142857142857146</v>
      </c>
      <c r="D273" s="754">
        <v>2.6863332381717533</v>
      </c>
      <c r="E273" s="754">
        <v>-6.9874394981049193E-2</v>
      </c>
      <c r="F273" s="754">
        <v>42881.58422680715</v>
      </c>
      <c r="G273" s="755">
        <v>77</v>
      </c>
      <c r="H273" s="755">
        <v>566.57077917458219</v>
      </c>
    </row>
    <row r="274" spans="2:8">
      <c r="B274" s="753">
        <v>39387</v>
      </c>
      <c r="C274" s="754">
        <v>2.6999999999999997</v>
      </c>
      <c r="D274" s="754">
        <v>2.7204700444211127</v>
      </c>
      <c r="E274" s="754">
        <v>-0.97151504278379353</v>
      </c>
      <c r="F274" s="754">
        <v>40729.298354715713</v>
      </c>
      <c r="G274" s="755">
        <v>72.714285714285708</v>
      </c>
      <c r="H274" s="755">
        <v>568.8931502813831</v>
      </c>
    </row>
    <row r="275" spans="2:8">
      <c r="B275" s="753">
        <v>39388</v>
      </c>
      <c r="C275" s="754">
        <v>2.8000000000000003</v>
      </c>
      <c r="D275" s="754">
        <v>3.008223028202873</v>
      </c>
      <c r="E275" s="754">
        <v>-0.98774906253111627</v>
      </c>
      <c r="F275" s="754">
        <v>38028.441617930002</v>
      </c>
      <c r="G275" s="755">
        <v>69.142857142857139</v>
      </c>
      <c r="H275" s="755">
        <v>558.57157546494386</v>
      </c>
    </row>
    <row r="276" spans="2:8">
      <c r="B276" s="753">
        <v>39391</v>
      </c>
      <c r="C276" s="754">
        <v>3.4</v>
      </c>
      <c r="D276" s="754">
        <v>3.1616915018986513</v>
      </c>
      <c r="E276" s="754">
        <v>1.1358491467210263</v>
      </c>
      <c r="F276" s="754">
        <v>36662.873327337154</v>
      </c>
      <c r="G276" s="755">
        <v>69.714285714285708</v>
      </c>
      <c r="H276" s="755">
        <v>536.99058953919848</v>
      </c>
    </row>
    <row r="277" spans="2:8">
      <c r="B277" s="753">
        <v>39392</v>
      </c>
      <c r="C277" s="754">
        <v>3.7571428571428571</v>
      </c>
      <c r="D277" s="754">
        <v>3.4454090566009086</v>
      </c>
      <c r="E277" s="754">
        <v>2.4790272397441671</v>
      </c>
      <c r="F277" s="754">
        <v>35990.161482031435</v>
      </c>
      <c r="G277" s="755">
        <v>71.857142857142861</v>
      </c>
      <c r="H277" s="755">
        <v>519.93200743297155</v>
      </c>
    </row>
    <row r="278" spans="2:8">
      <c r="B278" s="753">
        <v>39393</v>
      </c>
      <c r="C278" s="754">
        <v>3.6714285714285713</v>
      </c>
      <c r="D278" s="754">
        <v>3.831327847559769</v>
      </c>
      <c r="E278" s="754">
        <v>0.3825325585327386</v>
      </c>
      <c r="F278" s="754">
        <v>36045.165215225723</v>
      </c>
      <c r="G278" s="755">
        <v>78.428571428571431</v>
      </c>
      <c r="H278" s="755">
        <v>474.08604228432733</v>
      </c>
    </row>
    <row r="279" spans="2:8">
      <c r="B279" s="753">
        <v>39394</v>
      </c>
      <c r="C279" s="754">
        <v>3.5428571428571423</v>
      </c>
      <c r="D279" s="754">
        <v>4.4392747577322433</v>
      </c>
      <c r="E279" s="754">
        <v>-0.89399112883152387</v>
      </c>
      <c r="F279" s="754">
        <v>37104.740284678584</v>
      </c>
      <c r="G279" s="755">
        <v>85.428571428571431</v>
      </c>
      <c r="H279" s="755">
        <v>442.71781786269224</v>
      </c>
    </row>
    <row r="280" spans="2:8">
      <c r="B280" s="753">
        <v>39395</v>
      </c>
      <c r="C280" s="754">
        <v>3.5428571428571423</v>
      </c>
      <c r="D280" s="754">
        <v>4.8009340710517003</v>
      </c>
      <c r="E280" s="754">
        <v>0.84186917206430145</v>
      </c>
      <c r="F280" s="754">
        <v>35327.884360722863</v>
      </c>
      <c r="G280" s="755">
        <v>85.714285714285708</v>
      </c>
      <c r="H280" s="755">
        <v>419.82045308478035</v>
      </c>
    </row>
    <row r="281" spans="2:8">
      <c r="B281" s="753">
        <v>39398</v>
      </c>
      <c r="C281" s="754">
        <v>3.8285714285714283</v>
      </c>
      <c r="D281" s="754">
        <v>4.743177791541572</v>
      </c>
      <c r="E281" s="754">
        <v>-0.25610638898756743</v>
      </c>
      <c r="F281" s="754">
        <v>34600.74298906287</v>
      </c>
      <c r="G281" s="755">
        <v>88.571428571428569</v>
      </c>
      <c r="H281" s="755">
        <v>394.60393292191719</v>
      </c>
    </row>
    <row r="282" spans="2:8">
      <c r="B282" s="753">
        <v>39399</v>
      </c>
      <c r="C282" s="754">
        <v>3.7714285714285718</v>
      </c>
      <c r="D282" s="754">
        <v>4.2895071371373721</v>
      </c>
      <c r="E282" s="754">
        <v>0.56644777196417539</v>
      </c>
      <c r="F282" s="754">
        <v>33521.171964457149</v>
      </c>
      <c r="G282" s="755">
        <v>91.571428571428569</v>
      </c>
      <c r="H282" s="755">
        <v>366.8607569531934</v>
      </c>
    </row>
    <row r="283" spans="2:8">
      <c r="B283" s="753">
        <v>39400</v>
      </c>
      <c r="C283" s="754">
        <v>3.2142857142857144</v>
      </c>
      <c r="D283" s="754">
        <v>4.016475585610995</v>
      </c>
      <c r="E283" s="754">
        <v>-0.58816403125009398</v>
      </c>
      <c r="F283" s="754">
        <v>32907.884335481431</v>
      </c>
      <c r="G283" s="755">
        <v>91.571428571428569</v>
      </c>
      <c r="H283" s="755">
        <v>359.09762240919702</v>
      </c>
    </row>
    <row r="284" spans="2:8">
      <c r="B284" s="753">
        <v>39401</v>
      </c>
      <c r="C284" s="754">
        <v>3.3571428571428572</v>
      </c>
      <c r="D284" s="754">
        <v>4.2309655085863866</v>
      </c>
      <c r="E284" s="754">
        <v>-0.45688191006291934</v>
      </c>
      <c r="F284" s="754">
        <v>33096.314733578576</v>
      </c>
      <c r="G284" s="755">
        <v>96</v>
      </c>
      <c r="H284" s="755">
        <v>347.54991630789027</v>
      </c>
    </row>
    <row r="285" spans="2:8">
      <c r="B285" s="753">
        <v>39402</v>
      </c>
      <c r="C285" s="754">
        <v>3.8928571428571428</v>
      </c>
      <c r="D285" s="754">
        <v>4.0809208831911068</v>
      </c>
      <c r="E285" s="754">
        <v>-2.3888680657257799</v>
      </c>
      <c r="F285" s="754">
        <v>31644.026062662862</v>
      </c>
      <c r="G285" s="755">
        <v>90.142857142857139</v>
      </c>
      <c r="H285" s="755">
        <v>358.08098013536153</v>
      </c>
    </row>
    <row r="286" spans="2:8">
      <c r="B286" s="753">
        <v>39405</v>
      </c>
      <c r="C286" s="754">
        <v>4.3785714285714281</v>
      </c>
      <c r="D286" s="754">
        <v>3.54028198403351</v>
      </c>
      <c r="E286" s="754">
        <v>0.37048259131324346</v>
      </c>
      <c r="F286" s="754">
        <v>30139.453532332856</v>
      </c>
      <c r="G286" s="755">
        <v>87.714285714285708</v>
      </c>
      <c r="H286" s="755">
        <v>350.39863149316324</v>
      </c>
    </row>
    <row r="287" spans="2:8">
      <c r="B287" s="753">
        <v>39406</v>
      </c>
      <c r="C287" s="754">
        <v>4.4142857142857137</v>
      </c>
      <c r="D287" s="754">
        <v>3.1123441937977323</v>
      </c>
      <c r="E287" s="754">
        <v>4.2545194935766855</v>
      </c>
      <c r="F287" s="754">
        <v>29390.739032948568</v>
      </c>
      <c r="G287" s="755">
        <v>87.428571428571431</v>
      </c>
      <c r="H287" s="755">
        <v>342.49635696205075</v>
      </c>
    </row>
    <row r="288" spans="2:8">
      <c r="B288" s="753">
        <v>39407</v>
      </c>
      <c r="C288" s="754">
        <v>4.0571428571428569</v>
      </c>
      <c r="D288" s="754">
        <v>2.725964838402029</v>
      </c>
      <c r="E288" s="754">
        <v>-2.8078482275822738</v>
      </c>
      <c r="F288" s="754">
        <v>28928.451786228572</v>
      </c>
      <c r="G288" s="755">
        <v>83.857142857142861</v>
      </c>
      <c r="H288" s="755">
        <v>355.90341447492665</v>
      </c>
    </row>
    <row r="289" spans="2:8">
      <c r="B289" s="753">
        <v>39408</v>
      </c>
      <c r="C289" s="754">
        <v>3.5857142857142859</v>
      </c>
      <c r="D289" s="754">
        <v>2.5829862948876525</v>
      </c>
      <c r="E289" s="754">
        <v>-2.1677121443720342</v>
      </c>
      <c r="F289" s="754">
        <v>29539.022768247141</v>
      </c>
      <c r="G289" s="755">
        <v>81.857142857142861</v>
      </c>
      <c r="H289" s="755">
        <v>371.30001851157431</v>
      </c>
    </row>
    <row r="290" spans="2:8">
      <c r="B290" s="753">
        <v>39409</v>
      </c>
      <c r="C290" s="754">
        <v>3.5714428571428569</v>
      </c>
      <c r="D290" s="754">
        <v>2.5720657549716721</v>
      </c>
      <c r="E290" s="754">
        <v>0.20074373120263411</v>
      </c>
      <c r="F290" s="754">
        <v>30832.59522005</v>
      </c>
      <c r="G290" s="755">
        <v>83.428571428571431</v>
      </c>
      <c r="H290" s="755">
        <v>378.89114499748752</v>
      </c>
    </row>
    <row r="291" spans="2:8">
      <c r="B291" s="753">
        <v>39412</v>
      </c>
      <c r="C291" s="754">
        <v>3.0714428571428569</v>
      </c>
      <c r="D291" s="754">
        <v>1.895606975417699</v>
      </c>
      <c r="E291" s="754">
        <v>-0.16597286618240092</v>
      </c>
      <c r="F291" s="754">
        <v>29150.448648428577</v>
      </c>
      <c r="G291" s="755">
        <v>73.571428571428569</v>
      </c>
      <c r="H291" s="755">
        <v>400.26039853190349</v>
      </c>
    </row>
    <row r="292" spans="2:8">
      <c r="B292" s="753">
        <v>39413</v>
      </c>
      <c r="C292" s="754">
        <v>2.4928714285714286</v>
      </c>
      <c r="D292" s="754">
        <v>1.5452458164731606</v>
      </c>
      <c r="E292" s="754">
        <v>-0.68506238255648622</v>
      </c>
      <c r="F292" s="754">
        <v>28535.449358794285</v>
      </c>
      <c r="G292" s="755">
        <v>74.142857142857139</v>
      </c>
      <c r="H292" s="755">
        <v>385.29086256365463</v>
      </c>
    </row>
    <row r="293" spans="2:8">
      <c r="B293" s="753">
        <v>39414</v>
      </c>
      <c r="C293" s="754">
        <v>2.2071571428571426</v>
      </c>
      <c r="D293" s="754">
        <v>1.5711444215963792</v>
      </c>
      <c r="E293" s="754">
        <v>1.2948886165020133</v>
      </c>
      <c r="F293" s="754">
        <v>29547.876027922852</v>
      </c>
      <c r="G293" s="755">
        <v>70.857142857142861</v>
      </c>
      <c r="H293" s="755">
        <v>421.07734527988924</v>
      </c>
    </row>
    <row r="294" spans="2:8">
      <c r="B294" s="753">
        <v>39415</v>
      </c>
      <c r="C294" s="754">
        <v>2.0000142857142857</v>
      </c>
      <c r="D294" s="754">
        <v>1.6103606596868831</v>
      </c>
      <c r="E294" s="754">
        <v>-0.40424818388926553</v>
      </c>
      <c r="F294" s="754">
        <v>33464.876074760003</v>
      </c>
      <c r="G294" s="755">
        <v>74.285714285714292</v>
      </c>
      <c r="H294" s="755">
        <v>448.41620170995628</v>
      </c>
    </row>
    <row r="295" spans="2:8">
      <c r="B295" s="753">
        <v>39416</v>
      </c>
      <c r="C295" s="754">
        <v>1.8285857142857143</v>
      </c>
      <c r="D295" s="754">
        <v>1.6845255804506427</v>
      </c>
      <c r="E295" s="754">
        <v>-0.52516488331623079</v>
      </c>
      <c r="F295" s="754">
        <v>34365.303220524285</v>
      </c>
      <c r="G295" s="755">
        <v>72.428571428571431</v>
      </c>
      <c r="H295" s="755">
        <v>481.42009329282052</v>
      </c>
    </row>
    <row r="296" spans="2:8">
      <c r="B296" s="753">
        <v>39419</v>
      </c>
      <c r="C296" s="754">
        <v>1.8143</v>
      </c>
      <c r="D296" s="754">
        <v>1.7243719688749366</v>
      </c>
      <c r="E296" s="754">
        <v>0.46610620410226589</v>
      </c>
      <c r="F296" s="754">
        <v>35788.874088207151</v>
      </c>
      <c r="G296" s="755">
        <v>71.428571428571431</v>
      </c>
      <c r="H296" s="755">
        <v>507.40339129769251</v>
      </c>
    </row>
    <row r="297" spans="2:8">
      <c r="B297" s="753">
        <v>39420</v>
      </c>
      <c r="C297" s="754">
        <v>1.8857142857142859</v>
      </c>
      <c r="D297" s="754">
        <v>1.6474851333961043</v>
      </c>
      <c r="E297" s="754">
        <v>0.29396716197363371</v>
      </c>
      <c r="F297" s="754">
        <v>34740.301762082861</v>
      </c>
      <c r="G297" s="755">
        <v>68.428571428571431</v>
      </c>
      <c r="H297" s="755">
        <v>511.40477082386235</v>
      </c>
    </row>
    <row r="298" spans="2:8">
      <c r="B298" s="753">
        <v>39421</v>
      </c>
      <c r="C298" s="754">
        <v>1.8857142857142857</v>
      </c>
      <c r="D298" s="754">
        <v>1.6041558412643069</v>
      </c>
      <c r="E298" s="754">
        <v>7.8667912530386408E-2</v>
      </c>
      <c r="F298" s="754">
        <v>35975.874058142865</v>
      </c>
      <c r="G298" s="755">
        <v>70.714285714285708</v>
      </c>
      <c r="H298" s="755">
        <v>513.55792664709645</v>
      </c>
    </row>
    <row r="299" spans="2:8">
      <c r="B299" s="753">
        <v>39422</v>
      </c>
      <c r="C299" s="754">
        <v>1.657142857142857</v>
      </c>
      <c r="D299" s="754">
        <v>1.5988927612121</v>
      </c>
      <c r="E299" s="754">
        <v>-0.92529210893274572</v>
      </c>
      <c r="F299" s="754">
        <v>39363.87511412429</v>
      </c>
      <c r="G299" s="755">
        <v>77.142857142857139</v>
      </c>
      <c r="H299" s="755">
        <v>527.09868393433885</v>
      </c>
    </row>
    <row r="300" spans="2:8">
      <c r="B300" s="753">
        <v>39423</v>
      </c>
      <c r="C300" s="754">
        <v>1.8714285714285714</v>
      </c>
      <c r="D300" s="754">
        <v>1.6846964336958852</v>
      </c>
      <c r="E300" s="754">
        <v>0.47775604918012937</v>
      </c>
      <c r="F300" s="754">
        <v>39991.305220444287</v>
      </c>
      <c r="G300" s="755">
        <v>82.428571428571431</v>
      </c>
      <c r="H300" s="755">
        <v>502.10455366748516</v>
      </c>
    </row>
    <row r="301" spans="2:8">
      <c r="B301" s="753">
        <v>39426</v>
      </c>
      <c r="C301" s="754">
        <v>1.9714285714285715</v>
      </c>
      <c r="D301" s="754">
        <v>1.9027182596205781</v>
      </c>
      <c r="E301" s="754">
        <v>-0.16934538046002112</v>
      </c>
      <c r="F301" s="754">
        <v>37401.732128592856</v>
      </c>
      <c r="G301" s="755">
        <v>81</v>
      </c>
      <c r="H301" s="755">
        <v>482.40072727481254</v>
      </c>
    </row>
    <row r="302" spans="2:8">
      <c r="B302" s="753">
        <v>39427</v>
      </c>
      <c r="C302" s="754">
        <v>2.4285714285714284</v>
      </c>
      <c r="D302" s="754">
        <v>2.3724009460811453</v>
      </c>
      <c r="E302" s="754">
        <v>-0.25870139875909626</v>
      </c>
      <c r="F302" s="754">
        <v>37052.018896017144</v>
      </c>
      <c r="G302" s="755">
        <v>87.857142857142861</v>
      </c>
      <c r="H302" s="755">
        <v>431.52117647745956</v>
      </c>
    </row>
    <row r="303" spans="2:8">
      <c r="B303" s="753">
        <v>39428</v>
      </c>
      <c r="C303" s="754">
        <v>3.0857142857142859</v>
      </c>
      <c r="D303" s="754">
        <v>3.2741642346843354</v>
      </c>
      <c r="E303" s="754">
        <v>1.1035734718542105</v>
      </c>
      <c r="F303" s="754">
        <v>35650.591016022852</v>
      </c>
      <c r="G303" s="755">
        <v>91.142857142857139</v>
      </c>
      <c r="H303" s="755">
        <v>396.06144380482885</v>
      </c>
    </row>
    <row r="304" spans="2:8">
      <c r="B304" s="753">
        <v>39429</v>
      </c>
      <c r="C304" s="754">
        <v>3.7285714285714286</v>
      </c>
      <c r="D304" s="754">
        <v>3.4088845760963919</v>
      </c>
      <c r="E304" s="754">
        <v>1.2194942360599863</v>
      </c>
      <c r="F304" s="754">
        <v>34575.733346777139</v>
      </c>
      <c r="G304" s="755">
        <v>90.142857142857139</v>
      </c>
      <c r="H304" s="755">
        <v>386.29866679269134</v>
      </c>
    </row>
    <row r="305" spans="2:8">
      <c r="B305" s="753">
        <v>39430</v>
      </c>
      <c r="C305" s="754">
        <v>3.6571428571428575</v>
      </c>
      <c r="D305" s="754">
        <v>3.459014240619164</v>
      </c>
      <c r="E305" s="754">
        <v>1.8402939362815074</v>
      </c>
      <c r="F305" s="754">
        <v>30777.017504831427</v>
      </c>
      <c r="G305" s="755">
        <v>82.714285714285708</v>
      </c>
      <c r="H305" s="755">
        <v>378.13340666487727</v>
      </c>
    </row>
    <row r="306" spans="2:8">
      <c r="B306" s="753">
        <v>39435</v>
      </c>
      <c r="C306" s="754">
        <v>4.0857142857142863</v>
      </c>
      <c r="D306" s="754">
        <v>3.4199079486171065</v>
      </c>
      <c r="E306" s="754">
        <v>2.099272106065615</v>
      </c>
      <c r="F306" s="754">
        <v>27465.444023202854</v>
      </c>
      <c r="G306" s="755">
        <v>73.571428571428569</v>
      </c>
      <c r="H306" s="755">
        <v>388.90216591965242</v>
      </c>
    </row>
    <row r="307" spans="2:8">
      <c r="B307" s="753">
        <v>39437</v>
      </c>
      <c r="C307" s="754">
        <v>3.6714285714285717</v>
      </c>
      <c r="D307" s="754">
        <v>3.1991695468858614</v>
      </c>
      <c r="E307" s="754">
        <v>-4.891544581157806</v>
      </c>
      <c r="F307" s="754">
        <v>24951.728832635712</v>
      </c>
      <c r="G307" s="755">
        <v>67.285714285714292</v>
      </c>
      <c r="H307" s="755">
        <v>387.43445853390352</v>
      </c>
    </row>
    <row r="308" spans="2:8">
      <c r="B308" s="753">
        <v>39440</v>
      </c>
      <c r="C308" s="754">
        <v>3.6000000000000005</v>
      </c>
      <c r="D308" s="754">
        <v>2.80534687860301</v>
      </c>
      <c r="E308" s="754">
        <v>-0.76148011868501242</v>
      </c>
      <c r="F308" s="754">
        <v>23545.871956194289</v>
      </c>
      <c r="G308" s="755">
        <v>62.857142857142854</v>
      </c>
      <c r="H308" s="755">
        <v>389.69818708260749</v>
      </c>
    </row>
    <row r="309" spans="2:8">
      <c r="B309" s="753">
        <v>39441</v>
      </c>
      <c r="C309" s="754">
        <v>3.3571428571428577</v>
      </c>
      <c r="D309" s="754">
        <v>2.3965181877815445</v>
      </c>
      <c r="E309" s="754">
        <v>-0.88335309443290322</v>
      </c>
      <c r="F309" s="754">
        <v>21361.300180447142</v>
      </c>
      <c r="G309" s="755">
        <v>54</v>
      </c>
      <c r="H309" s="755">
        <v>412.51228625655551</v>
      </c>
    </row>
    <row r="310" spans="2:8">
      <c r="B310" s="753">
        <v>39442</v>
      </c>
      <c r="C310" s="754">
        <v>3.8571428571428572</v>
      </c>
      <c r="D310" s="754">
        <v>2.4683542673452941</v>
      </c>
      <c r="E310" s="754">
        <v>-0.16785129625010342</v>
      </c>
      <c r="F310" s="754">
        <v>20377.013562311426</v>
      </c>
      <c r="G310" s="755">
        <v>48.714285714285715</v>
      </c>
      <c r="H310" s="755">
        <v>425.98222713016077</v>
      </c>
    </row>
    <row r="311" spans="2:8">
      <c r="B311" s="753">
        <v>39443</v>
      </c>
      <c r="C311" s="754">
        <v>3.4285714285714284</v>
      </c>
      <c r="D311" s="754">
        <v>2.8441738136920245</v>
      </c>
      <c r="E311" s="754">
        <v>7.9043701987387971E-3</v>
      </c>
      <c r="F311" s="754">
        <v>21413.583905862855</v>
      </c>
      <c r="G311" s="755">
        <v>48.142857142857146</v>
      </c>
      <c r="H311" s="755">
        <v>447.80709566832058</v>
      </c>
    </row>
    <row r="312" spans="2:8">
      <c r="B312" s="753">
        <v>39444</v>
      </c>
      <c r="C312" s="754">
        <v>4</v>
      </c>
      <c r="D312" s="754">
        <v>3.5940862146955994</v>
      </c>
      <c r="E312" s="754">
        <v>1.7352517785112154</v>
      </c>
      <c r="F312" s="754">
        <v>25982.870518384287</v>
      </c>
      <c r="G312" s="755">
        <v>56.571428571428569</v>
      </c>
      <c r="H312" s="755">
        <v>459.25528012698135</v>
      </c>
    </row>
    <row r="313" spans="2:8">
      <c r="B313" s="753">
        <v>39445</v>
      </c>
      <c r="C313" s="754">
        <v>4.3428571428571425</v>
      </c>
      <c r="D313" s="754">
        <v>4.5412604939532715</v>
      </c>
      <c r="E313" s="754">
        <v>5.4639254987621184</v>
      </c>
      <c r="F313" s="754">
        <v>30815.871529591423</v>
      </c>
      <c r="G313" s="755">
        <v>66.428571428571431</v>
      </c>
      <c r="H313" s="755">
        <v>459.98877411789516</v>
      </c>
    </row>
    <row r="314" spans="2:8">
      <c r="B314" s="753">
        <v>39450</v>
      </c>
      <c r="C314" s="754">
        <v>4.8999999999999995</v>
      </c>
      <c r="D314" s="754">
        <v>5.1320756462171397</v>
      </c>
      <c r="E314" s="754">
        <v>-2.7636603136769402</v>
      </c>
      <c r="F314" s="754">
        <v>32245.727454914278</v>
      </c>
      <c r="G314" s="755">
        <v>67.714285714285708</v>
      </c>
      <c r="H314" s="755">
        <v>475.98719647823611</v>
      </c>
    </row>
    <row r="315" spans="2:8">
      <c r="B315" s="753">
        <v>39451</v>
      </c>
      <c r="C315" s="754">
        <v>5.2571428571428571</v>
      </c>
      <c r="D315" s="754">
        <v>5.4240733731164159</v>
      </c>
      <c r="E315" s="754">
        <v>1.8571698639128975</v>
      </c>
      <c r="F315" s="754">
        <v>32204.868622169994</v>
      </c>
      <c r="G315" s="755">
        <v>64.428571428571431</v>
      </c>
      <c r="H315" s="755">
        <v>503.68796220682168</v>
      </c>
    </row>
    <row r="316" spans="2:8">
      <c r="B316" s="753">
        <v>39455</v>
      </c>
      <c r="C316" s="754">
        <v>5.2428571428571429</v>
      </c>
      <c r="D316" s="754">
        <v>5.3401369850606821</v>
      </c>
      <c r="E316" s="754">
        <v>0.49748005334577794</v>
      </c>
      <c r="F316" s="754">
        <v>32654.867838775706</v>
      </c>
      <c r="G316" s="755">
        <v>64.714285714285708</v>
      </c>
      <c r="H316" s="755">
        <v>510.93709110335573</v>
      </c>
    </row>
    <row r="317" spans="2:8">
      <c r="B317" s="753">
        <v>39456</v>
      </c>
      <c r="C317" s="754">
        <v>4.2714285714285714</v>
      </c>
      <c r="D317" s="754">
        <v>4.4806616088533797</v>
      </c>
      <c r="E317" s="754">
        <v>-2.662365185206732</v>
      </c>
      <c r="F317" s="754">
        <v>32512.152692028561</v>
      </c>
      <c r="G317" s="755">
        <v>61.714285714285715</v>
      </c>
      <c r="H317" s="755">
        <v>543.13504714764656</v>
      </c>
    </row>
    <row r="318" spans="2:8">
      <c r="B318" s="753">
        <v>39457</v>
      </c>
      <c r="C318" s="754">
        <v>3.9142857142857141</v>
      </c>
      <c r="D318" s="754">
        <v>4.0860932824913228</v>
      </c>
      <c r="E318" s="754">
        <v>-2.083817607353398</v>
      </c>
      <c r="F318" s="754">
        <v>31610.867849189992</v>
      </c>
      <c r="G318" s="755">
        <v>61.857142857142854</v>
      </c>
      <c r="H318" s="755">
        <v>526.51762817659244</v>
      </c>
    </row>
    <row r="319" spans="2:8">
      <c r="B319" s="753">
        <v>39458</v>
      </c>
      <c r="C319" s="754">
        <v>3.371428571428571</v>
      </c>
      <c r="D319" s="754">
        <v>3.4837039465668278</v>
      </c>
      <c r="E319" s="754">
        <v>-0.89628702617386891</v>
      </c>
      <c r="F319" s="754">
        <v>29001.581024294279</v>
      </c>
      <c r="G319" s="755">
        <v>56.714285714285715</v>
      </c>
      <c r="H319" s="755">
        <v>525.93635416526229</v>
      </c>
    </row>
    <row r="320" spans="2:8">
      <c r="B320" s="753">
        <v>39461</v>
      </c>
      <c r="C320" s="754">
        <v>3.5142857142857138</v>
      </c>
      <c r="D320" s="754">
        <v>3.2286081167447684</v>
      </c>
      <c r="E320" s="754">
        <v>3.515258170115243E-2</v>
      </c>
      <c r="F320" s="754">
        <v>26383.86678402</v>
      </c>
      <c r="G320" s="755">
        <v>51.857142857142854</v>
      </c>
      <c r="H320" s="755">
        <v>522.51210909197584</v>
      </c>
    </row>
    <row r="321" spans="2:8">
      <c r="B321" s="753">
        <v>39462</v>
      </c>
      <c r="C321" s="754">
        <v>3.8000000000000003</v>
      </c>
      <c r="D321" s="754">
        <v>3.1221078790322303</v>
      </c>
      <c r="E321" s="754">
        <v>0.4906890352397697</v>
      </c>
      <c r="F321" s="754">
        <v>26023.153878107139</v>
      </c>
      <c r="G321" s="755">
        <v>53.714285714285715</v>
      </c>
      <c r="H321" s="755">
        <v>504.86462661019925</v>
      </c>
    </row>
    <row r="322" spans="2:8">
      <c r="B322" s="753">
        <v>39463</v>
      </c>
      <c r="C322" s="754">
        <v>5.4428571428571431</v>
      </c>
      <c r="D322" s="754">
        <v>4.1997340845505544</v>
      </c>
      <c r="E322" s="754">
        <v>0.40242279697583605</v>
      </c>
      <c r="F322" s="754">
        <v>26481.01293938285</v>
      </c>
      <c r="G322" s="755">
        <v>65.285714285714292</v>
      </c>
      <c r="H322" s="755">
        <v>455.86379995627601</v>
      </c>
    </row>
    <row r="323" spans="2:8">
      <c r="B323" s="753">
        <v>39464</v>
      </c>
      <c r="C323" s="754">
        <v>5.7714285714285714</v>
      </c>
      <c r="D323" s="754">
        <v>5.0424222552981659</v>
      </c>
      <c r="E323" s="754">
        <v>2.9285345960628231</v>
      </c>
      <c r="F323" s="754">
        <v>27522.15679204142</v>
      </c>
      <c r="G323" s="755">
        <v>70.142857142857139</v>
      </c>
      <c r="H323" s="755">
        <v>433.76596864054648</v>
      </c>
    </row>
    <row r="324" spans="2:8">
      <c r="B324" s="753">
        <v>39465</v>
      </c>
      <c r="C324" s="754">
        <v>6.2428571428571429</v>
      </c>
      <c r="D324" s="754">
        <v>5.3717005498339745</v>
      </c>
      <c r="E324" s="754">
        <v>-1.6221960404400857</v>
      </c>
      <c r="F324" s="754">
        <v>25648.013781897134</v>
      </c>
      <c r="G324" s="755">
        <v>69.857142857142861</v>
      </c>
      <c r="H324" s="755">
        <v>382.5893426050846</v>
      </c>
    </row>
    <row r="325" spans="2:8">
      <c r="B325" s="753">
        <v>39468</v>
      </c>
      <c r="C325" s="754">
        <v>6.2928571428571436</v>
      </c>
      <c r="D325" s="754">
        <v>5.1964959604688019</v>
      </c>
      <c r="E325" s="754">
        <v>6.2050674952626483</v>
      </c>
      <c r="F325" s="754">
        <v>23903.443148877133</v>
      </c>
      <c r="G325" s="755">
        <v>69.857142857142861</v>
      </c>
      <c r="H325" s="755">
        <v>353.02034882508457</v>
      </c>
    </row>
    <row r="326" spans="2:8">
      <c r="B326" s="753">
        <v>39469</v>
      </c>
      <c r="C326" s="754">
        <v>6.3642857142857148</v>
      </c>
      <c r="D326" s="754">
        <v>4.9523131894295833</v>
      </c>
      <c r="E326" s="754">
        <v>-2.5408532695688608</v>
      </c>
      <c r="F326" s="754">
        <v>21848.873270148564</v>
      </c>
      <c r="G326" s="755">
        <v>70.285714285714292</v>
      </c>
      <c r="H326" s="755">
        <v>312.52571789855165</v>
      </c>
    </row>
    <row r="327" spans="2:8">
      <c r="B327" s="753">
        <v>39470</v>
      </c>
      <c r="C327" s="754">
        <v>6.0642857142857149</v>
      </c>
      <c r="D327" s="754">
        <v>4.2755665585624927</v>
      </c>
      <c r="E327" s="754">
        <v>-3.5587165517814787</v>
      </c>
      <c r="F327" s="754">
        <v>20257.874388694287</v>
      </c>
      <c r="G327" s="755">
        <v>69.571428571428569</v>
      </c>
      <c r="H327" s="755">
        <v>293.99744718822183</v>
      </c>
    </row>
    <row r="328" spans="2:8">
      <c r="B328" s="753">
        <v>39471</v>
      </c>
      <c r="C328" s="754">
        <v>5.1928571428571431</v>
      </c>
      <c r="D328" s="754">
        <v>3.7752804233316839</v>
      </c>
      <c r="E328" s="754">
        <v>-3.0406911520670858</v>
      </c>
      <c r="F328" s="754">
        <v>19170.589082095714</v>
      </c>
      <c r="G328" s="755">
        <v>67.857142857142861</v>
      </c>
      <c r="H328" s="755">
        <v>286.3450801886861</v>
      </c>
    </row>
    <row r="329" spans="2:8">
      <c r="B329" s="753">
        <v>39472</v>
      </c>
      <c r="C329" s="754">
        <v>3.3357142857142859</v>
      </c>
      <c r="D329" s="754">
        <v>2.6039494667628715</v>
      </c>
      <c r="E329" s="754">
        <v>-8.0424474742485819E-2</v>
      </c>
      <c r="F329" s="754">
        <v>17841.874176074289</v>
      </c>
      <c r="G329" s="755">
        <v>59.142857142857146</v>
      </c>
      <c r="H329" s="755">
        <v>295.47363718538742</v>
      </c>
    </row>
    <row r="330" spans="2:8">
      <c r="B330" s="753">
        <v>39475</v>
      </c>
      <c r="C330" s="754">
        <v>3.0500000000000003</v>
      </c>
      <c r="D330" s="754">
        <v>1.8302423224717681</v>
      </c>
      <c r="E330" s="754">
        <v>-9.9412422732291006E-2</v>
      </c>
      <c r="F330" s="754">
        <v>16061.304115498573</v>
      </c>
      <c r="G330" s="755">
        <v>57.142857142857146</v>
      </c>
      <c r="H330" s="755">
        <v>279.83329405981573</v>
      </c>
    </row>
    <row r="331" spans="2:8">
      <c r="B331" s="753">
        <v>39476</v>
      </c>
      <c r="C331" s="754">
        <v>2.4785714285714286</v>
      </c>
      <c r="D331" s="754">
        <v>1.3819946014063578</v>
      </c>
      <c r="E331" s="754">
        <v>-0.38697257098610593</v>
      </c>
      <c r="F331" s="754">
        <v>17447.591694782859</v>
      </c>
      <c r="G331" s="755">
        <v>62.428571428571431</v>
      </c>
      <c r="H331" s="755">
        <v>277.71196905376752</v>
      </c>
    </row>
    <row r="332" spans="2:8">
      <c r="B332" s="753">
        <v>39477</v>
      </c>
      <c r="C332" s="754">
        <v>2.5</v>
      </c>
      <c r="D332" s="754">
        <v>1.4995073047561893</v>
      </c>
      <c r="E332" s="754">
        <v>1.507753745896621</v>
      </c>
      <c r="F332" s="754">
        <v>20343.609514118572</v>
      </c>
      <c r="G332" s="755">
        <v>65.571428571428569</v>
      </c>
      <c r="H332" s="755">
        <v>304.51413717573354</v>
      </c>
    </row>
    <row r="333" spans="2:8">
      <c r="B333" s="753">
        <v>39478</v>
      </c>
      <c r="C333" s="754">
        <v>2.2857142857142856</v>
      </c>
      <c r="D333" s="754">
        <v>1.6110026696318249</v>
      </c>
      <c r="E333" s="754">
        <v>0.24251341637510215</v>
      </c>
      <c r="F333" s="754">
        <v>22168.179793458574</v>
      </c>
      <c r="G333" s="755">
        <v>66.285714285714292</v>
      </c>
      <c r="H333" s="755">
        <v>331.9211483021358</v>
      </c>
    </row>
    <row r="334" spans="2:8">
      <c r="B334" s="753">
        <v>39479</v>
      </c>
      <c r="C334" s="754">
        <v>1.7857142857142858</v>
      </c>
      <c r="D334" s="754">
        <v>1.6200663622123626</v>
      </c>
      <c r="E334" s="754">
        <v>-1.2805005892016266</v>
      </c>
      <c r="F334" s="754">
        <v>20811.32092686143</v>
      </c>
      <c r="G334" s="755">
        <v>60.714285714285715</v>
      </c>
      <c r="H334" s="755">
        <v>349.26373679470453</v>
      </c>
    </row>
    <row r="335" spans="2:8">
      <c r="B335" s="753">
        <v>39482</v>
      </c>
      <c r="C335" s="754">
        <v>2.0285714285714285</v>
      </c>
      <c r="D335" s="754">
        <v>1.6011871334644734</v>
      </c>
      <c r="E335" s="754">
        <v>0.91963181883960443</v>
      </c>
      <c r="F335" s="754">
        <v>20167.464313190001</v>
      </c>
      <c r="G335" s="755">
        <v>62</v>
      </c>
      <c r="H335" s="755">
        <v>334.10297193027799</v>
      </c>
    </row>
    <row r="336" spans="2:8">
      <c r="B336" s="753">
        <v>39483</v>
      </c>
      <c r="C336" s="754">
        <v>2.1285714285714286</v>
      </c>
      <c r="D336" s="754">
        <v>1.3865694520619996</v>
      </c>
      <c r="E336" s="754">
        <v>-0.12254584406185476</v>
      </c>
      <c r="F336" s="754">
        <v>20438.322267962856</v>
      </c>
      <c r="G336" s="755">
        <v>61.857142857142854</v>
      </c>
      <c r="H336" s="755">
        <v>339.20210191086386</v>
      </c>
    </row>
    <row r="337" spans="2:8">
      <c r="B337" s="753">
        <v>39484</v>
      </c>
      <c r="C337" s="754">
        <v>1.7357142857142855</v>
      </c>
      <c r="D337" s="754">
        <v>1.1061703185945759</v>
      </c>
      <c r="E337" s="754">
        <v>-0.81643412879797705</v>
      </c>
      <c r="F337" s="754">
        <v>18704.033762107145</v>
      </c>
      <c r="G337" s="755">
        <v>55</v>
      </c>
      <c r="H337" s="755">
        <v>360.2804289698862</v>
      </c>
    </row>
    <row r="338" spans="2:8">
      <c r="B338" s="753">
        <v>39485</v>
      </c>
      <c r="C338" s="754">
        <v>1.4871428571428569</v>
      </c>
      <c r="D338" s="754">
        <v>0.97387155822385851</v>
      </c>
      <c r="E338" s="754">
        <v>-0.58257302028509195</v>
      </c>
      <c r="F338" s="754">
        <v>16671.032145461428</v>
      </c>
      <c r="G338" s="755">
        <v>47</v>
      </c>
      <c r="H338" s="755">
        <v>372.5029255629475</v>
      </c>
    </row>
    <row r="339" spans="2:8">
      <c r="B339" s="753">
        <v>39486</v>
      </c>
      <c r="C339" s="754">
        <v>1.2299999999999998</v>
      </c>
      <c r="D339" s="754">
        <v>0.70818195635531811</v>
      </c>
      <c r="E339" s="754">
        <v>0.13758457731452589</v>
      </c>
      <c r="F339" s="754">
        <v>12502.154858265714</v>
      </c>
      <c r="G339" s="755">
        <v>37.285714285714285</v>
      </c>
      <c r="H339" s="755">
        <v>364.40366993775552</v>
      </c>
    </row>
    <row r="340" spans="2:8">
      <c r="B340" s="753">
        <v>39489</v>
      </c>
      <c r="C340" s="754">
        <v>1.6657</v>
      </c>
      <c r="D340" s="754">
        <v>0.7556680329362937</v>
      </c>
      <c r="E340" s="754">
        <v>-0.21795674807954635</v>
      </c>
      <c r="F340" s="754">
        <v>9682.8677583371427</v>
      </c>
      <c r="G340" s="755">
        <v>30.571428571428573</v>
      </c>
      <c r="H340" s="755">
        <v>357.59101771841961</v>
      </c>
    </row>
    <row r="341" spans="2:8">
      <c r="B341" s="753">
        <v>39490</v>
      </c>
      <c r="C341" s="754">
        <v>1.8228428571428574</v>
      </c>
      <c r="D341" s="754">
        <v>0.94561274070181334</v>
      </c>
      <c r="E341" s="754">
        <v>-0.24379797752468121</v>
      </c>
      <c r="F341" s="754">
        <v>10536.01142474</v>
      </c>
      <c r="G341" s="755">
        <v>35.428571428571431</v>
      </c>
      <c r="H341" s="755">
        <v>336.03763429578612</v>
      </c>
    </row>
    <row r="342" spans="2:8">
      <c r="B342" s="753">
        <v>39491</v>
      </c>
      <c r="C342" s="754">
        <v>2.2656999999999998</v>
      </c>
      <c r="D342" s="754">
        <v>1.2527291999035206</v>
      </c>
      <c r="E342" s="754">
        <v>-1.4104071645158228E-2</v>
      </c>
      <c r="F342" s="754">
        <v>12440.296061504287</v>
      </c>
      <c r="G342" s="755">
        <v>33.571428571428569</v>
      </c>
      <c r="H342" s="755">
        <v>376.89839292158507</v>
      </c>
    </row>
    <row r="343" spans="2:8">
      <c r="B343" s="753">
        <v>39492</v>
      </c>
      <c r="C343" s="754">
        <v>2.5942714285714286</v>
      </c>
      <c r="D343" s="754">
        <v>1.6698748848670533</v>
      </c>
      <c r="E343" s="754">
        <v>2.06968390508476</v>
      </c>
      <c r="F343" s="754">
        <v>13598.296021909997</v>
      </c>
      <c r="G343" s="755">
        <v>37.571428571428569</v>
      </c>
      <c r="H343" s="755">
        <v>375.66168559291833</v>
      </c>
    </row>
    <row r="344" spans="2:8">
      <c r="B344" s="753">
        <v>39493</v>
      </c>
      <c r="C344" s="754">
        <v>3.0814142857142857</v>
      </c>
      <c r="D344" s="754">
        <v>2.283923885167519</v>
      </c>
      <c r="E344" s="754">
        <v>0.18077628949382829</v>
      </c>
      <c r="F344" s="754">
        <v>15913.441122382854</v>
      </c>
      <c r="G344" s="755">
        <v>45.714285714285715</v>
      </c>
      <c r="H344" s="755">
        <v>357.40514573444898</v>
      </c>
    </row>
    <row r="345" spans="2:8">
      <c r="B345" s="753">
        <v>39496</v>
      </c>
      <c r="C345" s="754">
        <v>3.6157000000000004</v>
      </c>
      <c r="D345" s="754">
        <v>3.185799640648959</v>
      </c>
      <c r="E345" s="754">
        <v>0.23762923976822448</v>
      </c>
      <c r="F345" s="754">
        <v>19441.442404331428</v>
      </c>
      <c r="G345" s="755">
        <v>56.142857142857146</v>
      </c>
      <c r="H345" s="755">
        <v>354.67567040264277</v>
      </c>
    </row>
    <row r="346" spans="2:8">
      <c r="B346" s="753">
        <v>39497</v>
      </c>
      <c r="C346" s="754">
        <v>4.344271428571429</v>
      </c>
      <c r="D346" s="754">
        <v>3.4260871104487487</v>
      </c>
      <c r="E346" s="754">
        <v>0.90778915764730028</v>
      </c>
      <c r="F346" s="754">
        <v>21730.157265074286</v>
      </c>
      <c r="G346" s="755">
        <v>59.571428571428569</v>
      </c>
      <c r="H346" s="755">
        <v>383.02404423936383</v>
      </c>
    </row>
    <row r="347" spans="2:8">
      <c r="B347" s="753">
        <v>39498</v>
      </c>
      <c r="C347" s="754">
        <v>4.2371428571428575</v>
      </c>
      <c r="D347" s="754">
        <v>3.298587897384452</v>
      </c>
      <c r="E347" s="754">
        <v>1.1603664592789866</v>
      </c>
      <c r="F347" s="754">
        <v>25435.158807392854</v>
      </c>
      <c r="G347" s="755">
        <v>65</v>
      </c>
      <c r="H347" s="755">
        <v>416.90043152909686</v>
      </c>
    </row>
    <row r="348" spans="2:8">
      <c r="B348" s="753">
        <v>39499</v>
      </c>
      <c r="C348" s="754">
        <v>3.98</v>
      </c>
      <c r="D348" s="754">
        <v>3.044083979200114</v>
      </c>
      <c r="E348" s="754">
        <v>1.7709893087421396</v>
      </c>
      <c r="F348" s="754">
        <v>23678.44323979714</v>
      </c>
      <c r="G348" s="755">
        <v>59</v>
      </c>
      <c r="H348" s="755">
        <v>420.19976724258902</v>
      </c>
    </row>
    <row r="349" spans="2:8">
      <c r="B349" s="753">
        <v>39500</v>
      </c>
      <c r="C349" s="754">
        <v>3.294285714285714</v>
      </c>
      <c r="D349" s="754">
        <v>2.6918679513204053</v>
      </c>
      <c r="E349" s="754">
        <v>-4.6452220714167094</v>
      </c>
      <c r="F349" s="754">
        <v>20682.72736590428</v>
      </c>
      <c r="G349" s="755">
        <v>53.857142857142854</v>
      </c>
      <c r="H349" s="755">
        <v>397.12119471321654</v>
      </c>
    </row>
    <row r="350" spans="2:8">
      <c r="B350" s="753">
        <v>39503</v>
      </c>
      <c r="C350" s="754">
        <v>3.2228571428571429</v>
      </c>
      <c r="D350" s="754">
        <v>2.5712683778763616</v>
      </c>
      <c r="E350" s="754">
        <v>-0.50482287496384703</v>
      </c>
      <c r="F350" s="754">
        <v>19801.155476732853</v>
      </c>
      <c r="G350" s="755">
        <v>49.428571428571431</v>
      </c>
      <c r="H350" s="755">
        <v>405.46639140920536</v>
      </c>
    </row>
    <row r="351" spans="2:8">
      <c r="B351" s="753">
        <v>39504</v>
      </c>
      <c r="C351" s="754">
        <v>2.9857285714285711</v>
      </c>
      <c r="D351" s="754">
        <v>2.1024344935131967</v>
      </c>
      <c r="E351" s="754">
        <v>-0.70825664634646357</v>
      </c>
      <c r="F351" s="754">
        <v>18943.011645480001</v>
      </c>
      <c r="G351" s="755">
        <v>46.714285714285715</v>
      </c>
      <c r="H351" s="755">
        <v>405.44270656774933</v>
      </c>
    </row>
    <row r="352" spans="2:8">
      <c r="B352" s="753">
        <v>39505</v>
      </c>
      <c r="C352" s="754">
        <v>3.1143000000000001</v>
      </c>
      <c r="D352" s="754">
        <v>1.2720546949137461</v>
      </c>
      <c r="E352" s="754">
        <v>-0.44635552809936863</v>
      </c>
      <c r="F352" s="754">
        <v>17017.296592591425</v>
      </c>
      <c r="G352" s="755">
        <v>39.285714285714285</v>
      </c>
      <c r="H352" s="755">
        <v>423.00275582098413</v>
      </c>
    </row>
    <row r="353" spans="2:8">
      <c r="B353" s="753">
        <v>39506</v>
      </c>
      <c r="C353" s="754">
        <v>2.4500142857142859</v>
      </c>
      <c r="D353" s="754">
        <v>1.0355418338933293</v>
      </c>
      <c r="E353" s="754">
        <v>2.5291043386969565</v>
      </c>
      <c r="F353" s="754">
        <v>15823.011508637141</v>
      </c>
      <c r="G353" s="755">
        <v>38.714285714285715</v>
      </c>
      <c r="H353" s="755">
        <v>396.51020782674055</v>
      </c>
    </row>
    <row r="354" spans="2:8">
      <c r="B354" s="753">
        <v>39507</v>
      </c>
      <c r="C354" s="754">
        <v>2.0200142857142858</v>
      </c>
      <c r="D354" s="754">
        <v>0.85576475512378025</v>
      </c>
      <c r="E354" s="754">
        <v>-1.2772737171548616</v>
      </c>
      <c r="F354" s="754">
        <v>12657.724456862856</v>
      </c>
      <c r="G354" s="755">
        <v>33.428571428571431</v>
      </c>
      <c r="H354" s="755">
        <v>395.2052613044292</v>
      </c>
    </row>
    <row r="355" spans="2:8">
      <c r="B355" s="753">
        <v>39510</v>
      </c>
      <c r="C355" s="754">
        <v>2.0614571428571429</v>
      </c>
      <c r="D355" s="754">
        <v>0.84159120574382684</v>
      </c>
      <c r="E355" s="754">
        <v>-0.75983209091186332</v>
      </c>
      <c r="F355" s="754">
        <v>13614.438247882857</v>
      </c>
      <c r="G355" s="755">
        <v>33.285714285714285</v>
      </c>
      <c r="H355" s="755">
        <v>445.37972909060267</v>
      </c>
    </row>
    <row r="356" spans="2:8">
      <c r="B356" s="753">
        <v>39511</v>
      </c>
      <c r="C356" s="754">
        <v>2.4328857142857143</v>
      </c>
      <c r="D356" s="754">
        <v>1.142421119935737</v>
      </c>
      <c r="E356" s="754">
        <v>-0.48815350836346744</v>
      </c>
      <c r="F356" s="754">
        <v>16223.58188865</v>
      </c>
      <c r="G356" s="755">
        <v>37.714285714285715</v>
      </c>
      <c r="H356" s="755">
        <v>467.77971868097796</v>
      </c>
    </row>
    <row r="357" spans="2:8">
      <c r="B357" s="753">
        <v>39512</v>
      </c>
      <c r="C357" s="754">
        <v>1.9614571428571428</v>
      </c>
      <c r="D357" s="754">
        <v>0.98644238251562533</v>
      </c>
      <c r="E357" s="754">
        <v>-0.10767239920777577</v>
      </c>
      <c r="F357" s="754">
        <v>15507.723591141426</v>
      </c>
      <c r="G357" s="755">
        <v>34.714285714285715</v>
      </c>
      <c r="H357" s="755">
        <v>478.17080418632889</v>
      </c>
    </row>
    <row r="358" spans="2:8">
      <c r="B358" s="753">
        <v>39513</v>
      </c>
      <c r="C358" s="754">
        <v>1.8900142857142856</v>
      </c>
      <c r="D358" s="754">
        <v>0.93153135247629437</v>
      </c>
      <c r="E358" s="754">
        <v>0.45096805938070528</v>
      </c>
      <c r="F358" s="754">
        <v>15523.723303068569</v>
      </c>
      <c r="G358" s="755">
        <v>32.714285714285715</v>
      </c>
      <c r="H358" s="755">
        <v>495.19914965966461</v>
      </c>
    </row>
    <row r="359" spans="2:8">
      <c r="B359" s="753">
        <v>39514</v>
      </c>
      <c r="C359" s="754">
        <v>1.3471571428571427</v>
      </c>
      <c r="D359" s="754">
        <v>1.0126551552590297</v>
      </c>
      <c r="E359" s="754">
        <v>1.7586687169036774</v>
      </c>
      <c r="F359" s="754">
        <v>14570.722194679998</v>
      </c>
      <c r="G359" s="755">
        <v>30.428571428571427</v>
      </c>
      <c r="H359" s="755">
        <v>500.96733971079237</v>
      </c>
    </row>
    <row r="360" spans="2:8">
      <c r="B360" s="753">
        <v>39518</v>
      </c>
      <c r="C360" s="754">
        <v>1.5257285714285715</v>
      </c>
      <c r="D360" s="754">
        <v>1.1913480014105144</v>
      </c>
      <c r="E360" s="754">
        <v>-0.66855622258719594</v>
      </c>
      <c r="F360" s="754">
        <v>16473.43587112286</v>
      </c>
      <c r="G360" s="755">
        <v>33</v>
      </c>
      <c r="H360" s="755">
        <v>519.38773264589304</v>
      </c>
    </row>
    <row r="361" spans="2:8">
      <c r="B361" s="753">
        <v>39519</v>
      </c>
      <c r="C361" s="754">
        <v>1.7414428571428573</v>
      </c>
      <c r="D361" s="754">
        <v>1.4427569061853232</v>
      </c>
      <c r="E361" s="754">
        <v>-0.56979976548939693</v>
      </c>
      <c r="F361" s="754">
        <v>20067.293540305716</v>
      </c>
      <c r="G361" s="755">
        <v>41.714285714285715</v>
      </c>
      <c r="H361" s="755">
        <v>499.48357687430911</v>
      </c>
    </row>
    <row r="362" spans="2:8">
      <c r="B362" s="753">
        <v>39520</v>
      </c>
      <c r="C362" s="754">
        <v>1.7428571428571431</v>
      </c>
      <c r="D362" s="754">
        <v>1.6286934198115366</v>
      </c>
      <c r="E362" s="754">
        <v>0.1924117388426021</v>
      </c>
      <c r="F362" s="754">
        <v>22216.722661240001</v>
      </c>
      <c r="G362" s="755">
        <v>47.428571428571431</v>
      </c>
      <c r="H362" s="755">
        <v>470.67404056345197</v>
      </c>
    </row>
    <row r="363" spans="2:8">
      <c r="B363" s="753">
        <v>39521</v>
      </c>
      <c r="C363" s="754">
        <v>1.7714285714285711</v>
      </c>
      <c r="D363" s="754">
        <v>1.5922058360419435</v>
      </c>
      <c r="E363" s="754">
        <v>0.19482979521777599</v>
      </c>
      <c r="F363" s="754">
        <v>23787.722401047144</v>
      </c>
      <c r="G363" s="755">
        <v>51.142857142857146</v>
      </c>
      <c r="H363" s="755">
        <v>467.53673510097644</v>
      </c>
    </row>
    <row r="364" spans="2:8">
      <c r="B364" s="753">
        <v>39524</v>
      </c>
      <c r="C364" s="754">
        <v>4.1428571428571432</v>
      </c>
      <c r="D364" s="754">
        <v>2.3600269963382585</v>
      </c>
      <c r="E364" s="754">
        <v>0.40134001115549411</v>
      </c>
      <c r="F364" s="754">
        <v>27447.294767452866</v>
      </c>
      <c r="G364" s="755">
        <v>59.142857142857146</v>
      </c>
      <c r="H364" s="755">
        <v>469.07934099583599</v>
      </c>
    </row>
    <row r="365" spans="2:8">
      <c r="B365" s="753">
        <v>39525</v>
      </c>
      <c r="C365" s="754">
        <v>4.9285714285714288</v>
      </c>
      <c r="D365" s="754">
        <v>2.7765562488953042</v>
      </c>
      <c r="E365" s="754">
        <v>-7.3386786594644704E-3</v>
      </c>
      <c r="F365" s="754">
        <v>29724.72283913715</v>
      </c>
      <c r="G365" s="755">
        <v>62.714285714285715</v>
      </c>
      <c r="H365" s="755">
        <v>480.58403111649596</v>
      </c>
    </row>
    <row r="366" spans="2:8">
      <c r="B366" s="753">
        <v>39526</v>
      </c>
      <c r="C366" s="754">
        <v>4.9714285714285724</v>
      </c>
      <c r="D366" s="754">
        <v>2.8235041048179363</v>
      </c>
      <c r="E366" s="754">
        <v>0.20170003513303492</v>
      </c>
      <c r="F366" s="754">
        <v>30291.57977050429</v>
      </c>
      <c r="G366" s="755">
        <v>63.571428571428569</v>
      </c>
      <c r="H366" s="755">
        <v>485.93499196851087</v>
      </c>
    </row>
    <row r="367" spans="2:8">
      <c r="B367" s="753">
        <v>39527</v>
      </c>
      <c r="C367" s="754">
        <v>4.8857142857142852</v>
      </c>
      <c r="D367" s="754">
        <v>2.7808365308193195</v>
      </c>
      <c r="E367" s="754">
        <v>4.9616049858741569</v>
      </c>
      <c r="F367" s="754">
        <v>29131.865534635719</v>
      </c>
      <c r="G367" s="755">
        <v>61</v>
      </c>
      <c r="H367" s="755">
        <v>490.02973359626736</v>
      </c>
    </row>
    <row r="368" spans="2:8">
      <c r="B368" s="753">
        <v>39528</v>
      </c>
      <c r="C368" s="754">
        <v>4.6857142857142851</v>
      </c>
      <c r="D368" s="754">
        <v>2.6409426338275925</v>
      </c>
      <c r="E368" s="754">
        <v>-3.0288431196642773</v>
      </c>
      <c r="F368" s="754">
        <v>25948.008386212859</v>
      </c>
      <c r="G368" s="755">
        <v>53.428571428571431</v>
      </c>
      <c r="H368" s="755">
        <v>498.6419746877188</v>
      </c>
    </row>
    <row r="369" spans="2:8">
      <c r="B369" s="753">
        <v>39532</v>
      </c>
      <c r="C369" s="754">
        <v>4.6285714285714281</v>
      </c>
      <c r="D369" s="754">
        <v>2.5252940756328068</v>
      </c>
      <c r="E369" s="754">
        <v>-2.3946580375982931</v>
      </c>
      <c r="F369" s="754">
        <v>23770.722640074287</v>
      </c>
      <c r="G369" s="755">
        <v>48.428571428571431</v>
      </c>
      <c r="H369" s="755">
        <v>506.94723949247611</v>
      </c>
    </row>
    <row r="370" spans="2:8">
      <c r="B370" s="753">
        <v>39533</v>
      </c>
      <c r="C370" s="754">
        <v>4.7857142857142856</v>
      </c>
      <c r="D370" s="754">
        <v>2.3936821876022685</v>
      </c>
      <c r="E370" s="754">
        <v>-0.43247821423096622</v>
      </c>
      <c r="F370" s="754">
        <v>24357.579906465719</v>
      </c>
      <c r="G370" s="755">
        <v>44.142857142857146</v>
      </c>
      <c r="H370" s="755">
        <v>561.92952957265527</v>
      </c>
    </row>
    <row r="371" spans="2:8">
      <c r="B371" s="753">
        <v>39534</v>
      </c>
      <c r="C371" s="754">
        <v>2.4142857142857141</v>
      </c>
      <c r="D371" s="754">
        <v>1.4732362145936027</v>
      </c>
      <c r="E371" s="754">
        <v>-0.27924424979628226</v>
      </c>
      <c r="F371" s="754">
        <v>19991.578668747145</v>
      </c>
      <c r="G371" s="755">
        <v>34.428571428571431</v>
      </c>
      <c r="H371" s="755">
        <v>562.26785469542824</v>
      </c>
    </row>
    <row r="372" spans="2:8">
      <c r="B372" s="753">
        <v>39535</v>
      </c>
      <c r="C372" s="754">
        <v>1.5557142857142856</v>
      </c>
      <c r="D372" s="754">
        <v>0.96968603655672958</v>
      </c>
      <c r="E372" s="754">
        <v>0.1623786929191261</v>
      </c>
      <c r="F372" s="754">
        <v>17241.435979434285</v>
      </c>
      <c r="G372" s="755">
        <v>29.428571428571427</v>
      </c>
      <c r="H372" s="755">
        <v>556.06096528921501</v>
      </c>
    </row>
    <row r="373" spans="2:8">
      <c r="B373" s="753">
        <v>39538</v>
      </c>
      <c r="C373" s="754">
        <v>1.7557142857142856</v>
      </c>
      <c r="D373" s="754">
        <v>0.7922053556618962</v>
      </c>
      <c r="E373" s="754">
        <v>8.9956726282768074E-2</v>
      </c>
      <c r="F373" s="754">
        <v>17296.865861210001</v>
      </c>
      <c r="G373" s="755">
        <v>31.428571428571427</v>
      </c>
      <c r="H373" s="755">
        <v>529.65044323002815</v>
      </c>
    </row>
    <row r="374" spans="2:8">
      <c r="B374" s="753">
        <v>39539</v>
      </c>
      <c r="C374" s="754">
        <v>2.2128571428571426</v>
      </c>
      <c r="D374" s="754">
        <v>0.88265482889394886</v>
      </c>
      <c r="E374" s="754">
        <v>-0.56023360897273344</v>
      </c>
      <c r="F374" s="754">
        <v>18392.009485055718</v>
      </c>
      <c r="G374" s="755">
        <v>35.571428571428569</v>
      </c>
      <c r="H374" s="755">
        <v>511.75147326728842</v>
      </c>
    </row>
    <row r="375" spans="2:8">
      <c r="B375" s="753">
        <v>39540</v>
      </c>
      <c r="C375" s="754">
        <v>2.3128571428571432</v>
      </c>
      <c r="D375" s="754">
        <v>0.90641048486043208</v>
      </c>
      <c r="E375" s="754">
        <v>-0.11057255486173106</v>
      </c>
      <c r="F375" s="754">
        <v>19106.296429335718</v>
      </c>
      <c r="G375" s="755">
        <v>38.285714285714285</v>
      </c>
      <c r="H375" s="755">
        <v>495.99578867193793</v>
      </c>
    </row>
    <row r="376" spans="2:8">
      <c r="B376" s="753">
        <v>39541</v>
      </c>
      <c r="C376" s="754">
        <v>2.4128571428571428</v>
      </c>
      <c r="D376" s="754">
        <v>0.93285026553858841</v>
      </c>
      <c r="E376" s="754">
        <v>-0.1121715576040147</v>
      </c>
      <c r="F376" s="754">
        <v>19870.154233974288</v>
      </c>
      <c r="G376" s="755">
        <v>41.142857142857146</v>
      </c>
      <c r="H376" s="755">
        <v>478.99451278233153</v>
      </c>
    </row>
    <row r="377" spans="2:8">
      <c r="B377" s="753">
        <v>39542</v>
      </c>
      <c r="C377" s="754">
        <v>1.8985714285714288</v>
      </c>
      <c r="D377" s="754">
        <v>0.96154688037950409</v>
      </c>
      <c r="E377" s="754">
        <v>1.4430328646572363</v>
      </c>
      <c r="F377" s="754">
        <v>17425.439844821431</v>
      </c>
      <c r="G377" s="755">
        <v>41.142857142857146</v>
      </c>
      <c r="H377" s="755">
        <v>426.9793130131219</v>
      </c>
    </row>
    <row r="378" spans="2:8">
      <c r="B378" s="753">
        <v>39545</v>
      </c>
      <c r="C378" s="754">
        <v>2.0557000000000003</v>
      </c>
      <c r="D378" s="754">
        <v>1.1807935832072058</v>
      </c>
      <c r="E378" s="754">
        <v>-0.74610097065526926</v>
      </c>
      <c r="F378" s="754">
        <v>18471.012197491433</v>
      </c>
      <c r="G378" s="755">
        <v>44.857142857142854</v>
      </c>
      <c r="H378" s="755">
        <v>414.51242075649333</v>
      </c>
    </row>
    <row r="379" spans="2:8">
      <c r="B379" s="753">
        <v>39546</v>
      </c>
      <c r="C379" s="754">
        <v>2.199985714285714</v>
      </c>
      <c r="D379" s="754">
        <v>1.3338949544230001</v>
      </c>
      <c r="E379" s="754">
        <v>0.18116756590083805</v>
      </c>
      <c r="F379" s="754">
        <v>19087.012891811431</v>
      </c>
      <c r="G379" s="755">
        <v>46.857142857142854</v>
      </c>
      <c r="H379" s="755">
        <v>406.7114024620036</v>
      </c>
    </row>
    <row r="380" spans="2:8">
      <c r="B380" s="753">
        <v>39547</v>
      </c>
      <c r="C380" s="754">
        <v>4.2285571428571425</v>
      </c>
      <c r="D380" s="754">
        <v>2.6723248480055211</v>
      </c>
      <c r="E380" s="754">
        <v>0.1057545654220835</v>
      </c>
      <c r="F380" s="754">
        <v>20983.871700637148</v>
      </c>
      <c r="G380" s="755">
        <v>55.857142857142854</v>
      </c>
      <c r="H380" s="755">
        <v>393.73336921863574</v>
      </c>
    </row>
    <row r="381" spans="2:8">
      <c r="B381" s="753">
        <v>39548</v>
      </c>
      <c r="C381" s="754">
        <v>5.014271428571428</v>
      </c>
      <c r="D381" s="754">
        <v>3.2445388194091516</v>
      </c>
      <c r="E381" s="754">
        <v>0.77361700693476987</v>
      </c>
      <c r="F381" s="754">
        <v>19847.728997285714</v>
      </c>
      <c r="G381" s="755">
        <v>55.571428571428569</v>
      </c>
      <c r="H381" s="755">
        <v>376.7353697175098</v>
      </c>
    </row>
    <row r="382" spans="2:8">
      <c r="B382" s="753">
        <v>39549</v>
      </c>
      <c r="C382" s="754">
        <v>5.514271428571428</v>
      </c>
      <c r="D382" s="754">
        <v>3.8483709682848359</v>
      </c>
      <c r="E382" s="754">
        <v>-0.57358987614508483</v>
      </c>
      <c r="F382" s="754">
        <v>21181.29985178286</v>
      </c>
      <c r="G382" s="755">
        <v>57.428571428571431</v>
      </c>
      <c r="H382" s="755">
        <v>387.58816040248195</v>
      </c>
    </row>
    <row r="383" spans="2:8">
      <c r="B383" s="753">
        <v>39552</v>
      </c>
      <c r="C383" s="754">
        <v>6.0428428571428565</v>
      </c>
      <c r="D383" s="754">
        <v>4.290370846764918</v>
      </c>
      <c r="E383" s="754">
        <v>8.1851280989630748</v>
      </c>
      <c r="F383" s="754">
        <v>21771.442231930007</v>
      </c>
      <c r="G383" s="755">
        <v>61.285714285714285</v>
      </c>
      <c r="H383" s="755">
        <v>373.4929004387439</v>
      </c>
    </row>
    <row r="384" spans="2:8">
      <c r="B384" s="753">
        <v>39553</v>
      </c>
      <c r="C384" s="754">
        <v>6.4428428571428569</v>
      </c>
      <c r="D384" s="754">
        <v>4.6317239209769516</v>
      </c>
      <c r="E384" s="754">
        <v>-3.9204785905949988</v>
      </c>
      <c r="F384" s="754">
        <v>22325.300096122861</v>
      </c>
      <c r="G384" s="755">
        <v>65</v>
      </c>
      <c r="H384" s="755">
        <v>356.31086205126797</v>
      </c>
    </row>
    <row r="385" spans="2:8">
      <c r="B385" s="753">
        <v>39554</v>
      </c>
      <c r="C385" s="754">
        <v>8.0428571428571427</v>
      </c>
      <c r="D385" s="754">
        <v>5.8844997931250544</v>
      </c>
      <c r="E385" s="754">
        <v>-0.52477372835089575</v>
      </c>
      <c r="F385" s="754">
        <v>25740.873568931431</v>
      </c>
      <c r="G385" s="755">
        <v>78.428571428571431</v>
      </c>
      <c r="H385" s="755">
        <v>346.02542765842054</v>
      </c>
    </row>
    <row r="386" spans="2:8">
      <c r="B386" s="753">
        <v>39555</v>
      </c>
      <c r="C386" s="754">
        <v>9.4714285714285715</v>
      </c>
      <c r="D386" s="754">
        <v>7.2471553637833583</v>
      </c>
      <c r="E386" s="754">
        <v>-0.95165832686837248</v>
      </c>
      <c r="F386" s="754">
        <v>28859.731849989999</v>
      </c>
      <c r="G386" s="755">
        <v>91</v>
      </c>
      <c r="H386" s="755">
        <v>329.67061763481468</v>
      </c>
    </row>
    <row r="387" spans="2:8">
      <c r="B387" s="753">
        <v>39556</v>
      </c>
      <c r="C387" s="754">
        <v>8.1857142857142851</v>
      </c>
      <c r="D387" s="754">
        <v>7.2438950776136952</v>
      </c>
      <c r="E387" s="754">
        <v>-0.59877306445426104</v>
      </c>
      <c r="F387" s="754">
        <v>31319.017696014289</v>
      </c>
      <c r="G387" s="755">
        <v>95</v>
      </c>
      <c r="H387" s="755">
        <v>340.37280925272091</v>
      </c>
    </row>
    <row r="388" spans="2:8">
      <c r="B388" s="753">
        <v>39559</v>
      </c>
      <c r="C388" s="754">
        <v>6.9714428571428568</v>
      </c>
      <c r="D388" s="754">
        <v>6.9614810203423643</v>
      </c>
      <c r="E388" s="754">
        <v>7.1535765924872567</v>
      </c>
      <c r="F388" s="754">
        <v>33670.161167834289</v>
      </c>
      <c r="G388" s="755">
        <v>100.42857142857143</v>
      </c>
      <c r="H388" s="755">
        <v>348.41439619628454</v>
      </c>
    </row>
    <row r="389" spans="2:8">
      <c r="B389" s="753">
        <v>39560</v>
      </c>
      <c r="C389" s="754">
        <v>7.2143000000000006</v>
      </c>
      <c r="D389" s="754">
        <v>6.7153870490873526</v>
      </c>
      <c r="E389" s="754">
        <v>0.19556801342632646</v>
      </c>
      <c r="F389" s="754">
        <v>34897.161791872866</v>
      </c>
      <c r="G389" s="755">
        <v>105.28571428571429</v>
      </c>
      <c r="H389" s="755">
        <v>336.40694948732931</v>
      </c>
    </row>
    <row r="390" spans="2:8">
      <c r="B390" s="753">
        <v>39561</v>
      </c>
      <c r="C390" s="754">
        <v>7.2143000000000006</v>
      </c>
      <c r="D390" s="754">
        <v>6.957493414609945</v>
      </c>
      <c r="E390" s="754">
        <v>-1.3762828988326952</v>
      </c>
      <c r="F390" s="754">
        <v>38061.877458028568</v>
      </c>
      <c r="G390" s="755">
        <v>109.71428571428571</v>
      </c>
      <c r="H390" s="755">
        <v>353.48354839140273</v>
      </c>
    </row>
    <row r="391" spans="2:8">
      <c r="B391" s="753">
        <v>39562</v>
      </c>
      <c r="C391" s="754">
        <v>7.2143000000000006</v>
      </c>
      <c r="D391" s="754">
        <v>7.0705558413193694</v>
      </c>
      <c r="E391" s="754">
        <v>-5.8745549883066746</v>
      </c>
      <c r="F391" s="754">
        <v>38775.59286631857</v>
      </c>
      <c r="G391" s="755">
        <v>110.14285714285714</v>
      </c>
      <c r="H391" s="755">
        <v>360.8076170201108</v>
      </c>
    </row>
    <row r="392" spans="2:8">
      <c r="B392" s="753">
        <v>39563</v>
      </c>
      <c r="C392" s="754">
        <v>5.7857142857142856</v>
      </c>
      <c r="D392" s="754">
        <v>5.9415791907650028</v>
      </c>
      <c r="E392" s="754">
        <v>-0.27053312623666459</v>
      </c>
      <c r="F392" s="754">
        <v>36043.448378341425</v>
      </c>
      <c r="G392" s="755">
        <v>101.14285714285714</v>
      </c>
      <c r="H392" s="755">
        <v>359.69275552832397</v>
      </c>
    </row>
    <row r="393" spans="2:8">
      <c r="B393" s="753">
        <v>39566</v>
      </c>
      <c r="C393" s="754">
        <v>4.4857142857142858</v>
      </c>
      <c r="D393" s="754">
        <v>4.4992227991452483</v>
      </c>
      <c r="E393" s="754">
        <v>2.465744030574863</v>
      </c>
      <c r="F393" s="754">
        <v>32035.875821522863</v>
      </c>
      <c r="G393" s="755">
        <v>87.285714285714292</v>
      </c>
      <c r="H393" s="755">
        <v>365.37194433645681</v>
      </c>
    </row>
    <row r="394" spans="2:8">
      <c r="B394" s="753">
        <v>39567</v>
      </c>
      <c r="C394" s="754">
        <v>3.5714285714285716</v>
      </c>
      <c r="D394" s="754">
        <v>3.2560586203687301</v>
      </c>
      <c r="E394" s="754">
        <v>-1.5020806361464443</v>
      </c>
      <c r="F394" s="754">
        <v>27827.15981804</v>
      </c>
      <c r="G394" s="755">
        <v>74.142857142857139</v>
      </c>
      <c r="H394" s="755">
        <v>372.8727747822104</v>
      </c>
    </row>
    <row r="395" spans="2:8">
      <c r="B395" s="753">
        <v>39568</v>
      </c>
      <c r="C395" s="754">
        <v>3.5142714285714289</v>
      </c>
      <c r="D395" s="754">
        <v>2.7981006461255271</v>
      </c>
      <c r="E395" s="754">
        <v>-1.5406969483592707</v>
      </c>
      <c r="F395" s="754">
        <v>24739.730600594281</v>
      </c>
      <c r="G395" s="755">
        <v>66.571428571428569</v>
      </c>
      <c r="H395" s="755">
        <v>362.18040476056746</v>
      </c>
    </row>
    <row r="396" spans="2:8">
      <c r="B396" s="753">
        <v>39572</v>
      </c>
      <c r="C396" s="754">
        <v>2.8571285714285715</v>
      </c>
      <c r="D396" s="754">
        <v>2.3409328834864773</v>
      </c>
      <c r="E396" s="754">
        <v>-1.9980901740314025</v>
      </c>
      <c r="F396" s="754">
        <v>20737.301050229995</v>
      </c>
      <c r="G396" s="755">
        <v>57.714285714285715</v>
      </c>
      <c r="H396" s="755">
        <v>341.41442137880597</v>
      </c>
    </row>
    <row r="397" spans="2:8">
      <c r="B397" s="753">
        <v>39573</v>
      </c>
      <c r="C397" s="754">
        <v>2.1999857142857144</v>
      </c>
      <c r="D397" s="754">
        <v>1.5271746468750005</v>
      </c>
      <c r="E397" s="754">
        <v>1.8062591069966105E-2</v>
      </c>
      <c r="F397" s="754">
        <v>16319.442519235714</v>
      </c>
      <c r="G397" s="755">
        <v>48.714285714285715</v>
      </c>
      <c r="H397" s="755">
        <v>329.28863095792701</v>
      </c>
    </row>
    <row r="398" spans="2:8">
      <c r="B398" s="753">
        <v>39574</v>
      </c>
      <c r="C398" s="754">
        <v>1.8999857142857144</v>
      </c>
      <c r="D398" s="754">
        <v>0.97763714779892552</v>
      </c>
      <c r="E398" s="754">
        <v>-0.37811155657346651</v>
      </c>
      <c r="F398" s="754">
        <v>15606.298530351429</v>
      </c>
      <c r="G398" s="755">
        <v>46.857142857142854</v>
      </c>
      <c r="H398" s="755">
        <v>330.28507123556244</v>
      </c>
    </row>
    <row r="399" spans="2:8">
      <c r="B399" s="753">
        <v>39575</v>
      </c>
      <c r="C399" s="754">
        <v>1.5285714285714287</v>
      </c>
      <c r="D399" s="754">
        <v>0.61972175969116017</v>
      </c>
      <c r="E399" s="754">
        <v>-0.26500164500759565</v>
      </c>
      <c r="F399" s="754">
        <v>14969.727023552856</v>
      </c>
      <c r="G399" s="755">
        <v>42.142857142857146</v>
      </c>
      <c r="H399" s="755">
        <v>344.7723245354444</v>
      </c>
    </row>
    <row r="400" spans="2:8">
      <c r="B400" s="753">
        <v>39576</v>
      </c>
      <c r="C400" s="754">
        <v>1.2428571428571431</v>
      </c>
      <c r="D400" s="754">
        <v>0.5313033368461717</v>
      </c>
      <c r="E400" s="754">
        <v>-3.0389287232124307E-2</v>
      </c>
      <c r="F400" s="754">
        <v>16363.72891994428</v>
      </c>
      <c r="G400" s="755">
        <v>48.142857142857146</v>
      </c>
      <c r="H400" s="755">
        <v>335.96019610536644</v>
      </c>
    </row>
    <row r="401" spans="2:8">
      <c r="B401" s="753">
        <v>39580</v>
      </c>
      <c r="C401" s="754">
        <v>1.4000000000000001</v>
      </c>
      <c r="D401" s="754">
        <v>0.43848021047816571</v>
      </c>
      <c r="E401" s="754">
        <v>0.34746452660136901</v>
      </c>
      <c r="F401" s="754">
        <v>17014.587638301426</v>
      </c>
      <c r="G401" s="755">
        <v>52.714285714285715</v>
      </c>
      <c r="H401" s="755">
        <v>319.50004631081219</v>
      </c>
    </row>
    <row r="402" spans="2:8">
      <c r="B402" s="753">
        <v>39581</v>
      </c>
      <c r="C402" s="754">
        <v>1.3714285714285714</v>
      </c>
      <c r="D402" s="754">
        <v>0.42469699440129122</v>
      </c>
      <c r="E402" s="754">
        <v>-0.19934217158110401</v>
      </c>
      <c r="F402" s="754">
        <v>19503.445646918572</v>
      </c>
      <c r="G402" s="755">
        <v>57.857142857142854</v>
      </c>
      <c r="H402" s="755">
        <v>333.12331769795861</v>
      </c>
    </row>
    <row r="403" spans="2:8">
      <c r="B403" s="753">
        <v>39582</v>
      </c>
      <c r="C403" s="754">
        <v>1.1428571428571428</v>
      </c>
      <c r="D403" s="754">
        <v>0.40961456321819023</v>
      </c>
      <c r="E403" s="754">
        <v>-0.11161141719196394</v>
      </c>
      <c r="F403" s="754">
        <v>22690.732462005712</v>
      </c>
      <c r="G403" s="755">
        <v>64</v>
      </c>
      <c r="H403" s="755">
        <v>357.31196522600925</v>
      </c>
    </row>
    <row r="404" spans="2:8">
      <c r="B404" s="753">
        <v>39583</v>
      </c>
      <c r="C404" s="754">
        <v>1.1428714285714285</v>
      </c>
      <c r="D404" s="754">
        <v>0.40868696645061181</v>
      </c>
      <c r="E404" s="754">
        <v>-1.2770333591156591E-2</v>
      </c>
      <c r="F404" s="754">
        <v>24660.876773975713</v>
      </c>
      <c r="G404" s="755">
        <v>67.428571428571431</v>
      </c>
      <c r="H404" s="755">
        <v>369.23295749551824</v>
      </c>
    </row>
    <row r="405" spans="2:8">
      <c r="B405" s="753">
        <v>39584</v>
      </c>
      <c r="C405" s="754">
        <v>0.92144285714285712</v>
      </c>
      <c r="D405" s="754">
        <v>0.33965696983642735</v>
      </c>
      <c r="E405" s="754">
        <v>0.17516781546445404</v>
      </c>
      <c r="F405" s="754">
        <v>24412.877555555715</v>
      </c>
      <c r="G405" s="755">
        <v>67.285714285714292</v>
      </c>
      <c r="H405" s="755">
        <v>366.2117212802882</v>
      </c>
    </row>
    <row r="406" spans="2:8">
      <c r="B406" s="753">
        <v>39587</v>
      </c>
      <c r="C406" s="754">
        <v>0.84001428571428571</v>
      </c>
      <c r="D406" s="754">
        <v>0.29508854811229351</v>
      </c>
      <c r="E406" s="754">
        <v>-0.27409615075118088</v>
      </c>
      <c r="F406" s="754">
        <v>25468.59242728</v>
      </c>
      <c r="G406" s="755">
        <v>70.714285714285708</v>
      </c>
      <c r="H406" s="755">
        <v>362.49647018421848</v>
      </c>
    </row>
    <row r="407" spans="2:8">
      <c r="B407" s="753">
        <v>39588</v>
      </c>
      <c r="C407" s="754">
        <v>0.84001428571428571</v>
      </c>
      <c r="D407" s="754">
        <v>0.26842041244351228</v>
      </c>
      <c r="E407" s="754">
        <v>6.869455367653346E-2</v>
      </c>
      <c r="F407" s="754">
        <v>27928.734522404291</v>
      </c>
      <c r="G407" s="755">
        <v>72</v>
      </c>
      <c r="H407" s="755">
        <v>387.48591144951439</v>
      </c>
    </row>
    <row r="408" spans="2:8">
      <c r="B408" s="753">
        <v>39589</v>
      </c>
      <c r="C408" s="754">
        <v>0.48287142857142867</v>
      </c>
      <c r="D408" s="754">
        <v>0.23694168838372923</v>
      </c>
      <c r="E408" s="754">
        <v>-0.12925227232487327</v>
      </c>
      <c r="F408" s="754">
        <v>31101.734368550002</v>
      </c>
      <c r="G408" s="755">
        <v>73.857142857142861</v>
      </c>
      <c r="H408" s="755">
        <v>419.46765758637815</v>
      </c>
    </row>
    <row r="409" spans="2:8">
      <c r="B409" s="753">
        <v>39590</v>
      </c>
      <c r="C409" s="754">
        <v>0.41144285714285717</v>
      </c>
      <c r="D409" s="754">
        <v>0.20337642519014398</v>
      </c>
      <c r="E409" s="754">
        <v>-2.8111147350750043E-2</v>
      </c>
      <c r="F409" s="754">
        <v>32516.163183494289</v>
      </c>
      <c r="G409" s="755">
        <v>74.428571428571431</v>
      </c>
      <c r="H409" s="755">
        <v>433.65595632925795</v>
      </c>
    </row>
    <row r="410" spans="2:8">
      <c r="B410" s="753">
        <v>39591</v>
      </c>
      <c r="C410" s="754">
        <v>0.40430000000000005</v>
      </c>
      <c r="D410" s="754">
        <v>0.22888438397520877</v>
      </c>
      <c r="E410" s="754">
        <v>1.3690585195505117E-2</v>
      </c>
      <c r="F410" s="754">
        <v>32208.306190654286</v>
      </c>
      <c r="G410" s="755">
        <v>73.428571428571431</v>
      </c>
      <c r="H410" s="755">
        <v>435.31764057831231</v>
      </c>
    </row>
    <row r="411" spans="2:8">
      <c r="B411" s="753">
        <v>39594</v>
      </c>
      <c r="C411" s="754">
        <v>0.41857142857142859</v>
      </c>
      <c r="D411" s="754">
        <v>0.29960326152782918</v>
      </c>
      <c r="E411" s="754">
        <v>-4.6444452328169794E-2</v>
      </c>
      <c r="F411" s="754">
        <v>31138.162926218571</v>
      </c>
      <c r="G411" s="755">
        <v>73.714285714285708</v>
      </c>
      <c r="H411" s="755">
        <v>417.21786306010745</v>
      </c>
    </row>
    <row r="412" spans="2:8">
      <c r="B412" s="753">
        <v>39595</v>
      </c>
      <c r="C412" s="754">
        <v>0.63285714285714278</v>
      </c>
      <c r="D412" s="754">
        <v>0.35698430636081391</v>
      </c>
      <c r="E412" s="754">
        <v>0.16056204152783848</v>
      </c>
      <c r="F412" s="754">
        <v>30730.162739889995</v>
      </c>
      <c r="G412" s="755">
        <v>71.857142857142861</v>
      </c>
      <c r="H412" s="755">
        <v>424.18923434292412</v>
      </c>
    </row>
    <row r="413" spans="2:8">
      <c r="B413" s="753">
        <v>39596</v>
      </c>
      <c r="C413" s="754">
        <v>0.73571428571428565</v>
      </c>
      <c r="D413" s="754">
        <v>0.4229453721263608</v>
      </c>
      <c r="E413" s="754">
        <v>0.13941640309936942</v>
      </c>
      <c r="F413" s="754">
        <v>30242.447912702854</v>
      </c>
      <c r="G413" s="755">
        <v>71</v>
      </c>
      <c r="H413" s="755">
        <v>421.52842414398054</v>
      </c>
    </row>
    <row r="414" spans="2:8">
      <c r="B414" s="753">
        <v>39597</v>
      </c>
      <c r="C414" s="754">
        <v>0.66428571428571437</v>
      </c>
      <c r="D414" s="754">
        <v>0.46740096555817429</v>
      </c>
      <c r="E414" s="754">
        <v>0.38517098504942326</v>
      </c>
      <c r="F414" s="754">
        <v>27435.87480395714</v>
      </c>
      <c r="G414" s="755">
        <v>66.714285714285708</v>
      </c>
      <c r="H414" s="755">
        <v>405.72361350221371</v>
      </c>
    </row>
    <row r="415" spans="2:8">
      <c r="B415" s="753">
        <v>39598</v>
      </c>
      <c r="C415" s="754">
        <v>0.75</v>
      </c>
      <c r="D415" s="754">
        <v>0.53181554325815683</v>
      </c>
      <c r="E415" s="754">
        <v>-0.22261710136232371</v>
      </c>
      <c r="F415" s="754">
        <v>25109.873977182862</v>
      </c>
      <c r="G415" s="755">
        <v>65</v>
      </c>
      <c r="H415" s="755">
        <v>385.10965971100825</v>
      </c>
    </row>
    <row r="416" spans="2:8">
      <c r="B416" s="753">
        <v>39601</v>
      </c>
      <c r="C416" s="754">
        <v>1.1928571428571428</v>
      </c>
      <c r="D416" s="754">
        <v>0.69926131454816964</v>
      </c>
      <c r="E416" s="754">
        <v>3.1948999177185855E-2</v>
      </c>
      <c r="F416" s="754">
        <v>23352.72951025857</v>
      </c>
      <c r="G416" s="755">
        <v>61.714285714285715</v>
      </c>
      <c r="H416" s="755">
        <v>381.36161260631656</v>
      </c>
    </row>
    <row r="417" spans="2:8">
      <c r="B417" s="753">
        <v>39602</v>
      </c>
      <c r="C417" s="754">
        <v>1.2571428571428569</v>
      </c>
      <c r="D417" s="754">
        <v>0.74484204912708185</v>
      </c>
      <c r="E417" s="754">
        <v>-0.13684772114062976</v>
      </c>
      <c r="F417" s="754">
        <v>24329.443547229999</v>
      </c>
      <c r="G417" s="755">
        <v>63.428571428571431</v>
      </c>
      <c r="H417" s="755">
        <v>384.68904036920088</v>
      </c>
    </row>
    <row r="418" spans="2:8">
      <c r="B418" s="753">
        <v>39603</v>
      </c>
      <c r="C418" s="754">
        <v>2.1142857142857143</v>
      </c>
      <c r="D418" s="754">
        <v>0.78749151022846497</v>
      </c>
      <c r="E418" s="754">
        <v>9.3268437549015204E-2</v>
      </c>
      <c r="F418" s="754">
        <v>23834.728074372862</v>
      </c>
      <c r="G418" s="755">
        <v>60.285714285714285</v>
      </c>
      <c r="H418" s="755">
        <v>395.50613107752332</v>
      </c>
    </row>
    <row r="419" spans="2:8">
      <c r="B419" s="753">
        <v>39604</v>
      </c>
      <c r="C419" s="754">
        <v>2.0642857142857141</v>
      </c>
      <c r="D419" s="754">
        <v>0.91240873096990516</v>
      </c>
      <c r="E419" s="754">
        <v>0.88178039665804908</v>
      </c>
      <c r="F419" s="754">
        <v>23939.299014032858</v>
      </c>
      <c r="G419" s="755">
        <v>61.428571428571431</v>
      </c>
      <c r="H419" s="755">
        <v>388.26945168302183</v>
      </c>
    </row>
    <row r="420" spans="2:8">
      <c r="B420" s="753">
        <v>39605</v>
      </c>
      <c r="C420" s="754">
        <v>2.0857142857142859</v>
      </c>
      <c r="D420" s="754">
        <v>0.9492017854199275</v>
      </c>
      <c r="E420" s="754">
        <v>-0.71363885387833503</v>
      </c>
      <c r="F420" s="754">
        <v>23679.440966605714</v>
      </c>
      <c r="G420" s="755">
        <v>59.142857142857146</v>
      </c>
      <c r="H420" s="755">
        <v>398.51932958519626</v>
      </c>
    </row>
    <row r="421" spans="2:8">
      <c r="B421" s="753">
        <v>39608</v>
      </c>
      <c r="C421" s="754">
        <v>2.4142857142857141</v>
      </c>
      <c r="D421" s="754">
        <v>0.98438656547183478</v>
      </c>
      <c r="E421" s="754">
        <v>0.36465207070672145</v>
      </c>
      <c r="F421" s="754">
        <v>24522.155144029999</v>
      </c>
      <c r="G421" s="755">
        <v>58.857142857142854</v>
      </c>
      <c r="H421" s="755">
        <v>416.62148558032646</v>
      </c>
    </row>
    <row r="422" spans="2:8">
      <c r="B422" s="753">
        <v>39609</v>
      </c>
      <c r="C422" s="754">
        <v>2.371428571428571</v>
      </c>
      <c r="D422" s="754">
        <v>0.98255648523114181</v>
      </c>
      <c r="E422" s="754">
        <v>0.35325721611807359</v>
      </c>
      <c r="F422" s="754">
        <v>26433.01156302571</v>
      </c>
      <c r="G422" s="755">
        <v>57.428571428571431</v>
      </c>
      <c r="H422" s="755">
        <v>456.34922280572374</v>
      </c>
    </row>
    <row r="423" spans="2:8">
      <c r="B423" s="753">
        <v>39610</v>
      </c>
      <c r="C423" s="754">
        <v>1.9142857142857141</v>
      </c>
      <c r="D423" s="754">
        <v>0.84921196525752263</v>
      </c>
      <c r="E423" s="754">
        <v>-0.58492016486273801</v>
      </c>
      <c r="F423" s="754">
        <v>26296.297349737142</v>
      </c>
      <c r="G423" s="755">
        <v>57.428571428571431</v>
      </c>
      <c r="H423" s="755">
        <v>454.14415484945636</v>
      </c>
    </row>
    <row r="424" spans="2:8">
      <c r="B424" s="753">
        <v>39611</v>
      </c>
      <c r="C424" s="754">
        <v>1.8857142857142857</v>
      </c>
      <c r="D424" s="754">
        <v>0.84454025964177315</v>
      </c>
      <c r="E424" s="754">
        <v>-0.14810564192743547</v>
      </c>
      <c r="F424" s="754">
        <v>24475.29705595714</v>
      </c>
      <c r="G424" s="755">
        <v>54.428571428571431</v>
      </c>
      <c r="H424" s="755">
        <v>445.28119855430822</v>
      </c>
    </row>
    <row r="425" spans="2:8">
      <c r="B425" s="753">
        <v>39612</v>
      </c>
      <c r="C425" s="754">
        <v>1.1000000000000001</v>
      </c>
      <c r="D425" s="754">
        <v>0.83756607708890962</v>
      </c>
      <c r="E425" s="754">
        <v>-0.16583558449918734</v>
      </c>
      <c r="F425" s="754">
        <v>26064.44042629571</v>
      </c>
      <c r="G425" s="755">
        <v>55.857142857142854</v>
      </c>
      <c r="H425" s="755">
        <v>464.53601299150034</v>
      </c>
    </row>
    <row r="426" spans="2:8">
      <c r="B426" s="753">
        <v>39615</v>
      </c>
      <c r="C426" s="754">
        <v>2.1999999999999997</v>
      </c>
      <c r="D426" s="754">
        <v>0.97997798848472406</v>
      </c>
      <c r="E426" s="754">
        <v>-3.8820681472433338E-2</v>
      </c>
      <c r="F426" s="754">
        <v>26300.727144854285</v>
      </c>
      <c r="G426" s="755">
        <v>58.285714285714285</v>
      </c>
      <c r="H426" s="755">
        <v>454.54350258377877</v>
      </c>
    </row>
    <row r="427" spans="2:8">
      <c r="B427" s="753">
        <v>39616</v>
      </c>
      <c r="C427" s="754">
        <v>2.4571428571428569</v>
      </c>
      <c r="D427" s="754">
        <v>1.2002731213059956</v>
      </c>
      <c r="E427" s="754">
        <v>0.18707084662675244</v>
      </c>
      <c r="F427" s="754">
        <v>27352.014223654282</v>
      </c>
      <c r="G427" s="755">
        <v>64.142857142857139</v>
      </c>
      <c r="H427" s="755">
        <v>439.60464301789159</v>
      </c>
    </row>
    <row r="428" spans="2:8">
      <c r="B428" s="753">
        <v>39617</v>
      </c>
      <c r="C428" s="754">
        <v>2.4428571428571431</v>
      </c>
      <c r="D428" s="754">
        <v>1.5788041098591239</v>
      </c>
      <c r="E428" s="754">
        <v>0.34853473214692499</v>
      </c>
      <c r="F428" s="754">
        <v>29566.158953118564</v>
      </c>
      <c r="G428" s="755">
        <v>71.571428571428569</v>
      </c>
      <c r="H428" s="755">
        <v>427.19393460763058</v>
      </c>
    </row>
    <row r="429" spans="2:8">
      <c r="B429" s="753">
        <v>39618</v>
      </c>
      <c r="C429" s="754">
        <v>2.8714285714285714</v>
      </c>
      <c r="D429" s="754">
        <v>1.8546091408277567</v>
      </c>
      <c r="E429" s="754">
        <v>1.3989598737588171</v>
      </c>
      <c r="F429" s="754">
        <v>30135.589481852854</v>
      </c>
      <c r="G429" s="755">
        <v>76.857142857142861</v>
      </c>
      <c r="H429" s="755">
        <v>398.65437042300357</v>
      </c>
    </row>
    <row r="430" spans="2:8">
      <c r="B430" s="753">
        <v>39619</v>
      </c>
      <c r="C430" s="754">
        <v>3.0428714285714284</v>
      </c>
      <c r="D430" s="754">
        <v>1.960840771291499</v>
      </c>
      <c r="E430" s="754">
        <v>-3.9737614884537198E-2</v>
      </c>
      <c r="F430" s="754">
        <v>31117.162329117138</v>
      </c>
      <c r="G430" s="755">
        <v>79.428571428571431</v>
      </c>
      <c r="H430" s="755">
        <v>397.34729720915283</v>
      </c>
    </row>
    <row r="431" spans="2:8">
      <c r="B431" s="753">
        <v>39622</v>
      </c>
      <c r="C431" s="754">
        <v>3.1842999999999995</v>
      </c>
      <c r="D431" s="754">
        <v>2.0178165851097796</v>
      </c>
      <c r="E431" s="754">
        <v>0.95954534819556159</v>
      </c>
      <c r="F431" s="754">
        <v>31774.591641487143</v>
      </c>
      <c r="G431" s="755">
        <v>82</v>
      </c>
      <c r="H431" s="755">
        <v>392.71303878995974</v>
      </c>
    </row>
    <row r="432" spans="2:8">
      <c r="B432" s="753">
        <v>39623</v>
      </c>
      <c r="C432" s="754">
        <v>3.2842999999999991</v>
      </c>
      <c r="D432" s="754">
        <v>2.095966973109527</v>
      </c>
      <c r="E432" s="754">
        <v>-0.88491728759065591</v>
      </c>
      <c r="F432" s="754">
        <v>32783.592900454285</v>
      </c>
      <c r="G432" s="755">
        <v>86</v>
      </c>
      <c r="H432" s="755">
        <v>379.68368465192577</v>
      </c>
    </row>
    <row r="433" spans="2:8">
      <c r="B433" s="753">
        <v>39624</v>
      </c>
      <c r="C433" s="754">
        <v>2.2557285714285711</v>
      </c>
      <c r="D433" s="754">
        <v>1.9568180630349672</v>
      </c>
      <c r="E433" s="754">
        <v>-1.2258344850066685</v>
      </c>
      <c r="F433" s="754">
        <v>36087.735165865713</v>
      </c>
      <c r="G433" s="755">
        <v>88.428571428571431</v>
      </c>
      <c r="H433" s="755">
        <v>407.13733798832931</v>
      </c>
    </row>
    <row r="434" spans="2:8">
      <c r="B434" s="753">
        <v>39625</v>
      </c>
      <c r="C434" s="754">
        <v>1.9557285714285713</v>
      </c>
      <c r="D434" s="754">
        <v>1.8090466552006834</v>
      </c>
      <c r="E434" s="754">
        <v>-0.15771986989147835</v>
      </c>
      <c r="F434" s="754">
        <v>36585.877432467147</v>
      </c>
      <c r="G434" s="755">
        <v>85</v>
      </c>
      <c r="H434" s="755">
        <v>430.0713003019967</v>
      </c>
    </row>
    <row r="435" spans="2:8">
      <c r="B435" s="753">
        <v>39626</v>
      </c>
      <c r="C435" s="754">
        <v>1.7985857142857145</v>
      </c>
      <c r="D435" s="754">
        <v>1.4833435523232559</v>
      </c>
      <c r="E435" s="754">
        <v>0.49675675141719422</v>
      </c>
      <c r="F435" s="754">
        <v>35521.590107617143</v>
      </c>
      <c r="G435" s="755">
        <v>78.285714285714292</v>
      </c>
      <c r="H435" s="755">
        <v>456.742566411072</v>
      </c>
    </row>
    <row r="436" spans="2:8">
      <c r="B436" s="753">
        <v>39629</v>
      </c>
      <c r="C436" s="754">
        <v>2.2557285714285711</v>
      </c>
      <c r="D436" s="754">
        <v>1.5994438542415659</v>
      </c>
      <c r="E436" s="754">
        <v>-0.12213521276133421</v>
      </c>
      <c r="F436" s="754">
        <v>34822.017759908573</v>
      </c>
      <c r="G436" s="755">
        <v>76.714285714285708</v>
      </c>
      <c r="H436" s="755">
        <v>456.59643609692006</v>
      </c>
    </row>
    <row r="437" spans="2:8">
      <c r="B437" s="753">
        <v>39630</v>
      </c>
      <c r="C437" s="754">
        <v>2.3985571428571428</v>
      </c>
      <c r="D437" s="754">
        <v>2.0252532555587868</v>
      </c>
      <c r="E437" s="754">
        <v>-0.10009509920260551</v>
      </c>
      <c r="F437" s="754">
        <v>35963.731684887149</v>
      </c>
      <c r="G437" s="755">
        <v>81.142857142857139</v>
      </c>
      <c r="H437" s="755">
        <v>450.39518367820136</v>
      </c>
    </row>
    <row r="438" spans="2:8">
      <c r="B438" s="753">
        <v>39631</v>
      </c>
      <c r="C438" s="754">
        <v>2.6142714285714286</v>
      </c>
      <c r="D438" s="754">
        <v>2.1365722404355689</v>
      </c>
      <c r="E438" s="754">
        <v>-0.28597651710644367</v>
      </c>
      <c r="F438" s="754">
        <v>35761.016361127149</v>
      </c>
      <c r="G438" s="755">
        <v>79</v>
      </c>
      <c r="H438" s="755">
        <v>460.10893921174562</v>
      </c>
    </row>
    <row r="439" spans="2:8">
      <c r="B439" s="753">
        <v>39632</v>
      </c>
      <c r="C439" s="754">
        <v>2.6785571428571431</v>
      </c>
      <c r="D439" s="754">
        <v>2.059915482765295</v>
      </c>
      <c r="E439" s="754">
        <v>2.207706545979506</v>
      </c>
      <c r="F439" s="754">
        <v>34572.58706582286</v>
      </c>
      <c r="G439" s="755">
        <v>77.142857142857139</v>
      </c>
      <c r="H439" s="755">
        <v>454.4089406107895</v>
      </c>
    </row>
    <row r="440" spans="2:8">
      <c r="B440" s="753">
        <v>39633</v>
      </c>
      <c r="C440" s="754">
        <v>2.5999857142857143</v>
      </c>
      <c r="D440" s="754">
        <v>2.015151104019437</v>
      </c>
      <c r="E440" s="754">
        <v>0.94212921078570711</v>
      </c>
      <c r="F440" s="754">
        <v>32490.301105217142</v>
      </c>
      <c r="G440" s="755">
        <v>75</v>
      </c>
      <c r="H440" s="755">
        <v>441.78488290759009</v>
      </c>
    </row>
    <row r="441" spans="2:8">
      <c r="B441" s="753">
        <v>39637</v>
      </c>
      <c r="C441" s="754">
        <v>2.7571285714285714</v>
      </c>
      <c r="D441" s="754">
        <v>2.1207648572551996</v>
      </c>
      <c r="E441" s="754">
        <v>-2.3591527849745471</v>
      </c>
      <c r="F441" s="754">
        <v>33616.302297659997</v>
      </c>
      <c r="G441" s="755">
        <v>79.428571428571431</v>
      </c>
      <c r="H441" s="755">
        <v>432.12948659643422</v>
      </c>
    </row>
    <row r="442" spans="2:8">
      <c r="B442" s="753">
        <v>39638</v>
      </c>
      <c r="C442" s="754">
        <v>3.3571285714285715</v>
      </c>
      <c r="D442" s="754">
        <v>2.6762049603014679</v>
      </c>
      <c r="E442" s="754">
        <v>-0.81907344641220181</v>
      </c>
      <c r="F442" s="754">
        <v>35478.448607245708</v>
      </c>
      <c r="G442" s="755">
        <v>90.142857142857139</v>
      </c>
      <c r="H442" s="755">
        <v>399.83797330436306</v>
      </c>
    </row>
    <row r="443" spans="2:8">
      <c r="B443" s="753">
        <v>39639</v>
      </c>
      <c r="C443" s="754">
        <v>3.2571285714285714</v>
      </c>
      <c r="D443" s="754">
        <v>2.8359484085708471</v>
      </c>
      <c r="E443" s="754">
        <v>0.10111143970957959</v>
      </c>
      <c r="F443" s="754">
        <v>37627.449726627136</v>
      </c>
      <c r="G443" s="755">
        <v>95</v>
      </c>
      <c r="H443" s="755">
        <v>400.09376496316003</v>
      </c>
    </row>
    <row r="444" spans="2:8">
      <c r="B444" s="753">
        <v>39640</v>
      </c>
      <c r="C444" s="754">
        <v>3.5142857142857147</v>
      </c>
      <c r="D444" s="754">
        <v>2.6511517037507164</v>
      </c>
      <c r="E444" s="754">
        <v>0.95255182466874033</v>
      </c>
      <c r="F444" s="754">
        <v>36804.73625866857</v>
      </c>
      <c r="G444" s="755">
        <v>90.142857142857139</v>
      </c>
      <c r="H444" s="755">
        <v>412.73790510621427</v>
      </c>
    </row>
    <row r="445" spans="2:8">
      <c r="B445" s="753">
        <v>39643</v>
      </c>
      <c r="C445" s="754">
        <v>3.5428571428571431</v>
      </c>
      <c r="D445" s="754">
        <v>2.6740993477998631</v>
      </c>
      <c r="E445" s="754">
        <v>2.8628079315670929</v>
      </c>
      <c r="F445" s="754">
        <v>39295.45097409856</v>
      </c>
      <c r="G445" s="755">
        <v>95.142857142857139</v>
      </c>
      <c r="H445" s="755">
        <v>416.93139818977824</v>
      </c>
    </row>
    <row r="446" spans="2:8">
      <c r="B446" s="753">
        <v>39644</v>
      </c>
      <c r="C446" s="754">
        <v>3.8071428571428569</v>
      </c>
      <c r="D446" s="754">
        <v>3.2421130166725547</v>
      </c>
      <c r="E446" s="754">
        <v>-0.56217003745871885</v>
      </c>
      <c r="F446" s="754">
        <v>40416.737897865707</v>
      </c>
      <c r="G446" s="755">
        <v>100.42857142857143</v>
      </c>
      <c r="H446" s="755">
        <v>408.14957078630601</v>
      </c>
    </row>
    <row r="447" spans="2:8">
      <c r="B447" s="753">
        <v>39645</v>
      </c>
      <c r="C447" s="754">
        <v>4.0285714285714285</v>
      </c>
      <c r="D447" s="754">
        <v>3.9746875857736694</v>
      </c>
      <c r="E447" s="754">
        <v>-1.469651860840858</v>
      </c>
      <c r="F447" s="754">
        <v>42636.882738065695</v>
      </c>
      <c r="G447" s="755">
        <v>109</v>
      </c>
      <c r="H447" s="755">
        <v>397.01837962264227</v>
      </c>
    </row>
    <row r="448" spans="2:8">
      <c r="B448" s="753">
        <v>39646</v>
      </c>
      <c r="C448" s="754">
        <v>4.2428428571428567</v>
      </c>
      <c r="D448" s="754">
        <v>4.3497336647141713</v>
      </c>
      <c r="E448" s="754">
        <v>-0.90494234288960751</v>
      </c>
      <c r="F448" s="754">
        <v>42245.168327652842</v>
      </c>
      <c r="G448" s="755">
        <v>107</v>
      </c>
      <c r="H448" s="755">
        <v>401.8809250722141</v>
      </c>
    </row>
    <row r="449" spans="2:8">
      <c r="B449" s="753">
        <v>39647</v>
      </c>
      <c r="C449" s="754">
        <v>3.9999857142857143</v>
      </c>
      <c r="D449" s="754">
        <v>4.1196400754949183</v>
      </c>
      <c r="E449" s="754">
        <v>2.9963887273526142</v>
      </c>
      <c r="F449" s="754">
        <v>41588.451960781415</v>
      </c>
      <c r="G449" s="755">
        <v>102.28571428571429</v>
      </c>
      <c r="H449" s="755">
        <v>411.70414893798608</v>
      </c>
    </row>
    <row r="450" spans="2:8">
      <c r="B450" s="753">
        <v>39650</v>
      </c>
      <c r="C450" s="754">
        <v>3.4999857142857143</v>
      </c>
      <c r="D450" s="754">
        <v>3.7861076428482434</v>
      </c>
      <c r="E450" s="754">
        <v>1.253037741308539</v>
      </c>
      <c r="F450" s="754">
        <v>38997.165746259991</v>
      </c>
      <c r="G450" s="755">
        <v>97.285714285714292</v>
      </c>
      <c r="H450" s="755">
        <v>407.02987475316559</v>
      </c>
    </row>
    <row r="451" spans="2:8">
      <c r="B451" s="753">
        <v>39651</v>
      </c>
      <c r="C451" s="754">
        <v>3.2571285714285714</v>
      </c>
      <c r="D451" s="754">
        <v>3.6857364539145729</v>
      </c>
      <c r="E451" s="754">
        <v>-1.5501476064555462</v>
      </c>
      <c r="F451" s="754">
        <v>39396.164577098563</v>
      </c>
      <c r="G451" s="755">
        <v>97.285714285714292</v>
      </c>
      <c r="H451" s="755">
        <v>412.21167775106909</v>
      </c>
    </row>
    <row r="452" spans="2:8">
      <c r="B452" s="753">
        <v>39652</v>
      </c>
      <c r="C452" s="754">
        <v>3.2285571428571429</v>
      </c>
      <c r="D452" s="754">
        <v>3.9964604928733176</v>
      </c>
      <c r="E452" s="754">
        <v>-1.3731697455511958</v>
      </c>
      <c r="F452" s="754">
        <v>41476.308974901433</v>
      </c>
      <c r="G452" s="755">
        <v>104.71428571428571</v>
      </c>
      <c r="H452" s="755">
        <v>403.4254480328994</v>
      </c>
    </row>
    <row r="453" spans="2:8">
      <c r="B453" s="753">
        <v>39653</v>
      </c>
      <c r="C453" s="754">
        <v>3.2856999999999994</v>
      </c>
      <c r="D453" s="754">
        <v>3.6351739184633449</v>
      </c>
      <c r="E453" s="754">
        <v>-1.2862419414506698</v>
      </c>
      <c r="F453" s="754">
        <v>42130.451747734282</v>
      </c>
      <c r="G453" s="755">
        <v>103.14285714285714</v>
      </c>
      <c r="H453" s="755">
        <v>415.71644255793188</v>
      </c>
    </row>
    <row r="454" spans="2:8">
      <c r="B454" s="753">
        <v>39654</v>
      </c>
      <c r="C454" s="754">
        <v>3.2285571428571429</v>
      </c>
      <c r="D454" s="754">
        <v>2.9635397877070675</v>
      </c>
      <c r="E454" s="754">
        <v>0.16247684515017236</v>
      </c>
      <c r="F454" s="754">
        <v>38688.16472933429</v>
      </c>
      <c r="G454" s="755">
        <v>93.428571428571431</v>
      </c>
      <c r="H454" s="755">
        <v>416.19649745092573</v>
      </c>
    </row>
    <row r="455" spans="2:8">
      <c r="B455" s="753">
        <v>39657</v>
      </c>
      <c r="C455" s="754">
        <v>3.0857142857142859</v>
      </c>
      <c r="D455" s="754">
        <v>2.662071186141894</v>
      </c>
      <c r="E455" s="754">
        <v>1.9727242523572985</v>
      </c>
      <c r="F455" s="754">
        <v>39939.736229272865</v>
      </c>
      <c r="G455" s="755">
        <v>95.857142857142861</v>
      </c>
      <c r="H455" s="755">
        <v>418.07268234622825</v>
      </c>
    </row>
    <row r="456" spans="2:8">
      <c r="B456" s="753">
        <v>39658</v>
      </c>
      <c r="C456" s="754">
        <v>2.8000000000000003</v>
      </c>
      <c r="D456" s="754">
        <v>2.6310633867018716</v>
      </c>
      <c r="E456" s="754">
        <v>-1.7076855662284047</v>
      </c>
      <c r="F456" s="754">
        <v>40249.451186778584</v>
      </c>
      <c r="G456" s="755">
        <v>97.714285714285708</v>
      </c>
      <c r="H456" s="755">
        <v>413.96733296167611</v>
      </c>
    </row>
    <row r="457" spans="2:8">
      <c r="B457" s="753">
        <v>39659</v>
      </c>
      <c r="C457" s="754">
        <v>2.7285714285714286</v>
      </c>
      <c r="D457" s="754">
        <v>2.7562169795044404</v>
      </c>
      <c r="E457" s="754">
        <v>-0.91939515311560016</v>
      </c>
      <c r="F457" s="754">
        <v>40882.02268077858</v>
      </c>
      <c r="G457" s="755">
        <v>99.714285714285708</v>
      </c>
      <c r="H457" s="755">
        <v>412.19025174904351</v>
      </c>
    </row>
    <row r="458" spans="2:8">
      <c r="B458" s="753">
        <v>39660</v>
      </c>
      <c r="C458" s="754">
        <v>2.6428571428571428</v>
      </c>
      <c r="D458" s="754">
        <v>2.8222710750176248</v>
      </c>
      <c r="E458" s="754">
        <v>1.041011097882188</v>
      </c>
      <c r="F458" s="754">
        <v>39762.881941532854</v>
      </c>
      <c r="G458" s="755">
        <v>103.42857142857143</v>
      </c>
      <c r="H458" s="755">
        <v>383.48864192486343</v>
      </c>
    </row>
    <row r="459" spans="2:8">
      <c r="B459" s="753">
        <v>39661</v>
      </c>
      <c r="C459" s="754">
        <v>2.7857142857142856</v>
      </c>
      <c r="D459" s="754">
        <v>2.6319431267526254</v>
      </c>
      <c r="E459" s="754">
        <v>0.52005586932485937</v>
      </c>
      <c r="F459" s="754">
        <v>36643.740054000002</v>
      </c>
      <c r="G459" s="755">
        <v>97.857142857142861</v>
      </c>
      <c r="H459" s="755">
        <v>374.41451108079684</v>
      </c>
    </row>
    <row r="460" spans="2:8">
      <c r="B460" s="753">
        <v>39664</v>
      </c>
      <c r="C460" s="754">
        <v>2.5428571428571431</v>
      </c>
      <c r="D460" s="754">
        <v>2.5161319720612512</v>
      </c>
      <c r="E460" s="754">
        <v>-0.19311219575253524</v>
      </c>
      <c r="F460" s="754">
        <v>35728.598385828569</v>
      </c>
      <c r="G460" s="755">
        <v>98.428571428571431</v>
      </c>
      <c r="H460" s="755">
        <v>362.78790966925595</v>
      </c>
    </row>
    <row r="461" spans="2:8">
      <c r="B461" s="753">
        <v>39665</v>
      </c>
      <c r="C461" s="754">
        <v>2.6</v>
      </c>
      <c r="D461" s="754">
        <v>2.5598542043836909</v>
      </c>
      <c r="E461" s="754">
        <v>-0.25121963587551521</v>
      </c>
      <c r="F461" s="754">
        <v>36475.027582848576</v>
      </c>
      <c r="G461" s="755">
        <v>102</v>
      </c>
      <c r="H461" s="755">
        <v>356.94790702870898</v>
      </c>
    </row>
    <row r="462" spans="2:8">
      <c r="B462" s="753">
        <v>39666</v>
      </c>
      <c r="C462" s="754">
        <v>3.1</v>
      </c>
      <c r="D462" s="754">
        <v>2.9010513345884115</v>
      </c>
      <c r="E462" s="754">
        <v>0.17804994591001533</v>
      </c>
      <c r="F462" s="754">
        <v>37445.45747805429</v>
      </c>
      <c r="G462" s="755">
        <v>109.14285714285714</v>
      </c>
      <c r="H462" s="755">
        <v>342.20042987182211</v>
      </c>
    </row>
    <row r="463" spans="2:8">
      <c r="B463" s="753">
        <v>39667</v>
      </c>
      <c r="C463" s="754">
        <v>3.4571428571428569</v>
      </c>
      <c r="D463" s="754">
        <v>3.0939269267907576</v>
      </c>
      <c r="E463" s="754">
        <v>-1.1860680112130331</v>
      </c>
      <c r="F463" s="754">
        <v>37431.88655929143</v>
      </c>
      <c r="G463" s="755">
        <v>110.28571428571429</v>
      </c>
      <c r="H463" s="755">
        <v>338.41480274584256</v>
      </c>
    </row>
    <row r="464" spans="2:8">
      <c r="B464" s="753">
        <v>39668</v>
      </c>
      <c r="C464" s="754">
        <v>3.6714142857142855</v>
      </c>
      <c r="D464" s="754">
        <v>2.9770241751701332</v>
      </c>
      <c r="E464" s="754">
        <v>0.19733855598110095</v>
      </c>
      <c r="F464" s="754">
        <v>37980.315346608571</v>
      </c>
      <c r="G464" s="755">
        <v>110.42857142857143</v>
      </c>
      <c r="H464" s="755">
        <v>343.28934485627644</v>
      </c>
    </row>
    <row r="465" spans="2:8">
      <c r="B465" s="753">
        <v>39671</v>
      </c>
      <c r="C465" s="754">
        <v>4.0999857142857143</v>
      </c>
      <c r="D465" s="754">
        <v>3.194763557156199</v>
      </c>
      <c r="E465" s="754">
        <v>3.1233353830581514</v>
      </c>
      <c r="F465" s="754">
        <v>40472.885836457142</v>
      </c>
      <c r="G465" s="755">
        <v>111.42857142857143</v>
      </c>
      <c r="H465" s="755">
        <v>363.27908269388132</v>
      </c>
    </row>
    <row r="466" spans="2:8">
      <c r="B466" s="753">
        <v>39672</v>
      </c>
      <c r="C466" s="754">
        <v>4.0285571428571432</v>
      </c>
      <c r="D466" s="754">
        <v>3.1334418244840969</v>
      </c>
      <c r="E466" s="754">
        <v>-0.51819489669175844</v>
      </c>
      <c r="F466" s="754">
        <v>42125.456310914291</v>
      </c>
      <c r="G466" s="755">
        <v>111.42857142857143</v>
      </c>
      <c r="H466" s="755">
        <v>379.01784911728276</v>
      </c>
    </row>
    <row r="467" spans="2:8">
      <c r="B467" s="753">
        <v>39673</v>
      </c>
      <c r="C467" s="754">
        <v>4.0714142857142859</v>
      </c>
      <c r="D467" s="754">
        <v>3.3196215897531722</v>
      </c>
      <c r="E467" s="754">
        <v>-2.3615606025133382</v>
      </c>
      <c r="F467" s="754">
        <v>45029.168513971432</v>
      </c>
      <c r="G467" s="755">
        <v>113.57142857142857</v>
      </c>
      <c r="H467" s="755">
        <v>398.25922372990141</v>
      </c>
    </row>
    <row r="468" spans="2:8">
      <c r="B468" s="753">
        <v>39674</v>
      </c>
      <c r="C468" s="754">
        <v>4.1571285714285713</v>
      </c>
      <c r="D468" s="754">
        <v>3.4130145237212726</v>
      </c>
      <c r="E468" s="754">
        <v>2.0912752993713215</v>
      </c>
      <c r="F468" s="754">
        <v>45497.453623682857</v>
      </c>
      <c r="G468" s="755">
        <v>111.28571428571429</v>
      </c>
      <c r="H468" s="755">
        <v>413.84567451848358</v>
      </c>
    </row>
    <row r="469" spans="2:8">
      <c r="B469" s="753">
        <v>39675</v>
      </c>
      <c r="C469" s="754">
        <v>3.5999857142857148</v>
      </c>
      <c r="D469" s="754">
        <v>3.0649064881509287</v>
      </c>
      <c r="E469" s="754">
        <v>-1.7753778566971588</v>
      </c>
      <c r="F469" s="754">
        <v>45636.452384835713</v>
      </c>
      <c r="G469" s="755">
        <v>109</v>
      </c>
      <c r="H469" s="755">
        <v>420.69048320980329</v>
      </c>
    </row>
    <row r="470" spans="2:8">
      <c r="B470" s="753">
        <v>39678</v>
      </c>
      <c r="C470" s="754">
        <v>3.3857000000000004</v>
      </c>
      <c r="D470" s="754">
        <v>2.7090239961358185</v>
      </c>
      <c r="E470" s="754">
        <v>0.5464424743752101</v>
      </c>
      <c r="F470" s="754">
        <v>46074.309136615717</v>
      </c>
      <c r="G470" s="755">
        <v>107</v>
      </c>
      <c r="H470" s="755">
        <v>431.59699793279378</v>
      </c>
    </row>
    <row r="471" spans="2:8">
      <c r="B471" s="753">
        <v>39679</v>
      </c>
      <c r="C471" s="754">
        <v>3.2428571428571433</v>
      </c>
      <c r="D471" s="754">
        <v>2.7928062917440437</v>
      </c>
      <c r="E471" s="754">
        <v>-0.4521692631257257</v>
      </c>
      <c r="F471" s="754">
        <v>45941.880774188568</v>
      </c>
      <c r="G471" s="755">
        <v>109.57142857142857</v>
      </c>
      <c r="H471" s="755">
        <v>421.26110940040206</v>
      </c>
    </row>
    <row r="472" spans="2:8">
      <c r="B472" s="753">
        <v>39680</v>
      </c>
      <c r="C472" s="754">
        <v>2.9285714285714293</v>
      </c>
      <c r="D472" s="754">
        <v>2.5938724936188366</v>
      </c>
      <c r="E472" s="754">
        <v>3.2828596289044665E-2</v>
      </c>
      <c r="F472" s="754">
        <v>46163.310538905716</v>
      </c>
      <c r="G472" s="755">
        <v>110.14285714285714</v>
      </c>
      <c r="H472" s="755">
        <v>421.02990436621525</v>
      </c>
    </row>
    <row r="473" spans="2:8">
      <c r="B473" s="753">
        <v>39681</v>
      </c>
      <c r="C473" s="754">
        <v>2.9428571428571431</v>
      </c>
      <c r="D473" s="754">
        <v>2.5610512065725062</v>
      </c>
      <c r="E473" s="754">
        <v>-0.57261609180512396</v>
      </c>
      <c r="F473" s="754">
        <v>46481.310748828575</v>
      </c>
      <c r="G473" s="755">
        <v>108.28571428571429</v>
      </c>
      <c r="H473" s="755">
        <v>433.27729409907209</v>
      </c>
    </row>
    <row r="474" spans="2:8">
      <c r="B474" s="753">
        <v>39682</v>
      </c>
      <c r="C474" s="754">
        <v>2.8000000000000003</v>
      </c>
      <c r="D474" s="754">
        <v>2.5100575873527253</v>
      </c>
      <c r="E474" s="754">
        <v>0.7160929108500067</v>
      </c>
      <c r="F474" s="754">
        <v>47099.597385381421</v>
      </c>
      <c r="G474" s="755">
        <v>110.71428571428571</v>
      </c>
      <c r="H474" s="755">
        <v>429.35588217508155</v>
      </c>
    </row>
    <row r="475" spans="2:8">
      <c r="B475" s="753">
        <v>39685</v>
      </c>
      <c r="C475" s="754">
        <v>2.5</v>
      </c>
      <c r="D475" s="754">
        <v>2.5417483798531029</v>
      </c>
      <c r="E475" s="754">
        <v>0.11226264323729618</v>
      </c>
      <c r="F475" s="754">
        <v>52718.597319778572</v>
      </c>
      <c r="G475" s="755">
        <v>117.42857142857143</v>
      </c>
      <c r="H475" s="755">
        <v>451.42494604095788</v>
      </c>
    </row>
    <row r="476" spans="2:8">
      <c r="B476" s="753">
        <v>39686</v>
      </c>
      <c r="C476" s="754">
        <v>2.7714142857142856</v>
      </c>
      <c r="D476" s="754">
        <v>2.6970775569318337</v>
      </c>
      <c r="E476" s="754">
        <v>-0.61259027914502528</v>
      </c>
      <c r="F476" s="754">
        <v>53294.740153988569</v>
      </c>
      <c r="G476" s="755">
        <v>113.85714285714286</v>
      </c>
      <c r="H476" s="755">
        <v>469.3042193211117</v>
      </c>
    </row>
    <row r="477" spans="2:8">
      <c r="B477" s="753">
        <v>39687</v>
      </c>
      <c r="C477" s="754">
        <v>2.8428428571428568</v>
      </c>
      <c r="D477" s="754">
        <v>2.9955736196205742</v>
      </c>
      <c r="E477" s="754">
        <v>0.41923614916106544</v>
      </c>
      <c r="F477" s="754">
        <v>55311.739375825717</v>
      </c>
      <c r="G477" s="755">
        <v>113.42857142857143</v>
      </c>
      <c r="H477" s="755">
        <v>490.69864661005528</v>
      </c>
    </row>
    <row r="478" spans="2:8">
      <c r="B478" s="753">
        <v>39688</v>
      </c>
      <c r="C478" s="754">
        <v>3.0928428571428577</v>
      </c>
      <c r="D478" s="754">
        <v>3.0317366484643355</v>
      </c>
      <c r="E478" s="754">
        <v>0.12662161891537993</v>
      </c>
      <c r="F478" s="754">
        <v>56440.167692937146</v>
      </c>
      <c r="G478" s="755">
        <v>113.85714285714286</v>
      </c>
      <c r="H478" s="755">
        <v>498.70284541241074</v>
      </c>
    </row>
    <row r="479" spans="2:8">
      <c r="B479" s="753">
        <v>39689</v>
      </c>
      <c r="C479" s="754">
        <v>3.1214142857142853</v>
      </c>
      <c r="D479" s="754">
        <v>2.9075636886699496</v>
      </c>
      <c r="E479" s="754">
        <v>0.89829728833751732</v>
      </c>
      <c r="F479" s="754">
        <v>55282.023821334289</v>
      </c>
      <c r="G479" s="755">
        <v>111.57142857142857</v>
      </c>
      <c r="H479" s="755">
        <v>496.96106380330781</v>
      </c>
    </row>
    <row r="480" spans="2:8">
      <c r="B480" s="753">
        <v>39693</v>
      </c>
      <c r="C480" s="754">
        <v>2.9642714285714287</v>
      </c>
      <c r="D480" s="754">
        <v>3.1140393775185999</v>
      </c>
      <c r="E480" s="754">
        <v>0.4295521074649451</v>
      </c>
      <c r="F480" s="754">
        <v>55126.166210571428</v>
      </c>
      <c r="G480" s="755">
        <v>114.14285714285714</v>
      </c>
      <c r="H480" s="755">
        <v>483.35986677085668</v>
      </c>
    </row>
    <row r="481" spans="2:8">
      <c r="B481" s="753">
        <v>39694</v>
      </c>
      <c r="C481" s="754">
        <v>2.9714142857142858</v>
      </c>
      <c r="D481" s="754">
        <v>3.2841195158692651</v>
      </c>
      <c r="E481" s="754">
        <v>-1.120238326064849</v>
      </c>
      <c r="F481" s="754">
        <v>55414.737451868583</v>
      </c>
      <c r="G481" s="755">
        <v>112.42857142857143</v>
      </c>
      <c r="H481" s="755">
        <v>492.10412888292041</v>
      </c>
    </row>
    <row r="482" spans="2:8">
      <c r="B482" s="753">
        <v>39695</v>
      </c>
      <c r="C482" s="754">
        <v>3.0442714285714283</v>
      </c>
      <c r="D482" s="754">
        <v>3.3986663176937055</v>
      </c>
      <c r="E482" s="754">
        <v>-1.0100892772297367</v>
      </c>
      <c r="F482" s="754">
        <v>51160.452763727153</v>
      </c>
      <c r="G482" s="755">
        <v>109.28571428571429</v>
      </c>
      <c r="H482" s="755">
        <v>468.38314933041636</v>
      </c>
    </row>
    <row r="483" spans="2:8">
      <c r="B483" s="753">
        <v>39696</v>
      </c>
      <c r="C483" s="754">
        <v>2.801428571428572</v>
      </c>
      <c r="D483" s="754">
        <v>3.2926088917173968</v>
      </c>
      <c r="E483" s="754">
        <v>1.7019502613562283</v>
      </c>
      <c r="F483" s="754">
        <v>50710.737661208586</v>
      </c>
      <c r="G483" s="755">
        <v>107.85714285714286</v>
      </c>
      <c r="H483" s="755">
        <v>471.27879517435491</v>
      </c>
    </row>
    <row r="484" spans="2:8">
      <c r="B484" s="753">
        <v>39699</v>
      </c>
      <c r="C484" s="754">
        <v>2.6585714285714284</v>
      </c>
      <c r="D484" s="754">
        <v>2.979872346795791</v>
      </c>
      <c r="E484" s="754">
        <v>0.16446729567517426</v>
      </c>
      <c r="F484" s="754">
        <v>48231.595143995713</v>
      </c>
      <c r="G484" s="755">
        <v>105.42857142857143</v>
      </c>
      <c r="H484" s="755">
        <v>458.97780157670473</v>
      </c>
    </row>
    <row r="485" spans="2:8">
      <c r="B485" s="753">
        <v>39700</v>
      </c>
      <c r="C485" s="754">
        <v>2.294285714285714</v>
      </c>
      <c r="D485" s="754">
        <v>2.9016243939755779</v>
      </c>
      <c r="E485" s="754">
        <v>-0.26211173676820021</v>
      </c>
      <c r="F485" s="754">
        <v>49304.451933060009</v>
      </c>
      <c r="G485" s="755">
        <v>104.14285714285714</v>
      </c>
      <c r="H485" s="755">
        <v>473.142781824118</v>
      </c>
    </row>
    <row r="486" spans="2:8">
      <c r="B486" s="753">
        <v>39701</v>
      </c>
      <c r="C486" s="754">
        <v>2.4371428571428568</v>
      </c>
      <c r="D486" s="754">
        <v>3.1066129583642597</v>
      </c>
      <c r="E486" s="754">
        <v>-0.64593230626772424</v>
      </c>
      <c r="F486" s="754">
        <v>51545.308387401434</v>
      </c>
      <c r="G486" s="755">
        <v>105.57142857142857</v>
      </c>
      <c r="H486" s="755">
        <v>488.33832325224967</v>
      </c>
    </row>
    <row r="487" spans="2:8">
      <c r="B487" s="753">
        <v>39702</v>
      </c>
      <c r="C487" s="754">
        <v>2.4371571428571426</v>
      </c>
      <c r="D487" s="754">
        <v>3.0622814276823394</v>
      </c>
      <c r="E487" s="754">
        <v>-1.0172017251521335</v>
      </c>
      <c r="F487" s="754">
        <v>52451.736463705711</v>
      </c>
      <c r="G487" s="755">
        <v>103.71428571428571</v>
      </c>
      <c r="H487" s="755">
        <v>505.8392328080181</v>
      </c>
    </row>
    <row r="488" spans="2:8">
      <c r="B488" s="753">
        <v>39703</v>
      </c>
      <c r="C488" s="754">
        <v>2.5014428571428575</v>
      </c>
      <c r="D488" s="754">
        <v>2.8682348273289864</v>
      </c>
      <c r="E488" s="754">
        <v>0.52118181864490687</v>
      </c>
      <c r="F488" s="754">
        <v>51452.45037317001</v>
      </c>
      <c r="G488" s="755">
        <v>100.71428571428571</v>
      </c>
      <c r="H488" s="755">
        <v>510.94470552623119</v>
      </c>
    </row>
    <row r="489" spans="2:8">
      <c r="B489" s="753">
        <v>39706</v>
      </c>
      <c r="C489" s="754">
        <v>2.7857285714285713</v>
      </c>
      <c r="D489" s="754">
        <v>2.9824736618373606</v>
      </c>
      <c r="E489" s="754">
        <v>0.97256634323252245</v>
      </c>
      <c r="F489" s="754">
        <v>54377.44877427286</v>
      </c>
      <c r="G489" s="755">
        <v>100.42857142857143</v>
      </c>
      <c r="H489" s="755">
        <v>541.38821974056054</v>
      </c>
    </row>
    <row r="490" spans="2:8">
      <c r="B490" s="753">
        <v>39707</v>
      </c>
      <c r="C490" s="754">
        <v>2.8142999999999998</v>
      </c>
      <c r="D490" s="754">
        <v>3.1300688912610175</v>
      </c>
      <c r="E490" s="754">
        <v>-4.3290404137988681E-2</v>
      </c>
      <c r="F490" s="754">
        <v>54814.591703975711</v>
      </c>
      <c r="G490" s="755">
        <v>100.71428571428571</v>
      </c>
      <c r="H490" s="755">
        <v>544.13498257030528</v>
      </c>
    </row>
    <row r="491" spans="2:8">
      <c r="B491" s="753">
        <v>39708</v>
      </c>
      <c r="C491" s="754">
        <v>2.857157142857143</v>
      </c>
      <c r="D491" s="754">
        <v>3.4287667412354557</v>
      </c>
      <c r="E491" s="754">
        <v>-0.88353819202485839</v>
      </c>
      <c r="F491" s="754">
        <v>56594.448714372862</v>
      </c>
      <c r="G491" s="755">
        <v>101.42857142857143</v>
      </c>
      <c r="H491" s="755">
        <v>559.77613854540357</v>
      </c>
    </row>
    <row r="492" spans="2:8">
      <c r="B492" s="753">
        <v>39709</v>
      </c>
      <c r="C492" s="754">
        <v>3.0143</v>
      </c>
      <c r="D492" s="754">
        <v>3.4555170420978962</v>
      </c>
      <c r="E492" s="754">
        <v>1.895886307263897</v>
      </c>
      <c r="F492" s="754">
        <v>55879.448260415717</v>
      </c>
      <c r="G492" s="755">
        <v>102.57142857142857</v>
      </c>
      <c r="H492" s="755">
        <v>549.05330062568339</v>
      </c>
    </row>
    <row r="493" spans="2:8">
      <c r="B493" s="753">
        <v>39710</v>
      </c>
      <c r="C493" s="754">
        <v>2.6571571428571432</v>
      </c>
      <c r="D493" s="754">
        <v>3.3622810963055962</v>
      </c>
      <c r="E493" s="754">
        <v>-0.41243754186074622</v>
      </c>
      <c r="F493" s="754">
        <v>53767.162754420016</v>
      </c>
      <c r="G493" s="755">
        <v>100.57142857142857</v>
      </c>
      <c r="H493" s="755">
        <v>537.77761175486023</v>
      </c>
    </row>
    <row r="494" spans="2:8">
      <c r="B494" s="753">
        <v>39713</v>
      </c>
      <c r="C494" s="754">
        <v>2.6214285714285714</v>
      </c>
      <c r="D494" s="754">
        <v>3.24794603389401</v>
      </c>
      <c r="E494" s="754">
        <v>4.0516618703335894E-2</v>
      </c>
      <c r="F494" s="754">
        <v>52302.019762248579</v>
      </c>
      <c r="G494" s="755">
        <v>99.142857142857139</v>
      </c>
      <c r="H494" s="755">
        <v>529.94371330222862</v>
      </c>
    </row>
    <row r="495" spans="2:8">
      <c r="B495" s="753">
        <v>39714</v>
      </c>
      <c r="C495" s="754">
        <v>2.5500000000000003</v>
      </c>
      <c r="D495" s="754">
        <v>3.1198655529485779</v>
      </c>
      <c r="E495" s="754">
        <v>-1.3824510251390816</v>
      </c>
      <c r="F495" s="754">
        <v>51545.161987964289</v>
      </c>
      <c r="G495" s="755">
        <v>97.142857142857139</v>
      </c>
      <c r="H495" s="755">
        <v>533.68617903696372</v>
      </c>
    </row>
    <row r="496" spans="2:8">
      <c r="B496" s="753">
        <v>39715</v>
      </c>
      <c r="C496" s="754">
        <v>2.4071428571428575</v>
      </c>
      <c r="D496" s="754">
        <v>2.7528510673534319</v>
      </c>
      <c r="E496" s="754">
        <v>0.13266261664934031</v>
      </c>
      <c r="F496" s="754">
        <v>46975.875746780002</v>
      </c>
      <c r="G496" s="755">
        <v>93.285714285714292</v>
      </c>
      <c r="H496" s="755">
        <v>504.42528064050822</v>
      </c>
    </row>
    <row r="497" spans="2:8">
      <c r="B497" s="753">
        <v>39716</v>
      </c>
      <c r="C497" s="754">
        <v>2.3357142857142859</v>
      </c>
      <c r="D497" s="754">
        <v>2.5391129385010109</v>
      </c>
      <c r="E497" s="754">
        <v>-0.19098422047298769</v>
      </c>
      <c r="F497" s="754">
        <v>48427.162724241432</v>
      </c>
      <c r="G497" s="755">
        <v>94.857142857142861</v>
      </c>
      <c r="H497" s="755">
        <v>509.45008428979679</v>
      </c>
    </row>
  </sheetData>
  <phoneticPr fontId="0" type="noConversion"/>
  <hyperlinks>
    <hyperlink ref="J30" location="Мазмұны!B69" display="мазмұнға"/>
  </hyperlinks>
  <pageMargins left="0.75" right="0.75" top="1" bottom="1" header="0.5" footer="0.5"/>
  <pageSetup paperSize="9" scale="31" orientation="portrait" verticalDpi="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0"/>
  <dimension ref="A2:G466"/>
  <sheetViews>
    <sheetView topLeftCell="A11" zoomScaleNormal="100" workbookViewId="0">
      <selection activeCell="G28" sqref="G28"/>
    </sheetView>
  </sheetViews>
  <sheetFormatPr defaultRowHeight="12.75"/>
  <cols>
    <col min="1" max="1" width="9.140625" style="725"/>
    <col min="2" max="2" width="11" style="756" customWidth="1"/>
    <col min="3" max="3" width="11.140625" style="757" customWidth="1"/>
    <col min="4" max="4" width="13.140625" style="757" customWidth="1"/>
    <col min="5" max="5" width="11.42578125" style="757" customWidth="1"/>
    <col min="6" max="6" width="10" style="758" customWidth="1"/>
    <col min="7" max="16384" width="9.140625" style="725"/>
  </cols>
  <sheetData>
    <row r="2" spans="1:7">
      <c r="A2" s="761" t="s">
        <v>1380</v>
      </c>
      <c r="B2" s="761" t="s">
        <v>191</v>
      </c>
      <c r="G2" s="761" t="s">
        <v>191</v>
      </c>
    </row>
    <row r="3" spans="1:7">
      <c r="A3" s="761"/>
      <c r="B3" s="761"/>
    </row>
    <row r="4" spans="1:7" s="759" customFormat="1" ht="11.25" customHeight="1">
      <c r="B4" s="1508" t="s">
        <v>1382</v>
      </c>
      <c r="C4" s="1507" t="s">
        <v>1555</v>
      </c>
      <c r="D4" s="1507" t="s">
        <v>1023</v>
      </c>
      <c r="E4" s="1507" t="s">
        <v>1554</v>
      </c>
      <c r="F4" s="760"/>
    </row>
    <row r="5" spans="1:7">
      <c r="B5" s="1508"/>
      <c r="C5" s="1507"/>
      <c r="D5" s="1507"/>
      <c r="E5" s="1507"/>
    </row>
    <row r="6" spans="1:7">
      <c r="B6" s="763">
        <v>39085</v>
      </c>
      <c r="C6" s="764">
        <v>5.53</v>
      </c>
      <c r="D6" s="764">
        <v>8</v>
      </c>
      <c r="E6" s="764">
        <v>4.87</v>
      </c>
    </row>
    <row r="7" spans="1:7">
      <c r="B7" s="763">
        <v>39086</v>
      </c>
      <c r="C7" s="764">
        <v>5.55</v>
      </c>
      <c r="D7" s="764">
        <v>8</v>
      </c>
      <c r="E7" s="764">
        <v>4.9000000000000004</v>
      </c>
    </row>
    <row r="8" spans="1:7">
      <c r="B8" s="763">
        <v>39087</v>
      </c>
      <c r="C8" s="764">
        <v>5.53</v>
      </c>
      <c r="D8" s="764">
        <v>6.9</v>
      </c>
      <c r="E8" s="764">
        <v>4.9000000000000004</v>
      </c>
    </row>
    <row r="9" spans="1:7">
      <c r="B9" s="763">
        <v>39090</v>
      </c>
      <c r="C9" s="764">
        <v>5.44</v>
      </c>
      <c r="D9" s="764">
        <v>7.68</v>
      </c>
      <c r="E9" s="764">
        <v>4.8499999999999996</v>
      </c>
    </row>
    <row r="10" spans="1:7">
      <c r="B10" s="763">
        <v>39091</v>
      </c>
      <c r="C10" s="764">
        <v>5.52</v>
      </c>
      <c r="D10" s="764">
        <v>7.83</v>
      </c>
      <c r="E10" s="764">
        <v>5</v>
      </c>
    </row>
    <row r="11" spans="1:7">
      <c r="B11" s="763">
        <v>39092</v>
      </c>
      <c r="C11" s="764">
        <v>5.5</v>
      </c>
      <c r="D11" s="764">
        <v>7.5</v>
      </c>
      <c r="E11" s="764">
        <v>4.87</v>
      </c>
    </row>
    <row r="12" spans="1:7">
      <c r="B12" s="763">
        <v>39093</v>
      </c>
      <c r="C12" s="764">
        <v>5.44</v>
      </c>
      <c r="D12" s="764">
        <v>8.1300000000000008</v>
      </c>
      <c r="E12" s="764">
        <v>4.9000000000000004</v>
      </c>
    </row>
    <row r="13" spans="1:7">
      <c r="B13" s="763">
        <v>39094</v>
      </c>
      <c r="C13" s="764">
        <v>5.47</v>
      </c>
      <c r="D13" s="764">
        <v>7.9</v>
      </c>
      <c r="E13" s="764">
        <v>5.12</v>
      </c>
    </row>
    <row r="14" spans="1:7">
      <c r="B14" s="763">
        <v>39097</v>
      </c>
      <c r="C14" s="764">
        <v>5.41</v>
      </c>
      <c r="D14" s="764">
        <v>7.83</v>
      </c>
      <c r="E14" s="764">
        <v>4.87</v>
      </c>
    </row>
    <row r="15" spans="1:7">
      <c r="B15" s="763">
        <v>39098</v>
      </c>
      <c r="C15" s="764">
        <v>5.44</v>
      </c>
      <c r="D15" s="764">
        <v>8</v>
      </c>
      <c r="E15" s="764">
        <v>4.9000000000000004</v>
      </c>
    </row>
    <row r="16" spans="1:7">
      <c r="B16" s="763">
        <v>39099</v>
      </c>
      <c r="C16" s="764">
        <v>5.44</v>
      </c>
      <c r="D16" s="764">
        <v>7.75</v>
      </c>
      <c r="E16" s="764">
        <v>4.9000000000000004</v>
      </c>
    </row>
    <row r="17" spans="2:7">
      <c r="B17" s="763">
        <v>39100</v>
      </c>
      <c r="C17" s="764">
        <v>5.44</v>
      </c>
      <c r="D17" s="764">
        <v>6.5</v>
      </c>
      <c r="E17" s="764">
        <v>4.5999999999999996</v>
      </c>
    </row>
    <row r="18" spans="2:7">
      <c r="B18" s="763">
        <v>39101</v>
      </c>
      <c r="C18" s="764">
        <v>5.44</v>
      </c>
      <c r="D18" s="764">
        <v>7.83</v>
      </c>
      <c r="E18" s="764">
        <v>4.83</v>
      </c>
    </row>
    <row r="19" spans="2:7">
      <c r="B19" s="763">
        <v>39104</v>
      </c>
      <c r="C19" s="764">
        <v>5.42</v>
      </c>
      <c r="D19" s="764"/>
      <c r="E19" s="764"/>
    </row>
    <row r="20" spans="2:7">
      <c r="B20" s="763">
        <v>39105</v>
      </c>
      <c r="C20" s="764">
        <v>5.42</v>
      </c>
      <c r="D20" s="764">
        <v>7.75</v>
      </c>
      <c r="E20" s="764">
        <v>4.88</v>
      </c>
    </row>
    <row r="21" spans="2:7">
      <c r="B21" s="763">
        <v>39106</v>
      </c>
      <c r="C21" s="764">
        <v>5.42</v>
      </c>
      <c r="D21" s="764">
        <v>7.25</v>
      </c>
      <c r="E21" s="764">
        <v>5</v>
      </c>
    </row>
    <row r="22" spans="2:7">
      <c r="B22" s="763">
        <v>39107</v>
      </c>
      <c r="C22" s="764">
        <v>5.44</v>
      </c>
      <c r="D22" s="764">
        <v>7.75</v>
      </c>
      <c r="E22" s="764">
        <v>4.88</v>
      </c>
    </row>
    <row r="23" spans="2:7">
      <c r="B23" s="763">
        <v>39108</v>
      </c>
      <c r="C23" s="764">
        <v>5.47</v>
      </c>
      <c r="D23" s="764">
        <v>7.63</v>
      </c>
      <c r="E23" s="764">
        <v>4.8099999999999996</v>
      </c>
    </row>
    <row r="24" spans="2:7">
      <c r="B24" s="763">
        <v>39111</v>
      </c>
      <c r="C24" s="764">
        <v>5.38</v>
      </c>
      <c r="D24" s="764">
        <v>8</v>
      </c>
      <c r="E24" s="764">
        <v>4.75</v>
      </c>
    </row>
    <row r="25" spans="2:7">
      <c r="B25" s="763">
        <v>39112</v>
      </c>
      <c r="C25" s="764">
        <v>5.41</v>
      </c>
      <c r="D25" s="764">
        <v>7.33</v>
      </c>
      <c r="E25" s="764">
        <v>4.75</v>
      </c>
    </row>
    <row r="26" spans="2:7">
      <c r="B26" s="763">
        <v>39113</v>
      </c>
      <c r="C26" s="764">
        <v>5.47</v>
      </c>
      <c r="D26" s="764">
        <v>6.5</v>
      </c>
      <c r="E26" s="764">
        <v>4.63</v>
      </c>
      <c r="G26" s="762" t="s">
        <v>185</v>
      </c>
    </row>
    <row r="27" spans="2:7">
      <c r="B27" s="763">
        <v>39114</v>
      </c>
      <c r="C27" s="764">
        <v>5.42</v>
      </c>
      <c r="D27" s="764">
        <v>8.25</v>
      </c>
      <c r="E27" s="764">
        <v>4.88</v>
      </c>
    </row>
    <row r="28" spans="2:7">
      <c r="B28" s="763">
        <v>39115</v>
      </c>
      <c r="C28" s="764">
        <v>5.42</v>
      </c>
      <c r="D28" s="764">
        <v>7</v>
      </c>
      <c r="E28" s="764">
        <v>4.75</v>
      </c>
      <c r="G28" s="1431" t="s">
        <v>2189</v>
      </c>
    </row>
    <row r="29" spans="2:7">
      <c r="B29" s="763">
        <v>39118</v>
      </c>
      <c r="C29" s="764">
        <v>5.45</v>
      </c>
      <c r="D29" s="764">
        <v>7</v>
      </c>
      <c r="E29" s="764">
        <v>5</v>
      </c>
    </row>
    <row r="30" spans="2:7">
      <c r="B30" s="763">
        <v>39119</v>
      </c>
      <c r="C30" s="764">
        <v>5.47</v>
      </c>
      <c r="D30" s="764">
        <v>8.25</v>
      </c>
      <c r="E30" s="764">
        <v>4.88</v>
      </c>
    </row>
    <row r="31" spans="2:7">
      <c r="B31" s="763">
        <v>39120</v>
      </c>
      <c r="C31" s="764">
        <v>5.44</v>
      </c>
      <c r="D31" s="764">
        <v>8</v>
      </c>
      <c r="E31" s="764">
        <v>4.88</v>
      </c>
    </row>
    <row r="32" spans="2:7">
      <c r="B32" s="763">
        <v>39121</v>
      </c>
      <c r="C32" s="764">
        <v>5.44</v>
      </c>
      <c r="D32" s="764">
        <v>7</v>
      </c>
      <c r="E32" s="764">
        <v>4.75</v>
      </c>
    </row>
    <row r="33" spans="2:7">
      <c r="B33" s="763">
        <v>39122</v>
      </c>
      <c r="C33" s="764">
        <v>5.44</v>
      </c>
      <c r="D33" s="764">
        <v>8.33</v>
      </c>
      <c r="E33" s="764">
        <v>4.92</v>
      </c>
    </row>
    <row r="34" spans="2:7" ht="11.25" customHeight="1">
      <c r="B34" s="763">
        <v>39125</v>
      </c>
      <c r="C34" s="764">
        <v>5.44</v>
      </c>
      <c r="D34" s="764">
        <v>8</v>
      </c>
      <c r="E34" s="764">
        <v>4.88</v>
      </c>
    </row>
    <row r="35" spans="2:7">
      <c r="B35" s="763">
        <v>39126</v>
      </c>
      <c r="C35" s="764">
        <v>5.42</v>
      </c>
      <c r="D35" s="764">
        <v>7</v>
      </c>
      <c r="E35" s="764">
        <v>5</v>
      </c>
      <c r="G35" s="548"/>
    </row>
    <row r="36" spans="2:7">
      <c r="B36" s="763">
        <v>39127</v>
      </c>
      <c r="C36" s="764">
        <v>5.42</v>
      </c>
      <c r="D36" s="764">
        <v>8</v>
      </c>
      <c r="E36" s="764">
        <v>4.88</v>
      </c>
    </row>
    <row r="37" spans="2:7">
      <c r="B37" s="763">
        <v>39128</v>
      </c>
      <c r="C37" s="764">
        <v>5.43</v>
      </c>
      <c r="D37" s="764">
        <v>8.5</v>
      </c>
      <c r="E37" s="764">
        <v>4.88</v>
      </c>
    </row>
    <row r="38" spans="2:7">
      <c r="B38" s="763">
        <v>39129</v>
      </c>
      <c r="C38" s="764">
        <v>5.45</v>
      </c>
      <c r="D38" s="764">
        <v>7.5</v>
      </c>
      <c r="E38" s="764">
        <v>4.5</v>
      </c>
    </row>
    <row r="39" spans="2:7">
      <c r="B39" s="763">
        <v>39132</v>
      </c>
      <c r="C39" s="764">
        <v>5.47</v>
      </c>
      <c r="D39" s="764">
        <v>8.25</v>
      </c>
      <c r="E39" s="764">
        <v>4.63</v>
      </c>
    </row>
    <row r="40" spans="2:7">
      <c r="B40" s="763">
        <v>39133</v>
      </c>
      <c r="C40" s="764">
        <v>5.47</v>
      </c>
      <c r="D40" s="764">
        <v>8.25</v>
      </c>
      <c r="E40" s="764">
        <v>4.63</v>
      </c>
    </row>
    <row r="41" spans="2:7">
      <c r="B41" s="763">
        <v>39134</v>
      </c>
      <c r="C41" s="764">
        <v>5.48</v>
      </c>
      <c r="D41" s="764">
        <v>8</v>
      </c>
      <c r="E41" s="764">
        <v>4.75</v>
      </c>
    </row>
    <row r="42" spans="2:7">
      <c r="B42" s="763">
        <v>39135</v>
      </c>
      <c r="C42" s="764">
        <v>5.48</v>
      </c>
      <c r="D42" s="764">
        <v>9</v>
      </c>
      <c r="E42" s="764">
        <v>4.75</v>
      </c>
    </row>
    <row r="43" spans="2:7">
      <c r="B43" s="763">
        <v>39136</v>
      </c>
      <c r="C43" s="764">
        <v>5.48</v>
      </c>
      <c r="D43" s="764">
        <v>9</v>
      </c>
      <c r="E43" s="764">
        <v>4.92</v>
      </c>
    </row>
    <row r="44" spans="2:7">
      <c r="B44" s="763">
        <v>39139</v>
      </c>
      <c r="C44" s="764">
        <v>5.48</v>
      </c>
      <c r="D44" s="764">
        <v>7.38</v>
      </c>
      <c r="E44" s="764">
        <v>4.75</v>
      </c>
    </row>
    <row r="45" spans="2:7">
      <c r="B45" s="763">
        <v>39140</v>
      </c>
      <c r="C45" s="764">
        <v>5.47</v>
      </c>
      <c r="D45" s="764">
        <v>7.33</v>
      </c>
      <c r="E45" s="764">
        <v>4.75</v>
      </c>
    </row>
    <row r="46" spans="2:7">
      <c r="B46" s="763">
        <v>39141</v>
      </c>
      <c r="C46" s="764">
        <v>5.48</v>
      </c>
      <c r="D46" s="764">
        <v>6.5</v>
      </c>
      <c r="E46" s="764">
        <v>4.63</v>
      </c>
    </row>
    <row r="47" spans="2:7">
      <c r="B47" s="763">
        <v>39142</v>
      </c>
      <c r="C47" s="764">
        <v>5.48</v>
      </c>
      <c r="D47" s="764">
        <v>6.67</v>
      </c>
      <c r="E47" s="764">
        <v>4.75</v>
      </c>
    </row>
    <row r="48" spans="2:7">
      <c r="B48" s="763">
        <v>39143</v>
      </c>
      <c r="C48" s="764">
        <v>5.48</v>
      </c>
      <c r="D48" s="764">
        <v>7.33</v>
      </c>
      <c r="E48" s="764">
        <v>4.75</v>
      </c>
    </row>
    <row r="49" spans="2:5">
      <c r="B49" s="763">
        <v>39146</v>
      </c>
      <c r="C49" s="764">
        <v>5.53</v>
      </c>
      <c r="D49" s="764">
        <v>7.33</v>
      </c>
      <c r="E49" s="764">
        <v>4.75</v>
      </c>
    </row>
    <row r="50" spans="2:5">
      <c r="B50" s="763">
        <v>39147</v>
      </c>
      <c r="C50" s="764">
        <v>5.53</v>
      </c>
      <c r="D50" s="764">
        <v>7.33</v>
      </c>
      <c r="E50" s="764">
        <v>4.75</v>
      </c>
    </row>
    <row r="51" spans="2:5">
      <c r="B51" s="763">
        <v>39148</v>
      </c>
      <c r="C51" s="764">
        <v>5.6</v>
      </c>
      <c r="D51" s="764">
        <v>7.43</v>
      </c>
      <c r="E51" s="764">
        <v>4.7699999999999996</v>
      </c>
    </row>
    <row r="52" spans="2:5">
      <c r="B52" s="763">
        <v>39152</v>
      </c>
      <c r="C52" s="764">
        <v>5.63</v>
      </c>
      <c r="D52" s="764">
        <v>8</v>
      </c>
      <c r="E52" s="764">
        <v>4.9000000000000004</v>
      </c>
    </row>
    <row r="53" spans="2:5">
      <c r="B53" s="763">
        <v>39153</v>
      </c>
      <c r="C53" s="764">
        <v>5.6</v>
      </c>
      <c r="D53" s="764">
        <v>6.65</v>
      </c>
      <c r="E53" s="764">
        <v>4.6500000000000004</v>
      </c>
    </row>
    <row r="54" spans="2:5">
      <c r="B54" s="763">
        <v>39154</v>
      </c>
      <c r="C54" s="764">
        <v>5.63</v>
      </c>
      <c r="D54" s="764">
        <v>6.65</v>
      </c>
      <c r="E54" s="764">
        <v>4.6500000000000004</v>
      </c>
    </row>
    <row r="55" spans="2:5">
      <c r="B55" s="763">
        <v>39155</v>
      </c>
      <c r="C55" s="764">
        <v>5.6</v>
      </c>
      <c r="D55" s="764">
        <v>6.65</v>
      </c>
      <c r="E55" s="764">
        <v>4.6500000000000004</v>
      </c>
    </row>
    <row r="56" spans="2:5">
      <c r="B56" s="763">
        <v>39156</v>
      </c>
      <c r="C56" s="764">
        <v>5.6</v>
      </c>
      <c r="D56" s="764">
        <v>7.1</v>
      </c>
      <c r="E56" s="764">
        <v>4.7699999999999996</v>
      </c>
    </row>
    <row r="57" spans="2:5">
      <c r="B57" s="763">
        <v>39157</v>
      </c>
      <c r="C57" s="764">
        <v>5.7</v>
      </c>
      <c r="D57" s="764">
        <v>6.3</v>
      </c>
      <c r="E57" s="764">
        <v>4.8</v>
      </c>
    </row>
    <row r="58" spans="2:5">
      <c r="B58" s="763">
        <v>39160</v>
      </c>
      <c r="C58" s="764">
        <v>5.7</v>
      </c>
      <c r="D58" s="764">
        <v>6.65</v>
      </c>
      <c r="E58" s="764">
        <v>4.6500000000000004</v>
      </c>
    </row>
    <row r="59" spans="2:5">
      <c r="B59" s="763">
        <v>39161</v>
      </c>
      <c r="C59" s="764">
        <v>5.65</v>
      </c>
      <c r="D59" s="764">
        <v>6.65</v>
      </c>
      <c r="E59" s="764">
        <v>4.6500000000000004</v>
      </c>
    </row>
    <row r="60" spans="2:5">
      <c r="B60" s="763">
        <v>39162</v>
      </c>
      <c r="C60" s="764">
        <v>5.65</v>
      </c>
      <c r="D60" s="764">
        <v>6.3</v>
      </c>
      <c r="E60" s="764">
        <v>4.8</v>
      </c>
    </row>
    <row r="61" spans="2:5">
      <c r="B61" s="763">
        <v>39166</v>
      </c>
      <c r="C61" s="764">
        <v>5.6</v>
      </c>
      <c r="D61" s="764">
        <v>6.65</v>
      </c>
      <c r="E61" s="764">
        <v>4.6500000000000004</v>
      </c>
    </row>
    <row r="62" spans="2:5">
      <c r="B62" s="763">
        <v>39167</v>
      </c>
      <c r="C62" s="764">
        <v>5.73</v>
      </c>
      <c r="D62" s="764">
        <v>7.27</v>
      </c>
      <c r="E62" s="764">
        <v>4.93</v>
      </c>
    </row>
    <row r="63" spans="2:5">
      <c r="B63" s="763">
        <v>39168</v>
      </c>
      <c r="C63" s="764">
        <v>5.63</v>
      </c>
      <c r="D63" s="764">
        <v>7.1</v>
      </c>
      <c r="E63" s="764">
        <v>4.93</v>
      </c>
    </row>
    <row r="64" spans="2:5">
      <c r="B64" s="763">
        <v>39169</v>
      </c>
      <c r="C64" s="764">
        <v>5.73</v>
      </c>
      <c r="D64" s="764">
        <v>7.27</v>
      </c>
      <c r="E64" s="764">
        <v>4.93</v>
      </c>
    </row>
    <row r="65" spans="2:5">
      <c r="B65" s="763">
        <v>39170</v>
      </c>
      <c r="C65" s="764">
        <v>5.7</v>
      </c>
      <c r="D65" s="764">
        <v>6.65</v>
      </c>
      <c r="E65" s="764">
        <v>4.6500000000000004</v>
      </c>
    </row>
    <row r="66" spans="2:5">
      <c r="B66" s="763">
        <v>39171</v>
      </c>
      <c r="C66" s="764">
        <v>5.63</v>
      </c>
      <c r="D66" s="764">
        <v>7.75</v>
      </c>
      <c r="E66" s="764">
        <v>5.15</v>
      </c>
    </row>
    <row r="67" spans="2:5">
      <c r="B67" s="763">
        <v>39174</v>
      </c>
      <c r="C67" s="764">
        <v>5.6</v>
      </c>
      <c r="D67" s="764">
        <v>6.65</v>
      </c>
      <c r="E67" s="764">
        <v>4.6500000000000004</v>
      </c>
    </row>
    <row r="68" spans="2:5">
      <c r="B68" s="763">
        <v>39175</v>
      </c>
      <c r="C68" s="764">
        <v>5.7</v>
      </c>
      <c r="D68" s="764">
        <v>7.27</v>
      </c>
      <c r="E68" s="764">
        <v>4.93</v>
      </c>
    </row>
    <row r="69" spans="2:5">
      <c r="B69" s="763">
        <v>39176</v>
      </c>
      <c r="C69" s="764">
        <v>5.7</v>
      </c>
      <c r="D69" s="764">
        <v>6.3</v>
      </c>
      <c r="E69" s="764">
        <v>4.5</v>
      </c>
    </row>
    <row r="70" spans="2:5">
      <c r="B70" s="763">
        <v>39177</v>
      </c>
      <c r="C70" s="764">
        <v>5.61</v>
      </c>
      <c r="D70" s="764">
        <v>6.65</v>
      </c>
      <c r="E70" s="764">
        <v>4.6500000000000004</v>
      </c>
    </row>
    <row r="71" spans="2:5">
      <c r="B71" s="763">
        <v>39178</v>
      </c>
      <c r="C71" s="764">
        <v>5.69</v>
      </c>
      <c r="D71" s="764">
        <v>6.65</v>
      </c>
      <c r="E71" s="764">
        <v>4.6500000000000004</v>
      </c>
    </row>
    <row r="72" spans="2:5">
      <c r="B72" s="763">
        <v>39181</v>
      </c>
      <c r="C72" s="764">
        <v>5.69</v>
      </c>
      <c r="D72" s="764">
        <v>6.65</v>
      </c>
      <c r="E72" s="764">
        <v>4.6500000000000004</v>
      </c>
    </row>
    <row r="73" spans="2:5">
      <c r="B73" s="763">
        <v>39182</v>
      </c>
      <c r="C73" s="764">
        <v>5.69</v>
      </c>
      <c r="D73" s="764">
        <v>6.65</v>
      </c>
      <c r="E73" s="764">
        <v>4.6500000000000004</v>
      </c>
    </row>
    <row r="74" spans="2:5">
      <c r="B74" s="763">
        <v>39183</v>
      </c>
      <c r="C74" s="764">
        <v>5.68</v>
      </c>
      <c r="D74" s="764">
        <v>7.27</v>
      </c>
      <c r="E74" s="764">
        <v>4.93</v>
      </c>
    </row>
    <row r="75" spans="2:5">
      <c r="B75" s="763">
        <v>39184</v>
      </c>
      <c r="C75" s="764">
        <v>5.68</v>
      </c>
      <c r="D75" s="764">
        <v>6.3</v>
      </c>
      <c r="E75" s="764">
        <v>4.5</v>
      </c>
    </row>
    <row r="76" spans="2:5">
      <c r="B76" s="763">
        <v>39185</v>
      </c>
      <c r="C76" s="764">
        <v>5.67</v>
      </c>
      <c r="D76" s="764">
        <v>6.65</v>
      </c>
      <c r="E76" s="764">
        <v>4.6500000000000004</v>
      </c>
    </row>
    <row r="77" spans="2:5">
      <c r="B77" s="763">
        <v>39188</v>
      </c>
      <c r="C77" s="764">
        <v>5.7</v>
      </c>
      <c r="D77" s="764">
        <v>6.75</v>
      </c>
      <c r="E77" s="764">
        <v>4.75</v>
      </c>
    </row>
    <row r="78" spans="2:5">
      <c r="B78" s="763">
        <v>39189</v>
      </c>
      <c r="C78" s="764">
        <v>5.71</v>
      </c>
      <c r="D78" s="764">
        <v>7.17</v>
      </c>
      <c r="E78" s="764">
        <v>5</v>
      </c>
    </row>
    <row r="79" spans="2:5">
      <c r="B79" s="763">
        <v>39190</v>
      </c>
      <c r="C79" s="764">
        <v>5.7</v>
      </c>
      <c r="D79" s="764">
        <v>7.5</v>
      </c>
      <c r="E79" s="764">
        <v>5.23</v>
      </c>
    </row>
    <row r="80" spans="2:5">
      <c r="B80" s="763">
        <v>39191</v>
      </c>
      <c r="C80" s="764">
        <v>5.81</v>
      </c>
      <c r="D80" s="764">
        <v>6.75</v>
      </c>
      <c r="E80" s="764">
        <v>4.75</v>
      </c>
    </row>
    <row r="81" spans="2:5">
      <c r="B81" s="763">
        <v>39192</v>
      </c>
      <c r="C81" s="764">
        <v>5.98</v>
      </c>
      <c r="D81" s="764">
        <v>6.75</v>
      </c>
      <c r="E81" s="764">
        <v>4.75</v>
      </c>
    </row>
    <row r="82" spans="2:5">
      <c r="B82" s="763">
        <v>39195</v>
      </c>
      <c r="C82" s="764">
        <v>6.2</v>
      </c>
      <c r="D82" s="764">
        <v>6.75</v>
      </c>
      <c r="E82" s="764">
        <v>4.75</v>
      </c>
    </row>
    <row r="83" spans="2:5">
      <c r="B83" s="763">
        <v>39196</v>
      </c>
      <c r="C83" s="764">
        <v>6.29</v>
      </c>
      <c r="D83" s="764">
        <v>6.75</v>
      </c>
      <c r="E83" s="764">
        <v>4.75</v>
      </c>
    </row>
    <row r="84" spans="2:5">
      <c r="B84" s="763">
        <v>39197</v>
      </c>
      <c r="C84" s="764">
        <v>6.17</v>
      </c>
      <c r="D84" s="764">
        <v>6.75</v>
      </c>
      <c r="E84" s="764">
        <v>4.75</v>
      </c>
    </row>
    <row r="85" spans="2:5">
      <c r="B85" s="763">
        <v>39198</v>
      </c>
      <c r="C85" s="764">
        <v>6.18</v>
      </c>
      <c r="D85" s="764">
        <v>6.75</v>
      </c>
      <c r="E85" s="764">
        <v>4.75</v>
      </c>
    </row>
    <row r="86" spans="2:5">
      <c r="B86" s="763">
        <v>39199</v>
      </c>
      <c r="C86" s="764">
        <v>6.18</v>
      </c>
      <c r="D86" s="764">
        <v>6.75</v>
      </c>
      <c r="E86" s="764">
        <v>4.75</v>
      </c>
    </row>
    <row r="87" spans="2:5">
      <c r="B87" s="763">
        <v>39202</v>
      </c>
      <c r="C87" s="764">
        <v>6.18</v>
      </c>
      <c r="D87" s="764">
        <v>6.75</v>
      </c>
      <c r="E87" s="764">
        <v>4.75</v>
      </c>
    </row>
    <row r="88" spans="2:5">
      <c r="B88" s="763">
        <v>39204</v>
      </c>
      <c r="C88" s="764">
        <v>6.16</v>
      </c>
      <c r="D88" s="764">
        <v>6.75</v>
      </c>
      <c r="E88" s="764">
        <v>4.75</v>
      </c>
    </row>
    <row r="89" spans="2:5">
      <c r="B89" s="763">
        <v>39205</v>
      </c>
      <c r="C89" s="764">
        <v>6.14</v>
      </c>
      <c r="D89" s="764">
        <v>6.75</v>
      </c>
      <c r="E89" s="764">
        <v>4.75</v>
      </c>
    </row>
    <row r="90" spans="2:5">
      <c r="B90" s="763">
        <v>39206</v>
      </c>
      <c r="C90" s="764">
        <v>6.04</v>
      </c>
      <c r="D90" s="764">
        <v>6.75</v>
      </c>
      <c r="E90" s="764">
        <v>4.75</v>
      </c>
    </row>
    <row r="91" spans="2:5">
      <c r="B91" s="763">
        <v>39209</v>
      </c>
      <c r="C91" s="764">
        <v>6.1</v>
      </c>
      <c r="D91" s="764">
        <v>6.75</v>
      </c>
      <c r="E91" s="764">
        <v>4.75</v>
      </c>
    </row>
    <row r="92" spans="2:5">
      <c r="B92" s="763">
        <v>39210</v>
      </c>
      <c r="C92" s="764">
        <v>6.11</v>
      </c>
      <c r="D92" s="764">
        <v>6.75</v>
      </c>
      <c r="E92" s="764">
        <v>4.75</v>
      </c>
    </row>
    <row r="93" spans="2:5">
      <c r="B93" s="763">
        <v>39212</v>
      </c>
      <c r="C93" s="764">
        <v>6.1</v>
      </c>
      <c r="D93" s="764">
        <v>6.75</v>
      </c>
      <c r="E93" s="764">
        <v>4.75</v>
      </c>
    </row>
    <row r="94" spans="2:5">
      <c r="B94" s="763">
        <v>39213</v>
      </c>
      <c r="C94" s="764">
        <v>6.1</v>
      </c>
      <c r="D94" s="764">
        <v>6.5</v>
      </c>
      <c r="E94" s="764">
        <v>5</v>
      </c>
    </row>
    <row r="95" spans="2:5">
      <c r="B95" s="763">
        <v>39216</v>
      </c>
      <c r="C95" s="764">
        <v>6.13</v>
      </c>
      <c r="D95" s="764">
        <v>6.75</v>
      </c>
      <c r="E95" s="764">
        <v>4.75</v>
      </c>
    </row>
    <row r="96" spans="2:5">
      <c r="B96" s="763">
        <v>39217</v>
      </c>
      <c r="C96" s="764">
        <v>6.14</v>
      </c>
      <c r="D96" s="764">
        <v>6.75</v>
      </c>
      <c r="E96" s="764">
        <v>5.5</v>
      </c>
    </row>
    <row r="97" spans="2:5">
      <c r="B97" s="763">
        <v>39218</v>
      </c>
      <c r="C97" s="764">
        <v>6.14</v>
      </c>
      <c r="D97" s="764">
        <v>6.5</v>
      </c>
      <c r="E97" s="764">
        <v>4.5</v>
      </c>
    </row>
    <row r="98" spans="2:5">
      <c r="B98" s="763">
        <v>39219</v>
      </c>
      <c r="C98" s="764">
        <v>6.14</v>
      </c>
      <c r="D98" s="764">
        <v>6.75</v>
      </c>
      <c r="E98" s="764">
        <v>4.75</v>
      </c>
    </row>
    <row r="99" spans="2:5">
      <c r="B99" s="763">
        <v>39220</v>
      </c>
      <c r="C99" s="764">
        <v>6.2</v>
      </c>
      <c r="D99" s="764">
        <v>6.5</v>
      </c>
      <c r="E99" s="764">
        <v>5</v>
      </c>
    </row>
    <row r="100" spans="2:5">
      <c r="B100" s="763">
        <v>39223</v>
      </c>
      <c r="C100" s="764">
        <v>6.21</v>
      </c>
      <c r="D100" s="764">
        <v>6.75</v>
      </c>
      <c r="E100" s="764">
        <v>4.75</v>
      </c>
    </row>
    <row r="101" spans="2:5">
      <c r="B101" s="763">
        <v>39224</v>
      </c>
      <c r="C101" s="764">
        <v>6.21</v>
      </c>
      <c r="D101" s="764">
        <v>6.75</v>
      </c>
      <c r="E101" s="764">
        <v>4.75</v>
      </c>
    </row>
    <row r="102" spans="2:5">
      <c r="B102" s="763">
        <v>39225</v>
      </c>
      <c r="C102" s="764">
        <v>6.24</v>
      </c>
      <c r="D102" s="764">
        <v>6.5</v>
      </c>
      <c r="E102" s="764">
        <v>4.5</v>
      </c>
    </row>
    <row r="103" spans="2:5">
      <c r="B103" s="763">
        <v>39226</v>
      </c>
      <c r="C103" s="764">
        <v>6.3</v>
      </c>
      <c r="D103" s="764">
        <v>7.75</v>
      </c>
      <c r="E103" s="764">
        <v>5.5</v>
      </c>
    </row>
    <row r="104" spans="2:5">
      <c r="B104" s="763">
        <v>39227</v>
      </c>
      <c r="C104" s="764">
        <v>6.3</v>
      </c>
      <c r="D104" s="764">
        <v>6.75</v>
      </c>
      <c r="E104" s="764">
        <v>4.75</v>
      </c>
    </row>
    <row r="105" spans="2:5">
      <c r="B105" s="763">
        <v>39230</v>
      </c>
      <c r="C105" s="764">
        <v>6.3</v>
      </c>
      <c r="D105" s="764">
        <v>6.75</v>
      </c>
      <c r="E105" s="764">
        <v>4.75</v>
      </c>
    </row>
    <row r="106" spans="2:5">
      <c r="B106" s="763">
        <v>39231</v>
      </c>
      <c r="C106" s="764">
        <v>6.3</v>
      </c>
      <c r="D106" s="764">
        <v>6.75</v>
      </c>
      <c r="E106" s="764">
        <v>4.75</v>
      </c>
    </row>
    <row r="107" spans="2:5">
      <c r="B107" s="763">
        <v>39232</v>
      </c>
      <c r="C107" s="764">
        <v>6.3</v>
      </c>
      <c r="D107" s="764">
        <v>6.5</v>
      </c>
      <c r="E107" s="764">
        <v>4.5</v>
      </c>
    </row>
    <row r="108" spans="2:5">
      <c r="B108" s="763">
        <v>39233</v>
      </c>
      <c r="C108" s="764">
        <v>6.3</v>
      </c>
      <c r="D108" s="764">
        <v>6.75</v>
      </c>
      <c r="E108" s="764">
        <v>4.75</v>
      </c>
    </row>
    <row r="109" spans="2:5">
      <c r="B109" s="763">
        <v>39234</v>
      </c>
      <c r="C109" s="764">
        <v>6.3</v>
      </c>
      <c r="D109" s="764">
        <v>6.75</v>
      </c>
      <c r="E109" s="764">
        <v>4.75</v>
      </c>
    </row>
    <row r="110" spans="2:5">
      <c r="B110" s="763">
        <v>39237</v>
      </c>
      <c r="C110" s="764">
        <v>6.3</v>
      </c>
      <c r="D110" s="764">
        <v>6.75</v>
      </c>
      <c r="E110" s="764">
        <v>4.75</v>
      </c>
    </row>
    <row r="111" spans="2:5">
      <c r="B111" s="763">
        <v>39238</v>
      </c>
      <c r="C111" s="764">
        <v>6.3</v>
      </c>
      <c r="D111" s="764">
        <v>6.5</v>
      </c>
      <c r="E111" s="764">
        <v>4.5</v>
      </c>
    </row>
    <row r="112" spans="2:5">
      <c r="B112" s="763">
        <v>39239</v>
      </c>
      <c r="C112" s="764">
        <v>6.3</v>
      </c>
      <c r="D112" s="764"/>
      <c r="E112" s="764"/>
    </row>
    <row r="113" spans="2:5">
      <c r="B113" s="763">
        <v>39240</v>
      </c>
      <c r="C113" s="764">
        <v>6.34</v>
      </c>
      <c r="D113" s="764">
        <v>6.9</v>
      </c>
      <c r="E113" s="764">
        <v>4.5</v>
      </c>
    </row>
    <row r="114" spans="2:5">
      <c r="B114" s="763">
        <v>39241</v>
      </c>
      <c r="C114" s="764">
        <v>6.33</v>
      </c>
      <c r="D114" s="764">
        <v>6.9</v>
      </c>
      <c r="E114" s="764">
        <v>4.5</v>
      </c>
    </row>
    <row r="115" spans="2:5">
      <c r="B115" s="763">
        <v>39244</v>
      </c>
      <c r="C115" s="764">
        <v>6.36</v>
      </c>
      <c r="D115" s="764">
        <v>6.9</v>
      </c>
      <c r="E115" s="764">
        <v>4.5</v>
      </c>
    </row>
    <row r="116" spans="2:5">
      <c r="B116" s="763">
        <v>39245</v>
      </c>
      <c r="C116" s="764">
        <v>6.36</v>
      </c>
      <c r="D116" s="764">
        <v>6.95</v>
      </c>
      <c r="E116" s="764">
        <v>4.95</v>
      </c>
    </row>
    <row r="117" spans="2:5">
      <c r="B117" s="763">
        <v>39246</v>
      </c>
      <c r="C117" s="764">
        <v>6.37</v>
      </c>
      <c r="D117" s="764">
        <v>6.47</v>
      </c>
      <c r="E117" s="764">
        <v>4.17</v>
      </c>
    </row>
    <row r="118" spans="2:5">
      <c r="B118" s="763">
        <v>39247</v>
      </c>
      <c r="C118" s="764">
        <v>6.39</v>
      </c>
      <c r="D118" s="764">
        <v>6.9</v>
      </c>
      <c r="E118" s="764">
        <v>5.4</v>
      </c>
    </row>
    <row r="119" spans="2:5">
      <c r="B119" s="763">
        <v>39248</v>
      </c>
      <c r="C119" s="764">
        <v>6.41</v>
      </c>
      <c r="D119" s="764">
        <v>6.88</v>
      </c>
      <c r="E119" s="764">
        <v>4.88</v>
      </c>
    </row>
    <row r="120" spans="2:5">
      <c r="B120" s="763">
        <v>39251</v>
      </c>
      <c r="C120" s="764">
        <v>6.43</v>
      </c>
      <c r="D120" s="764">
        <v>6.88</v>
      </c>
      <c r="E120" s="764">
        <v>4.88</v>
      </c>
    </row>
    <row r="121" spans="2:5">
      <c r="B121" s="763">
        <v>39252</v>
      </c>
      <c r="C121" s="764">
        <v>6.47</v>
      </c>
      <c r="D121" s="764"/>
      <c r="E121" s="764"/>
    </row>
    <row r="122" spans="2:5">
      <c r="B122" s="763">
        <v>39253</v>
      </c>
      <c r="C122" s="764">
        <v>6.44</v>
      </c>
      <c r="D122" s="764">
        <v>6.88</v>
      </c>
      <c r="E122" s="764">
        <v>4.88</v>
      </c>
    </row>
    <row r="123" spans="2:5">
      <c r="B123" s="763">
        <v>39254</v>
      </c>
      <c r="C123" s="764">
        <v>6.44</v>
      </c>
      <c r="D123" s="764">
        <v>6.88</v>
      </c>
      <c r="E123" s="764">
        <v>4.88</v>
      </c>
    </row>
    <row r="124" spans="2:5">
      <c r="B124" s="763">
        <v>39255</v>
      </c>
      <c r="C124" s="764">
        <v>6.5</v>
      </c>
      <c r="D124" s="764">
        <v>6.75</v>
      </c>
      <c r="E124" s="764">
        <v>5.25</v>
      </c>
    </row>
    <row r="125" spans="2:5">
      <c r="B125" s="763">
        <v>39258</v>
      </c>
      <c r="C125" s="764">
        <v>6.5</v>
      </c>
      <c r="D125" s="764">
        <v>6.88</v>
      </c>
      <c r="E125" s="764">
        <v>4.75</v>
      </c>
    </row>
    <row r="126" spans="2:5">
      <c r="B126" s="763">
        <v>39259</v>
      </c>
      <c r="C126" s="764">
        <v>6.5</v>
      </c>
      <c r="D126" s="764">
        <v>6.88</v>
      </c>
      <c r="E126" s="764">
        <v>4.88</v>
      </c>
    </row>
    <row r="127" spans="2:5">
      <c r="B127" s="763">
        <v>39260</v>
      </c>
      <c r="C127" s="764">
        <v>6.5</v>
      </c>
      <c r="D127" s="764">
        <v>6.88</v>
      </c>
      <c r="E127" s="764">
        <v>4.75</v>
      </c>
    </row>
    <row r="128" spans="2:5">
      <c r="B128" s="763">
        <v>39261</v>
      </c>
      <c r="C128" s="764">
        <v>6.5</v>
      </c>
      <c r="D128" s="764">
        <v>6.75</v>
      </c>
      <c r="E128" s="764">
        <v>5.25</v>
      </c>
    </row>
    <row r="129" spans="2:5">
      <c r="B129" s="763">
        <v>39262</v>
      </c>
      <c r="C129" s="764">
        <v>6.51</v>
      </c>
      <c r="D129" s="764">
        <v>6.75</v>
      </c>
      <c r="E129" s="764">
        <v>4.5</v>
      </c>
    </row>
    <row r="130" spans="2:5">
      <c r="B130" s="763">
        <v>39265</v>
      </c>
      <c r="C130" s="764">
        <v>6.51</v>
      </c>
      <c r="D130" s="764">
        <v>6.88</v>
      </c>
      <c r="E130" s="764">
        <v>4.88</v>
      </c>
    </row>
    <row r="131" spans="2:5">
      <c r="B131" s="763">
        <v>39266</v>
      </c>
      <c r="C131" s="764">
        <v>6.51</v>
      </c>
      <c r="D131" s="764">
        <v>6.88</v>
      </c>
      <c r="E131" s="764">
        <v>4.88</v>
      </c>
    </row>
    <row r="132" spans="2:5">
      <c r="B132" s="763">
        <v>39267</v>
      </c>
      <c r="C132" s="764">
        <v>6.51</v>
      </c>
      <c r="D132" s="764">
        <v>6.75</v>
      </c>
      <c r="E132" s="764">
        <v>4.5</v>
      </c>
    </row>
    <row r="133" spans="2:5">
      <c r="B133" s="763">
        <v>39268</v>
      </c>
      <c r="C133" s="764">
        <v>6.5</v>
      </c>
      <c r="D133" s="764">
        <v>7.38</v>
      </c>
      <c r="E133" s="764">
        <v>4.88</v>
      </c>
    </row>
    <row r="134" spans="2:5">
      <c r="B134" s="763">
        <v>39269</v>
      </c>
      <c r="C134" s="764">
        <v>6.53</v>
      </c>
      <c r="D134" s="764">
        <v>6.75</v>
      </c>
      <c r="E134" s="764">
        <v>5.25</v>
      </c>
    </row>
    <row r="135" spans="2:5">
      <c r="B135" s="763">
        <v>39272</v>
      </c>
      <c r="C135" s="764">
        <v>6.53</v>
      </c>
      <c r="D135" s="764">
        <v>9</v>
      </c>
      <c r="E135" s="764">
        <v>6</v>
      </c>
    </row>
    <row r="136" spans="2:5">
      <c r="B136" s="763">
        <v>39273</v>
      </c>
      <c r="C136" s="764">
        <v>6.55</v>
      </c>
      <c r="D136" s="764">
        <v>7.88</v>
      </c>
      <c r="E136" s="764">
        <v>4.88</v>
      </c>
    </row>
    <row r="137" spans="2:5">
      <c r="B137" s="763">
        <v>39274</v>
      </c>
      <c r="C137" s="764">
        <v>6.55</v>
      </c>
      <c r="D137" s="764">
        <v>7.88</v>
      </c>
      <c r="E137" s="764">
        <v>4.88</v>
      </c>
    </row>
    <row r="138" spans="2:5">
      <c r="B138" s="763">
        <v>39275</v>
      </c>
      <c r="C138" s="764">
        <v>6.55</v>
      </c>
      <c r="D138" s="764">
        <v>7.38</v>
      </c>
      <c r="E138" s="764">
        <v>4.88</v>
      </c>
    </row>
    <row r="139" spans="2:5">
      <c r="B139" s="763">
        <v>39276</v>
      </c>
      <c r="C139" s="764">
        <v>6.55</v>
      </c>
      <c r="D139" s="764">
        <v>6.75</v>
      </c>
      <c r="E139" s="764">
        <v>5.25</v>
      </c>
    </row>
    <row r="140" spans="2:5">
      <c r="B140" s="763">
        <v>39279</v>
      </c>
      <c r="C140" s="764">
        <v>6.55</v>
      </c>
      <c r="D140" s="764">
        <v>6.75</v>
      </c>
      <c r="E140" s="764">
        <v>5.25</v>
      </c>
    </row>
    <row r="141" spans="2:5">
      <c r="B141" s="763">
        <v>39280</v>
      </c>
      <c r="C141" s="764">
        <v>6.53</v>
      </c>
      <c r="D141" s="764"/>
      <c r="E141" s="764"/>
    </row>
    <row r="142" spans="2:5">
      <c r="B142" s="763">
        <v>39281</v>
      </c>
      <c r="C142" s="764">
        <v>6.51</v>
      </c>
      <c r="D142" s="764"/>
      <c r="E142" s="764"/>
    </row>
    <row r="143" spans="2:5">
      <c r="B143" s="763">
        <v>39282</v>
      </c>
      <c r="C143" s="764">
        <v>6.51</v>
      </c>
      <c r="D143" s="764">
        <v>6.75</v>
      </c>
      <c r="E143" s="764">
        <v>5.25</v>
      </c>
    </row>
    <row r="144" spans="2:5">
      <c r="B144" s="763">
        <v>39283</v>
      </c>
      <c r="C144" s="764">
        <v>6.54</v>
      </c>
      <c r="D144" s="764">
        <v>6.75</v>
      </c>
      <c r="E144" s="764">
        <v>5.25</v>
      </c>
    </row>
    <row r="145" spans="2:5">
      <c r="B145" s="763">
        <v>39286</v>
      </c>
      <c r="C145" s="764">
        <v>6.52</v>
      </c>
      <c r="D145" s="764"/>
      <c r="E145" s="764"/>
    </row>
    <row r="146" spans="2:5">
      <c r="B146" s="763">
        <v>39287</v>
      </c>
      <c r="C146" s="764">
        <v>6.54</v>
      </c>
      <c r="D146" s="764">
        <v>6.75</v>
      </c>
      <c r="E146" s="764">
        <v>5.25</v>
      </c>
    </row>
    <row r="147" spans="2:5">
      <c r="B147" s="763">
        <v>39288</v>
      </c>
      <c r="C147" s="764">
        <v>6.54</v>
      </c>
      <c r="D147" s="764">
        <v>6.75</v>
      </c>
      <c r="E147" s="764">
        <v>5.25</v>
      </c>
    </row>
    <row r="148" spans="2:5">
      <c r="B148" s="763">
        <v>39289</v>
      </c>
      <c r="C148" s="764">
        <v>6.55</v>
      </c>
      <c r="D148" s="764"/>
      <c r="E148" s="764"/>
    </row>
    <row r="149" spans="2:5">
      <c r="B149" s="763">
        <v>39290</v>
      </c>
      <c r="C149" s="764">
        <v>6.54</v>
      </c>
      <c r="D149" s="764"/>
      <c r="E149" s="764"/>
    </row>
    <row r="150" spans="2:5">
      <c r="B150" s="763">
        <v>39293</v>
      </c>
      <c r="C150" s="764">
        <v>6.52</v>
      </c>
      <c r="D150" s="764">
        <v>7.38</v>
      </c>
      <c r="E150" s="764">
        <v>5.38</v>
      </c>
    </row>
    <row r="151" spans="2:5">
      <c r="B151" s="763">
        <v>39294</v>
      </c>
      <c r="C151" s="764">
        <v>6.54</v>
      </c>
      <c r="D151" s="764">
        <v>7.38</v>
      </c>
      <c r="E151" s="764">
        <v>5.38</v>
      </c>
    </row>
    <row r="152" spans="2:5">
      <c r="B152" s="763">
        <v>39295</v>
      </c>
      <c r="C152" s="764">
        <v>6.54</v>
      </c>
      <c r="D152" s="764">
        <v>7.38</v>
      </c>
      <c r="E152" s="764">
        <v>5.38</v>
      </c>
    </row>
    <row r="153" spans="2:5">
      <c r="B153" s="763">
        <v>39296</v>
      </c>
      <c r="C153" s="764">
        <v>6.65</v>
      </c>
      <c r="D153" s="764">
        <v>8</v>
      </c>
      <c r="E153" s="764">
        <v>5.5</v>
      </c>
    </row>
    <row r="154" spans="2:5">
      <c r="B154" s="763">
        <v>39297</v>
      </c>
      <c r="C154" s="764">
        <v>7.68</v>
      </c>
      <c r="D154" s="764">
        <v>8.6300000000000008</v>
      </c>
      <c r="E154" s="764">
        <v>6.25</v>
      </c>
    </row>
    <row r="155" spans="2:5">
      <c r="B155" s="763">
        <v>39300</v>
      </c>
      <c r="C155" s="764">
        <v>8.07</v>
      </c>
      <c r="D155" s="764">
        <v>8.25</v>
      </c>
      <c r="E155" s="764">
        <v>6.5</v>
      </c>
    </row>
    <row r="156" spans="2:5">
      <c r="B156" s="763">
        <v>39301</v>
      </c>
      <c r="C156" s="764">
        <v>8.1</v>
      </c>
      <c r="D156" s="764">
        <v>8.25</v>
      </c>
      <c r="E156" s="764">
        <v>6.5</v>
      </c>
    </row>
    <row r="157" spans="2:5">
      <c r="B157" s="763">
        <v>39302</v>
      </c>
      <c r="C157" s="764">
        <v>8.08</v>
      </c>
      <c r="D157" s="764">
        <v>8.5</v>
      </c>
      <c r="E157" s="764">
        <v>6.5</v>
      </c>
    </row>
    <row r="158" spans="2:5">
      <c r="B158" s="763">
        <v>39303</v>
      </c>
      <c r="C158" s="764">
        <v>8.1199999999999992</v>
      </c>
      <c r="D158" s="764"/>
      <c r="E158" s="764"/>
    </row>
    <row r="159" spans="2:5">
      <c r="B159" s="763">
        <v>39304</v>
      </c>
      <c r="C159" s="764">
        <v>8.08</v>
      </c>
      <c r="D159" s="764">
        <v>8.75</v>
      </c>
      <c r="E159" s="764">
        <v>6.5</v>
      </c>
    </row>
    <row r="160" spans="2:5">
      <c r="B160" s="763">
        <v>39307</v>
      </c>
      <c r="C160" s="764">
        <v>8.1999999999999993</v>
      </c>
      <c r="D160" s="764">
        <v>8.75</v>
      </c>
      <c r="E160" s="764">
        <v>6.5</v>
      </c>
    </row>
    <row r="161" spans="2:5">
      <c r="B161" s="763">
        <v>39308</v>
      </c>
      <c r="C161" s="764">
        <v>8.1999999999999993</v>
      </c>
      <c r="D161" s="764">
        <v>8.75</v>
      </c>
      <c r="E161" s="764">
        <v>6.5</v>
      </c>
    </row>
    <row r="162" spans="2:5">
      <c r="B162" s="763">
        <v>39309</v>
      </c>
      <c r="C162" s="764">
        <v>8.1999999999999993</v>
      </c>
      <c r="D162" s="764">
        <v>8.75</v>
      </c>
      <c r="E162" s="764">
        <v>6.5</v>
      </c>
    </row>
    <row r="163" spans="2:5">
      <c r="B163" s="763">
        <v>39310</v>
      </c>
      <c r="C163" s="764">
        <v>8.2799999999999994</v>
      </c>
      <c r="D163" s="764">
        <v>8.75</v>
      </c>
      <c r="E163" s="764">
        <v>6.5</v>
      </c>
    </row>
    <row r="164" spans="2:5">
      <c r="B164" s="763">
        <v>39311</v>
      </c>
      <c r="C164" s="764">
        <v>8.5</v>
      </c>
      <c r="D164" s="764">
        <v>8.75</v>
      </c>
      <c r="E164" s="764">
        <v>6.25</v>
      </c>
    </row>
    <row r="165" spans="2:5">
      <c r="B165" s="763">
        <v>39314</v>
      </c>
      <c r="C165" s="764">
        <v>8.5</v>
      </c>
      <c r="D165" s="764">
        <v>8.5</v>
      </c>
      <c r="E165" s="764">
        <v>6.5</v>
      </c>
    </row>
    <row r="166" spans="2:5">
      <c r="B166" s="763">
        <v>39315</v>
      </c>
      <c r="C166" s="764">
        <v>8.5</v>
      </c>
      <c r="D166" s="764">
        <v>8.75</v>
      </c>
      <c r="E166" s="764">
        <v>6.5</v>
      </c>
    </row>
    <row r="167" spans="2:5">
      <c r="B167" s="763">
        <v>39316</v>
      </c>
      <c r="C167" s="764">
        <v>8.75</v>
      </c>
      <c r="D167" s="764">
        <v>8.75</v>
      </c>
      <c r="E167" s="764">
        <v>6.5</v>
      </c>
    </row>
    <row r="168" spans="2:5">
      <c r="B168" s="763">
        <v>39317</v>
      </c>
      <c r="C168" s="764">
        <v>9</v>
      </c>
      <c r="D168" s="764">
        <v>8.5</v>
      </c>
      <c r="E168" s="764">
        <v>6.5</v>
      </c>
    </row>
    <row r="169" spans="2:5">
      <c r="B169" s="763">
        <v>39318</v>
      </c>
      <c r="C169" s="764">
        <v>9</v>
      </c>
      <c r="D169" s="764">
        <v>8.75</v>
      </c>
      <c r="E169" s="764">
        <v>6.5</v>
      </c>
    </row>
    <row r="170" spans="2:5">
      <c r="B170" s="763">
        <v>39321</v>
      </c>
      <c r="C170" s="764">
        <v>9</v>
      </c>
      <c r="D170" s="764">
        <v>9</v>
      </c>
      <c r="E170" s="764">
        <v>6.75</v>
      </c>
    </row>
    <row r="171" spans="2:5">
      <c r="B171" s="763">
        <v>39322</v>
      </c>
      <c r="C171" s="764">
        <v>9</v>
      </c>
      <c r="D171" s="764">
        <v>10</v>
      </c>
      <c r="E171" s="764">
        <v>7.5</v>
      </c>
    </row>
    <row r="172" spans="2:5">
      <c r="B172" s="763">
        <v>39323</v>
      </c>
      <c r="C172" s="764">
        <v>9</v>
      </c>
      <c r="D172" s="764">
        <v>10</v>
      </c>
      <c r="E172" s="764">
        <v>7.5</v>
      </c>
    </row>
    <row r="173" spans="2:5">
      <c r="B173" s="763">
        <v>39327</v>
      </c>
      <c r="C173" s="764">
        <v>9</v>
      </c>
      <c r="D173" s="764"/>
      <c r="E173" s="764"/>
    </row>
    <row r="174" spans="2:5">
      <c r="B174" s="763">
        <v>39328</v>
      </c>
      <c r="C174" s="764">
        <v>9.08</v>
      </c>
      <c r="D174" s="764">
        <v>11</v>
      </c>
      <c r="E174" s="764">
        <v>7</v>
      </c>
    </row>
    <row r="175" spans="2:5">
      <c r="B175" s="763">
        <v>39329</v>
      </c>
      <c r="C175" s="764">
        <v>9.1</v>
      </c>
      <c r="D175" s="764">
        <v>11</v>
      </c>
      <c r="E175" s="764">
        <v>7.5</v>
      </c>
    </row>
    <row r="176" spans="2:5">
      <c r="B176" s="763">
        <v>39330</v>
      </c>
      <c r="C176" s="764">
        <v>9.08</v>
      </c>
      <c r="D176" s="764">
        <v>10</v>
      </c>
      <c r="E176" s="764">
        <v>7</v>
      </c>
    </row>
    <row r="177" spans="2:5">
      <c r="B177" s="763">
        <v>39331</v>
      </c>
      <c r="C177" s="764">
        <v>9.1300000000000008</v>
      </c>
      <c r="D177" s="764">
        <v>11.5</v>
      </c>
      <c r="E177" s="764">
        <v>7.5</v>
      </c>
    </row>
    <row r="178" spans="2:5">
      <c r="B178" s="763">
        <v>39332</v>
      </c>
      <c r="C178" s="764">
        <v>9.1300000000000008</v>
      </c>
      <c r="D178" s="764">
        <v>11</v>
      </c>
      <c r="E178" s="764">
        <v>7.5</v>
      </c>
    </row>
    <row r="179" spans="2:5">
      <c r="B179" s="763">
        <v>39335</v>
      </c>
      <c r="C179" s="764">
        <v>9.14</v>
      </c>
      <c r="D179" s="764">
        <v>11.5</v>
      </c>
      <c r="E179" s="764">
        <v>7</v>
      </c>
    </row>
    <row r="180" spans="2:5">
      <c r="B180" s="763">
        <v>39336</v>
      </c>
      <c r="C180" s="764">
        <v>9.17</v>
      </c>
      <c r="D180" s="764">
        <v>11.75</v>
      </c>
      <c r="E180" s="764">
        <v>7</v>
      </c>
    </row>
    <row r="181" spans="2:5">
      <c r="B181" s="763">
        <v>39337</v>
      </c>
      <c r="C181" s="764">
        <v>9.17</v>
      </c>
      <c r="D181" s="764">
        <v>11.75</v>
      </c>
      <c r="E181" s="764">
        <v>7</v>
      </c>
    </row>
    <row r="182" spans="2:5">
      <c r="B182" s="763">
        <v>39338</v>
      </c>
      <c r="C182" s="764">
        <v>9.15</v>
      </c>
      <c r="D182" s="764">
        <v>11.75</v>
      </c>
      <c r="E182" s="764">
        <v>7</v>
      </c>
    </row>
    <row r="183" spans="2:5">
      <c r="B183" s="763">
        <v>39339</v>
      </c>
      <c r="C183" s="764">
        <v>9.1999999999999993</v>
      </c>
      <c r="D183" s="764">
        <v>12</v>
      </c>
      <c r="E183" s="764">
        <v>7</v>
      </c>
    </row>
    <row r="184" spans="2:5">
      <c r="B184" s="763">
        <v>39342</v>
      </c>
      <c r="C184" s="764">
        <v>9.23</v>
      </c>
      <c r="D184" s="764">
        <v>11.75</v>
      </c>
      <c r="E184" s="764">
        <v>7</v>
      </c>
    </row>
    <row r="185" spans="2:5">
      <c r="B185" s="763">
        <v>39343</v>
      </c>
      <c r="C185" s="764">
        <v>9.23</v>
      </c>
      <c r="D185" s="764">
        <v>12.25</v>
      </c>
      <c r="E185" s="764">
        <v>7.5</v>
      </c>
    </row>
    <row r="186" spans="2:5">
      <c r="B186" s="763">
        <v>39344</v>
      </c>
      <c r="C186" s="764">
        <v>9.1999999999999993</v>
      </c>
      <c r="D186" s="764">
        <v>12.25</v>
      </c>
      <c r="E186" s="764">
        <v>7.5</v>
      </c>
    </row>
    <row r="187" spans="2:5">
      <c r="B187" s="763">
        <v>39345</v>
      </c>
      <c r="C187" s="764">
        <v>9.25</v>
      </c>
      <c r="D187" s="764">
        <v>12.25</v>
      </c>
      <c r="E187" s="764">
        <v>7.5</v>
      </c>
    </row>
    <row r="188" spans="2:5">
      <c r="B188" s="763">
        <v>39346</v>
      </c>
      <c r="C188" s="764">
        <v>9.25</v>
      </c>
      <c r="D188" s="764">
        <v>12.25</v>
      </c>
      <c r="E188" s="764">
        <v>7.5</v>
      </c>
    </row>
    <row r="189" spans="2:5">
      <c r="B189" s="763">
        <v>39349</v>
      </c>
      <c r="C189" s="764">
        <v>9.2899999999999991</v>
      </c>
      <c r="D189" s="764">
        <v>12.25</v>
      </c>
      <c r="E189" s="764">
        <v>7.5</v>
      </c>
    </row>
    <row r="190" spans="2:5">
      <c r="B190" s="763">
        <v>39350</v>
      </c>
      <c r="C190" s="764">
        <v>9.2899999999999991</v>
      </c>
      <c r="D190" s="764">
        <v>12.25</v>
      </c>
      <c r="E190" s="764">
        <v>7.5</v>
      </c>
    </row>
    <row r="191" spans="2:5">
      <c r="B191" s="763">
        <v>39351</v>
      </c>
      <c r="C191" s="764">
        <v>9.26</v>
      </c>
      <c r="D191" s="764">
        <v>12.25</v>
      </c>
      <c r="E191" s="764">
        <v>7.5</v>
      </c>
    </row>
    <row r="192" spans="2:5">
      <c r="B192" s="763">
        <v>39352</v>
      </c>
      <c r="C192" s="764">
        <v>9.26</v>
      </c>
      <c r="D192" s="764">
        <v>12.25</v>
      </c>
      <c r="E192" s="764">
        <v>7.5</v>
      </c>
    </row>
    <row r="193" spans="2:5">
      <c r="B193" s="763">
        <v>39353</v>
      </c>
      <c r="C193" s="764">
        <v>9.2899999999999991</v>
      </c>
      <c r="D193" s="764">
        <v>11.75</v>
      </c>
      <c r="E193" s="764">
        <v>7.5</v>
      </c>
    </row>
    <row r="194" spans="2:5">
      <c r="B194" s="765">
        <v>39356</v>
      </c>
      <c r="C194" s="766">
        <v>9.2899999999999991</v>
      </c>
      <c r="D194" s="766">
        <v>11.25</v>
      </c>
      <c r="E194" s="766">
        <v>7.5</v>
      </c>
    </row>
    <row r="195" spans="2:5">
      <c r="B195" s="765">
        <v>39357</v>
      </c>
      <c r="C195" s="766">
        <v>9.2899999999999991</v>
      </c>
      <c r="D195" s="766">
        <v>12.25</v>
      </c>
      <c r="E195" s="766">
        <v>7.5</v>
      </c>
    </row>
    <row r="196" spans="2:5">
      <c r="B196" s="765">
        <v>39358</v>
      </c>
      <c r="C196" s="766">
        <v>9.2899999999999991</v>
      </c>
      <c r="D196" s="766">
        <v>11.5</v>
      </c>
      <c r="E196" s="766">
        <v>7</v>
      </c>
    </row>
    <row r="197" spans="2:5">
      <c r="B197" s="765">
        <v>39359</v>
      </c>
      <c r="C197" s="766">
        <v>9.2899999999999991</v>
      </c>
      <c r="D197" s="766">
        <v>11.75</v>
      </c>
      <c r="E197" s="766">
        <v>7.5</v>
      </c>
    </row>
    <row r="198" spans="2:5">
      <c r="B198" s="765">
        <v>39360</v>
      </c>
      <c r="C198" s="766">
        <v>9.2899999999999991</v>
      </c>
      <c r="D198" s="766">
        <v>13</v>
      </c>
      <c r="E198" s="766">
        <v>8</v>
      </c>
    </row>
    <row r="199" spans="2:5">
      <c r="B199" s="765">
        <v>39363</v>
      </c>
      <c r="C199" s="766">
        <v>9.27</v>
      </c>
      <c r="D199" s="766">
        <v>13</v>
      </c>
      <c r="E199" s="766">
        <v>8</v>
      </c>
    </row>
    <row r="200" spans="2:5">
      <c r="B200" s="765">
        <v>39364</v>
      </c>
      <c r="C200" s="766">
        <v>9.26</v>
      </c>
      <c r="D200" s="766">
        <v>11.25</v>
      </c>
      <c r="E200" s="766">
        <v>6.75</v>
      </c>
    </row>
    <row r="201" spans="2:5">
      <c r="B201" s="765">
        <v>39365</v>
      </c>
      <c r="C201" s="766">
        <v>9.25</v>
      </c>
      <c r="D201" s="766">
        <v>11.25</v>
      </c>
      <c r="E201" s="766">
        <v>6.75</v>
      </c>
    </row>
    <row r="202" spans="2:5">
      <c r="B202" s="765">
        <v>39366</v>
      </c>
      <c r="C202" s="766">
        <v>9.25</v>
      </c>
      <c r="D202" s="766">
        <v>11</v>
      </c>
      <c r="E202" s="766">
        <v>6.5</v>
      </c>
    </row>
    <row r="203" spans="2:5">
      <c r="B203" s="765">
        <v>39367</v>
      </c>
      <c r="C203" s="766">
        <v>9.25</v>
      </c>
      <c r="D203" s="766">
        <v>11</v>
      </c>
      <c r="E203" s="766">
        <v>6.5</v>
      </c>
    </row>
    <row r="204" spans="2:5">
      <c r="B204" s="765">
        <v>39370</v>
      </c>
      <c r="C204" s="766">
        <v>9.17</v>
      </c>
      <c r="D204" s="766">
        <v>10.75</v>
      </c>
      <c r="E204" s="766">
        <v>6.75</v>
      </c>
    </row>
    <row r="205" spans="2:5">
      <c r="B205" s="765">
        <v>39371</v>
      </c>
      <c r="C205" s="766">
        <v>9.02</v>
      </c>
      <c r="D205" s="766">
        <v>10</v>
      </c>
      <c r="E205" s="766">
        <v>6.75</v>
      </c>
    </row>
    <row r="206" spans="2:5">
      <c r="B206" s="765">
        <v>39372</v>
      </c>
      <c r="C206" s="766">
        <v>8.9600000000000009</v>
      </c>
      <c r="D206" s="766">
        <v>10</v>
      </c>
      <c r="E206" s="766">
        <v>6.5</v>
      </c>
    </row>
    <row r="207" spans="2:5">
      <c r="B207" s="765">
        <v>39373</v>
      </c>
      <c r="C207" s="766">
        <v>8.93</v>
      </c>
      <c r="D207" s="767">
        <v>9.5</v>
      </c>
      <c r="E207" s="766">
        <v>6.75</v>
      </c>
    </row>
    <row r="208" spans="2:5">
      <c r="B208" s="765">
        <v>39374</v>
      </c>
      <c r="C208" s="766">
        <v>8.93</v>
      </c>
      <c r="D208" s="767">
        <v>9.5</v>
      </c>
      <c r="E208" s="766">
        <v>6.25</v>
      </c>
    </row>
    <row r="209" spans="2:5">
      <c r="B209" s="765">
        <v>39377</v>
      </c>
      <c r="C209" s="766">
        <v>9.1300000000000008</v>
      </c>
      <c r="D209" s="766">
        <v>10</v>
      </c>
      <c r="E209" s="766">
        <v>6.5</v>
      </c>
    </row>
    <row r="210" spans="2:5">
      <c r="B210" s="765">
        <v>39378</v>
      </c>
      <c r="C210" s="766">
        <v>9.15</v>
      </c>
      <c r="D210" s="766">
        <v>10</v>
      </c>
      <c r="E210" s="766">
        <v>6.5</v>
      </c>
    </row>
    <row r="211" spans="2:5">
      <c r="B211" s="765">
        <v>39379</v>
      </c>
      <c r="C211" s="766">
        <v>9.2200000000000006</v>
      </c>
      <c r="D211" s="766">
        <v>10.88</v>
      </c>
      <c r="E211" s="766">
        <v>7</v>
      </c>
    </row>
    <row r="212" spans="2:5">
      <c r="B212" s="765">
        <v>39383</v>
      </c>
      <c r="C212" s="766">
        <v>9.18</v>
      </c>
      <c r="D212" s="766">
        <v>10.88</v>
      </c>
      <c r="E212" s="766">
        <v>7</v>
      </c>
    </row>
    <row r="213" spans="2:5">
      <c r="B213" s="765">
        <v>39384</v>
      </c>
      <c r="C213" s="766">
        <v>9.1300000000000008</v>
      </c>
      <c r="D213" s="766">
        <v>10.63</v>
      </c>
      <c r="E213" s="766">
        <v>7</v>
      </c>
    </row>
    <row r="214" spans="2:5">
      <c r="B214" s="765">
        <v>39385</v>
      </c>
      <c r="C214" s="766">
        <v>9</v>
      </c>
      <c r="D214" s="766">
        <v>10.63</v>
      </c>
      <c r="E214" s="766">
        <v>7</v>
      </c>
    </row>
    <row r="215" spans="2:5">
      <c r="B215" s="765">
        <v>39386</v>
      </c>
      <c r="C215" s="766">
        <v>8.7899999999999991</v>
      </c>
      <c r="D215" s="766">
        <v>10.38</v>
      </c>
      <c r="E215" s="766">
        <v>7</v>
      </c>
    </row>
    <row r="216" spans="2:5">
      <c r="B216" s="765">
        <v>39387</v>
      </c>
      <c r="C216" s="768">
        <v>8.81</v>
      </c>
      <c r="D216" s="768">
        <v>10</v>
      </c>
      <c r="E216" s="768">
        <v>6.5</v>
      </c>
    </row>
    <row r="217" spans="2:5">
      <c r="B217" s="765">
        <v>39388</v>
      </c>
      <c r="C217" s="768">
        <v>9.39</v>
      </c>
      <c r="D217" s="768">
        <v>10.38</v>
      </c>
      <c r="E217" s="768">
        <v>7</v>
      </c>
    </row>
    <row r="218" spans="2:5">
      <c r="B218" s="765">
        <v>39391</v>
      </c>
      <c r="C218" s="768">
        <v>9.4499999999999993</v>
      </c>
      <c r="D218" s="768">
        <v>10.38</v>
      </c>
      <c r="E218" s="768">
        <v>7</v>
      </c>
    </row>
    <row r="219" spans="2:5">
      <c r="B219" s="765">
        <v>39392</v>
      </c>
      <c r="C219" s="768">
        <v>9.48</v>
      </c>
      <c r="D219" s="768">
        <v>10.38</v>
      </c>
      <c r="E219" s="768">
        <v>7</v>
      </c>
    </row>
    <row r="220" spans="2:5">
      <c r="B220" s="765">
        <v>39393</v>
      </c>
      <c r="C220" s="768">
        <v>9.5500000000000007</v>
      </c>
      <c r="D220" s="768">
        <v>10.38</v>
      </c>
      <c r="E220" s="768">
        <v>7</v>
      </c>
    </row>
    <row r="221" spans="2:5">
      <c r="B221" s="765">
        <v>39394</v>
      </c>
      <c r="C221" s="768">
        <v>9.5</v>
      </c>
      <c r="D221" s="768">
        <v>10</v>
      </c>
      <c r="E221" s="768">
        <v>7</v>
      </c>
    </row>
    <row r="222" spans="2:5">
      <c r="B222" s="765">
        <v>39395</v>
      </c>
      <c r="C222" s="768">
        <v>9.5299999999999994</v>
      </c>
      <c r="D222" s="768">
        <v>10</v>
      </c>
      <c r="E222" s="768">
        <v>7</v>
      </c>
    </row>
    <row r="223" spans="2:5">
      <c r="B223" s="765">
        <v>39398</v>
      </c>
      <c r="C223" s="768">
        <v>9.59</v>
      </c>
      <c r="D223" s="768">
        <v>10</v>
      </c>
      <c r="E223" s="768">
        <v>7</v>
      </c>
    </row>
    <row r="224" spans="2:5">
      <c r="B224" s="765">
        <v>39399</v>
      </c>
      <c r="C224" s="768">
        <v>9.59</v>
      </c>
      <c r="D224" s="768">
        <v>10</v>
      </c>
      <c r="E224" s="768">
        <v>7</v>
      </c>
    </row>
    <row r="225" spans="2:5">
      <c r="B225" s="765">
        <v>39400</v>
      </c>
      <c r="C225" s="768">
        <v>9.6</v>
      </c>
      <c r="D225" s="768">
        <v>10.38</v>
      </c>
      <c r="E225" s="768">
        <v>7</v>
      </c>
    </row>
    <row r="226" spans="2:5">
      <c r="B226" s="765">
        <v>39401</v>
      </c>
      <c r="C226" s="768">
        <v>9.61</v>
      </c>
      <c r="D226" s="768">
        <v>10</v>
      </c>
      <c r="E226" s="768">
        <v>7</v>
      </c>
    </row>
    <row r="227" spans="2:5">
      <c r="B227" s="765">
        <v>39402</v>
      </c>
      <c r="C227" s="768">
        <v>9.7100000000000009</v>
      </c>
      <c r="D227" s="768">
        <v>10</v>
      </c>
      <c r="E227" s="768">
        <v>7</v>
      </c>
    </row>
    <row r="228" spans="2:5">
      <c r="B228" s="765">
        <v>39405</v>
      </c>
      <c r="C228" s="768">
        <v>9.75</v>
      </c>
      <c r="D228" s="768">
        <v>10</v>
      </c>
      <c r="E228" s="768">
        <v>7</v>
      </c>
    </row>
    <row r="229" spans="2:5">
      <c r="B229" s="765">
        <v>39406</v>
      </c>
      <c r="C229" s="768">
        <v>9.76</v>
      </c>
      <c r="D229" s="768">
        <v>10</v>
      </c>
      <c r="E229" s="768">
        <v>7</v>
      </c>
    </row>
    <row r="230" spans="2:5">
      <c r="B230" s="765">
        <v>39407</v>
      </c>
      <c r="C230" s="768">
        <v>9.9600000000000009</v>
      </c>
      <c r="D230" s="768">
        <v>12</v>
      </c>
      <c r="E230" s="768">
        <v>7</v>
      </c>
    </row>
    <row r="231" spans="2:5">
      <c r="B231" s="765">
        <v>39408</v>
      </c>
      <c r="C231" s="768">
        <v>10.050000000000001</v>
      </c>
      <c r="D231" s="768">
        <v>11</v>
      </c>
      <c r="E231" s="768">
        <v>7</v>
      </c>
    </row>
    <row r="232" spans="2:5">
      <c r="B232" s="765">
        <v>39409</v>
      </c>
      <c r="C232" s="768">
        <v>10.18</v>
      </c>
      <c r="D232" s="768">
        <v>12</v>
      </c>
      <c r="E232" s="768">
        <v>7</v>
      </c>
    </row>
    <row r="233" spans="2:5">
      <c r="B233" s="765">
        <v>39412</v>
      </c>
      <c r="C233" s="768">
        <v>10.57</v>
      </c>
      <c r="D233" s="768">
        <v>11.38</v>
      </c>
      <c r="E233" s="768">
        <v>7</v>
      </c>
    </row>
    <row r="234" spans="2:5">
      <c r="B234" s="765">
        <v>39413</v>
      </c>
      <c r="C234" s="768">
        <v>10.81</v>
      </c>
      <c r="D234" s="768">
        <v>10.88</v>
      </c>
      <c r="E234" s="768">
        <v>7.5</v>
      </c>
    </row>
    <row r="235" spans="2:5">
      <c r="B235" s="765">
        <v>39414</v>
      </c>
      <c r="C235" s="768">
        <v>10.96</v>
      </c>
      <c r="D235" s="768">
        <v>11.88</v>
      </c>
      <c r="E235" s="768">
        <v>7.5</v>
      </c>
    </row>
    <row r="236" spans="2:5">
      <c r="B236" s="765">
        <v>39415</v>
      </c>
      <c r="C236" s="768">
        <v>11.03</v>
      </c>
      <c r="D236" s="768">
        <v>10.88</v>
      </c>
      <c r="E236" s="768">
        <v>8</v>
      </c>
    </row>
    <row r="237" spans="2:5">
      <c r="B237" s="765">
        <v>39416</v>
      </c>
      <c r="C237" s="768">
        <v>11.08</v>
      </c>
      <c r="D237" s="768">
        <v>10.75</v>
      </c>
      <c r="E237" s="768">
        <v>7</v>
      </c>
    </row>
    <row r="238" spans="2:5">
      <c r="B238" s="765">
        <v>39419</v>
      </c>
      <c r="C238" s="768">
        <v>11.98</v>
      </c>
      <c r="D238" s="768">
        <v>11.38</v>
      </c>
      <c r="E238" s="768">
        <v>8</v>
      </c>
    </row>
    <row r="239" spans="2:5">
      <c r="B239" s="765">
        <v>39420</v>
      </c>
      <c r="C239" s="768">
        <v>12.23</v>
      </c>
      <c r="D239" s="768">
        <v>10.75</v>
      </c>
      <c r="E239" s="768">
        <v>7</v>
      </c>
    </row>
    <row r="240" spans="2:5">
      <c r="B240" s="765">
        <v>39421</v>
      </c>
      <c r="C240" s="768">
        <v>12.29</v>
      </c>
      <c r="D240" s="768">
        <v>11.88</v>
      </c>
      <c r="E240" s="768">
        <v>8</v>
      </c>
    </row>
    <row r="241" spans="2:5">
      <c r="B241" s="765">
        <v>39422</v>
      </c>
      <c r="C241" s="768">
        <v>12.25</v>
      </c>
      <c r="D241" s="768">
        <v>11.58</v>
      </c>
      <c r="E241" s="768">
        <v>7.75</v>
      </c>
    </row>
    <row r="242" spans="2:5">
      <c r="B242" s="765">
        <v>39423</v>
      </c>
      <c r="C242" s="768">
        <v>12.23</v>
      </c>
      <c r="D242" s="768">
        <v>12.15</v>
      </c>
      <c r="E242" s="768">
        <v>8</v>
      </c>
    </row>
    <row r="243" spans="2:5">
      <c r="B243" s="765">
        <v>39426</v>
      </c>
      <c r="C243" s="768">
        <v>12.21</v>
      </c>
      <c r="D243" s="768">
        <v>12.15</v>
      </c>
      <c r="E243" s="768">
        <v>8</v>
      </c>
    </row>
    <row r="244" spans="2:5">
      <c r="B244" s="765">
        <v>39427</v>
      </c>
      <c r="C244" s="768">
        <v>12.24</v>
      </c>
      <c r="D244" s="768">
        <v>12.15</v>
      </c>
      <c r="E244" s="768">
        <v>8</v>
      </c>
    </row>
    <row r="245" spans="2:5">
      <c r="B245" s="765">
        <v>39428</v>
      </c>
      <c r="C245" s="768">
        <v>12.3</v>
      </c>
      <c r="D245" s="768">
        <v>11.67</v>
      </c>
      <c r="E245" s="768">
        <v>7.67</v>
      </c>
    </row>
    <row r="246" spans="2:5">
      <c r="B246" s="765">
        <v>39429</v>
      </c>
      <c r="C246" s="768">
        <v>12.18</v>
      </c>
      <c r="D246" s="768">
        <v>12.4</v>
      </c>
      <c r="E246" s="768">
        <v>11.25</v>
      </c>
    </row>
    <row r="247" spans="2:5">
      <c r="B247" s="765">
        <v>39430</v>
      </c>
      <c r="C247" s="768">
        <v>12.18</v>
      </c>
      <c r="D247" s="768">
        <v>12.3</v>
      </c>
      <c r="E247" s="768">
        <v>9</v>
      </c>
    </row>
    <row r="248" spans="2:5">
      <c r="B248" s="765">
        <v>39435</v>
      </c>
      <c r="C248" s="768">
        <v>12.27</v>
      </c>
      <c r="D248" s="768">
        <v>12.15</v>
      </c>
      <c r="E248" s="768">
        <v>8</v>
      </c>
    </row>
    <row r="249" spans="2:5">
      <c r="B249" s="765">
        <v>39437</v>
      </c>
      <c r="C249" s="768">
        <v>12.32</v>
      </c>
      <c r="D249" s="768">
        <v>13</v>
      </c>
      <c r="E249" s="768">
        <v>9</v>
      </c>
    </row>
    <row r="250" spans="2:5">
      <c r="B250" s="765">
        <v>39440</v>
      </c>
      <c r="C250" s="768">
        <v>12.31</v>
      </c>
      <c r="D250" s="768">
        <v>12.15</v>
      </c>
      <c r="E250" s="768">
        <v>8</v>
      </c>
    </row>
    <row r="251" spans="2:5">
      <c r="B251" s="765">
        <v>39441</v>
      </c>
      <c r="C251" s="768">
        <v>12.36</v>
      </c>
      <c r="D251" s="768">
        <v>12.35</v>
      </c>
      <c r="E251" s="768">
        <v>10</v>
      </c>
    </row>
    <row r="252" spans="2:5">
      <c r="B252" s="765">
        <v>39442</v>
      </c>
      <c r="C252" s="768">
        <v>12.38</v>
      </c>
      <c r="D252" s="768">
        <v>11.95</v>
      </c>
      <c r="E252" s="768">
        <v>9.5</v>
      </c>
    </row>
    <row r="253" spans="2:5">
      <c r="B253" s="765">
        <v>39443</v>
      </c>
      <c r="C253" s="768">
        <v>12.37</v>
      </c>
      <c r="D253" s="768">
        <v>12.7</v>
      </c>
      <c r="E253" s="768">
        <v>9</v>
      </c>
    </row>
    <row r="254" spans="2:5">
      <c r="B254" s="765">
        <v>39444</v>
      </c>
      <c r="C254" s="768">
        <v>12.41</v>
      </c>
      <c r="D254" s="768">
        <v>12.4</v>
      </c>
      <c r="E254" s="768">
        <v>9</v>
      </c>
    </row>
    <row r="255" spans="2:5">
      <c r="B255" s="765">
        <v>39445</v>
      </c>
      <c r="C255" s="768">
        <v>12.43</v>
      </c>
      <c r="D255" s="768">
        <v>12.4</v>
      </c>
      <c r="E255" s="768">
        <v>9</v>
      </c>
    </row>
    <row r="256" spans="2:5">
      <c r="B256" s="765">
        <v>39450</v>
      </c>
      <c r="C256" s="768">
        <v>12.43</v>
      </c>
      <c r="D256" s="768">
        <v>13</v>
      </c>
      <c r="E256" s="768">
        <v>9</v>
      </c>
    </row>
    <row r="257" spans="2:5">
      <c r="B257" s="765">
        <v>39451</v>
      </c>
      <c r="C257" s="768">
        <v>12.4</v>
      </c>
      <c r="D257" s="768">
        <v>12.7</v>
      </c>
      <c r="E257" s="768">
        <v>9</v>
      </c>
    </row>
    <row r="258" spans="2:5">
      <c r="B258" s="765">
        <v>39455</v>
      </c>
      <c r="C258" s="768">
        <v>12.46</v>
      </c>
      <c r="D258" s="768">
        <v>13.2</v>
      </c>
      <c r="E258" s="768">
        <v>9.5</v>
      </c>
    </row>
    <row r="259" spans="2:5">
      <c r="B259" s="765">
        <v>39456</v>
      </c>
      <c r="C259" s="768">
        <v>12.46</v>
      </c>
      <c r="D259" s="768">
        <v>14</v>
      </c>
      <c r="E259" s="768">
        <v>10</v>
      </c>
    </row>
    <row r="260" spans="2:5">
      <c r="B260" s="765">
        <v>39457</v>
      </c>
      <c r="C260" s="768">
        <v>12.44</v>
      </c>
      <c r="D260" s="768">
        <v>14</v>
      </c>
      <c r="E260" s="768">
        <v>10</v>
      </c>
    </row>
    <row r="261" spans="2:5">
      <c r="B261" s="765">
        <v>39458</v>
      </c>
      <c r="C261" s="768">
        <v>12.43</v>
      </c>
      <c r="D261" s="768">
        <v>13.2</v>
      </c>
      <c r="E261" s="768">
        <v>9.5</v>
      </c>
    </row>
    <row r="262" spans="2:5">
      <c r="B262" s="765">
        <v>39461</v>
      </c>
      <c r="C262" s="768">
        <v>12.43</v>
      </c>
      <c r="D262" s="768">
        <v>13.2</v>
      </c>
      <c r="E262" s="768">
        <v>9.5</v>
      </c>
    </row>
    <row r="263" spans="2:5">
      <c r="B263" s="765">
        <v>39462</v>
      </c>
      <c r="C263" s="768">
        <v>12.43</v>
      </c>
      <c r="D263" s="768">
        <v>13.2</v>
      </c>
      <c r="E263" s="768">
        <v>9.5</v>
      </c>
    </row>
    <row r="264" spans="2:5">
      <c r="B264" s="765">
        <v>39463</v>
      </c>
      <c r="C264" s="768">
        <v>12.42</v>
      </c>
      <c r="D264" s="768">
        <v>12.95</v>
      </c>
      <c r="E264" s="768">
        <v>9</v>
      </c>
    </row>
    <row r="265" spans="2:5">
      <c r="B265" s="765">
        <v>39464</v>
      </c>
      <c r="C265" s="768">
        <v>12.13</v>
      </c>
      <c r="D265" s="768">
        <v>12.63</v>
      </c>
      <c r="E265" s="768">
        <v>9.33</v>
      </c>
    </row>
    <row r="266" spans="2:5">
      <c r="B266" s="765">
        <v>39465</v>
      </c>
      <c r="C266" s="768">
        <v>11.97</v>
      </c>
      <c r="D266" s="768">
        <v>13.5</v>
      </c>
      <c r="E266" s="768">
        <v>9</v>
      </c>
    </row>
    <row r="267" spans="2:5">
      <c r="B267" s="765">
        <v>39468</v>
      </c>
      <c r="C267" s="768">
        <v>12.22</v>
      </c>
      <c r="D267" s="768">
        <v>12.93</v>
      </c>
      <c r="E267" s="768">
        <v>9</v>
      </c>
    </row>
    <row r="268" spans="2:5">
      <c r="B268" s="765">
        <v>39469</v>
      </c>
      <c r="C268" s="768">
        <v>12.14</v>
      </c>
      <c r="D268" s="768">
        <v>12.93</v>
      </c>
      <c r="E268" s="768">
        <v>9</v>
      </c>
    </row>
    <row r="269" spans="2:5">
      <c r="B269" s="765">
        <v>39470</v>
      </c>
      <c r="C269" s="768">
        <v>12.03</v>
      </c>
      <c r="D269" s="768">
        <v>12.8</v>
      </c>
      <c r="E269" s="768">
        <v>9.5</v>
      </c>
    </row>
    <row r="270" spans="2:5">
      <c r="B270" s="765">
        <v>39471</v>
      </c>
      <c r="C270" s="768">
        <v>12.03</v>
      </c>
      <c r="D270" s="768">
        <v>12.53</v>
      </c>
      <c r="E270" s="768">
        <v>9.33</v>
      </c>
    </row>
    <row r="271" spans="2:5">
      <c r="B271" s="765">
        <v>39472</v>
      </c>
      <c r="C271" s="768">
        <v>12.03</v>
      </c>
      <c r="D271" s="768">
        <v>12.8</v>
      </c>
      <c r="E271" s="768">
        <v>9</v>
      </c>
    </row>
    <row r="272" spans="2:5">
      <c r="B272" s="765">
        <v>39475</v>
      </c>
      <c r="C272" s="768">
        <v>12.03</v>
      </c>
      <c r="D272" s="768">
        <v>12.53</v>
      </c>
      <c r="E272" s="768">
        <v>9.33</v>
      </c>
    </row>
    <row r="273" spans="2:5">
      <c r="B273" s="765">
        <v>39476</v>
      </c>
      <c r="C273" s="768">
        <v>11.9</v>
      </c>
      <c r="D273" s="768">
        <v>12.75</v>
      </c>
      <c r="E273" s="768">
        <v>9</v>
      </c>
    </row>
    <row r="274" spans="2:5">
      <c r="B274" s="765">
        <v>39477</v>
      </c>
      <c r="C274" s="768">
        <v>11.49</v>
      </c>
      <c r="D274" s="768">
        <v>12.53</v>
      </c>
      <c r="E274" s="768">
        <v>9.5</v>
      </c>
    </row>
    <row r="275" spans="2:5">
      <c r="B275" s="765">
        <v>39478</v>
      </c>
      <c r="C275" s="768">
        <v>11.33</v>
      </c>
      <c r="D275" s="768">
        <v>11.75</v>
      </c>
      <c r="E275" s="768">
        <v>9.5</v>
      </c>
    </row>
    <row r="276" spans="2:5">
      <c r="B276" s="769">
        <v>39479</v>
      </c>
      <c r="C276" s="768">
        <v>11.23</v>
      </c>
      <c r="D276" s="768">
        <v>12.5</v>
      </c>
      <c r="E276" s="768">
        <v>9</v>
      </c>
    </row>
    <row r="277" spans="2:5">
      <c r="B277" s="769">
        <v>39482</v>
      </c>
      <c r="C277" s="768">
        <v>11.37</v>
      </c>
      <c r="D277" s="768">
        <v>12.5</v>
      </c>
      <c r="E277" s="768">
        <v>9</v>
      </c>
    </row>
    <row r="278" spans="2:5">
      <c r="B278" s="769">
        <v>39483</v>
      </c>
      <c r="C278" s="768">
        <v>11.36</v>
      </c>
      <c r="D278" s="768">
        <v>12.17</v>
      </c>
      <c r="E278" s="768">
        <v>9.33</v>
      </c>
    </row>
    <row r="279" spans="2:5">
      <c r="B279" s="769">
        <v>39484</v>
      </c>
      <c r="C279" s="768">
        <v>11.4</v>
      </c>
      <c r="D279" s="768">
        <v>12.5</v>
      </c>
      <c r="E279" s="768">
        <v>8.5</v>
      </c>
    </row>
    <row r="280" spans="2:5">
      <c r="B280" s="769">
        <v>39485</v>
      </c>
      <c r="C280" s="768">
        <v>11.4</v>
      </c>
      <c r="D280" s="768">
        <v>12.5</v>
      </c>
      <c r="E280" s="768">
        <v>8.5</v>
      </c>
    </row>
    <row r="281" spans="2:5">
      <c r="B281" s="769">
        <v>39486</v>
      </c>
      <c r="C281" s="768">
        <v>11.28</v>
      </c>
      <c r="D281" s="768">
        <v>12.17</v>
      </c>
      <c r="E281" s="768">
        <v>9</v>
      </c>
    </row>
    <row r="282" spans="2:5">
      <c r="B282" s="769">
        <v>39489</v>
      </c>
      <c r="C282" s="768">
        <v>11.2</v>
      </c>
      <c r="D282" s="768">
        <v>13.5</v>
      </c>
      <c r="E282" s="768">
        <v>8</v>
      </c>
    </row>
    <row r="283" spans="2:5">
      <c r="B283" s="769">
        <v>39490</v>
      </c>
      <c r="C283" s="768">
        <v>11.21</v>
      </c>
      <c r="D283" s="768">
        <v>12.5</v>
      </c>
      <c r="E283" s="768">
        <v>8.5</v>
      </c>
    </row>
    <row r="284" spans="2:5">
      <c r="B284" s="769">
        <v>39491</v>
      </c>
      <c r="C284" s="768">
        <v>11.21</v>
      </c>
      <c r="D284" s="768">
        <v>12.33</v>
      </c>
      <c r="E284" s="768">
        <v>9</v>
      </c>
    </row>
    <row r="285" spans="2:5">
      <c r="B285" s="769">
        <v>39492</v>
      </c>
      <c r="C285" s="768">
        <v>11.18</v>
      </c>
      <c r="D285" s="768">
        <v>12.5</v>
      </c>
      <c r="E285" s="768">
        <v>8.5</v>
      </c>
    </row>
    <row r="286" spans="2:5">
      <c r="B286" s="769">
        <v>39493</v>
      </c>
      <c r="C286" s="768">
        <v>11.16</v>
      </c>
      <c r="D286" s="768">
        <v>12.17</v>
      </c>
      <c r="E286" s="768">
        <v>9</v>
      </c>
    </row>
    <row r="287" spans="2:5">
      <c r="B287" s="769">
        <v>39496</v>
      </c>
      <c r="C287" s="768">
        <v>11.08</v>
      </c>
      <c r="D287" s="768">
        <v>12.17</v>
      </c>
      <c r="E287" s="768">
        <v>9.33</v>
      </c>
    </row>
    <row r="288" spans="2:5">
      <c r="B288" s="769">
        <v>39497</v>
      </c>
      <c r="C288" s="768">
        <v>11.04</v>
      </c>
      <c r="D288" s="768">
        <v>12.33</v>
      </c>
      <c r="E288" s="768">
        <v>9.33</v>
      </c>
    </row>
    <row r="289" spans="2:5">
      <c r="B289" s="769">
        <v>39498</v>
      </c>
      <c r="C289" s="768">
        <v>11.04</v>
      </c>
      <c r="D289" s="768">
        <v>12</v>
      </c>
      <c r="E289" s="768">
        <v>9</v>
      </c>
    </row>
    <row r="290" spans="2:5">
      <c r="B290" s="769">
        <v>39499</v>
      </c>
      <c r="C290" s="768">
        <v>11.05</v>
      </c>
      <c r="D290" s="768">
        <v>12.5</v>
      </c>
      <c r="E290" s="768">
        <v>9</v>
      </c>
    </row>
    <row r="291" spans="2:5">
      <c r="B291" s="769">
        <v>39500</v>
      </c>
      <c r="C291" s="768">
        <v>11.06</v>
      </c>
      <c r="D291" s="768">
        <v>13.5</v>
      </c>
      <c r="E291" s="768">
        <v>9</v>
      </c>
    </row>
    <row r="292" spans="2:5">
      <c r="B292" s="769">
        <v>39503</v>
      </c>
      <c r="C292" s="768">
        <v>11.06</v>
      </c>
      <c r="D292" s="768">
        <v>12.75</v>
      </c>
      <c r="E292" s="768">
        <v>9.5</v>
      </c>
    </row>
    <row r="293" spans="2:5">
      <c r="B293" s="769">
        <v>39504</v>
      </c>
      <c r="C293" s="768">
        <v>11.11</v>
      </c>
      <c r="D293" s="768">
        <v>12.75</v>
      </c>
      <c r="E293" s="768">
        <v>9</v>
      </c>
    </row>
    <row r="294" spans="2:5">
      <c r="B294" s="769">
        <v>39505</v>
      </c>
      <c r="C294" s="768">
        <v>11.11</v>
      </c>
      <c r="D294" s="768">
        <v>12.5</v>
      </c>
      <c r="E294" s="768">
        <v>9</v>
      </c>
    </row>
    <row r="295" spans="2:5">
      <c r="B295" s="769">
        <v>39506</v>
      </c>
      <c r="C295" s="768">
        <v>11.09</v>
      </c>
      <c r="D295" s="768">
        <v>12.5</v>
      </c>
      <c r="E295" s="768">
        <v>8.5</v>
      </c>
    </row>
    <row r="296" spans="2:5">
      <c r="B296" s="769">
        <v>39507</v>
      </c>
      <c r="C296" s="768">
        <v>11.1</v>
      </c>
      <c r="D296" s="768">
        <v>12.5</v>
      </c>
      <c r="E296" s="768">
        <v>8.5</v>
      </c>
    </row>
    <row r="297" spans="2:5">
      <c r="B297" s="765">
        <v>39510</v>
      </c>
      <c r="C297" s="768">
        <v>11.09</v>
      </c>
      <c r="D297" s="768">
        <v>12.5</v>
      </c>
      <c r="E297" s="768">
        <v>8.5</v>
      </c>
    </row>
    <row r="298" spans="2:5">
      <c r="B298" s="765">
        <v>39511</v>
      </c>
      <c r="C298" s="768">
        <v>11.08</v>
      </c>
      <c r="D298" s="768">
        <v>12.5</v>
      </c>
      <c r="E298" s="768">
        <v>9</v>
      </c>
    </row>
    <row r="299" spans="2:5">
      <c r="B299" s="765">
        <v>39512</v>
      </c>
      <c r="C299" s="768">
        <v>11.05</v>
      </c>
      <c r="D299" s="768">
        <v>12</v>
      </c>
      <c r="E299" s="768">
        <v>8</v>
      </c>
    </row>
    <row r="300" spans="2:5">
      <c r="B300" s="765">
        <v>39513</v>
      </c>
      <c r="C300" s="768">
        <v>10.85</v>
      </c>
      <c r="D300" s="768">
        <v>11.83</v>
      </c>
      <c r="E300" s="768">
        <v>9</v>
      </c>
    </row>
    <row r="301" spans="2:5">
      <c r="B301" s="765">
        <v>39514</v>
      </c>
      <c r="C301" s="768">
        <v>10.97</v>
      </c>
      <c r="D301" s="768">
        <v>12.17</v>
      </c>
      <c r="E301" s="768">
        <v>9.33</v>
      </c>
    </row>
    <row r="302" spans="2:5">
      <c r="B302" s="765">
        <v>39518</v>
      </c>
      <c r="C302" s="768">
        <v>10.63</v>
      </c>
      <c r="D302" s="768">
        <v>12.5</v>
      </c>
      <c r="E302" s="768">
        <v>8.5</v>
      </c>
    </row>
    <row r="303" spans="2:5">
      <c r="B303" s="765">
        <v>39519</v>
      </c>
      <c r="C303" s="768">
        <v>10.51</v>
      </c>
      <c r="D303" s="768">
        <v>12</v>
      </c>
      <c r="E303" s="768">
        <v>8.7799999999999994</v>
      </c>
    </row>
    <row r="304" spans="2:5">
      <c r="B304" s="765">
        <v>39520</v>
      </c>
      <c r="C304" s="768">
        <v>10.51</v>
      </c>
      <c r="D304" s="768">
        <v>12</v>
      </c>
      <c r="E304" s="768">
        <v>9</v>
      </c>
    </row>
    <row r="305" spans="2:5">
      <c r="B305" s="765">
        <v>39521</v>
      </c>
      <c r="C305" s="768">
        <v>10.43</v>
      </c>
      <c r="D305" s="768">
        <v>12</v>
      </c>
      <c r="E305" s="768">
        <v>8.5</v>
      </c>
    </row>
    <row r="306" spans="2:5">
      <c r="B306" s="765">
        <v>39524</v>
      </c>
      <c r="C306" s="768">
        <v>10.38</v>
      </c>
      <c r="D306" s="768">
        <v>12</v>
      </c>
      <c r="E306" s="768">
        <v>9</v>
      </c>
    </row>
    <row r="307" spans="2:5">
      <c r="B307" s="765">
        <v>39525</v>
      </c>
      <c r="C307" s="768">
        <v>10.41</v>
      </c>
      <c r="D307" s="768">
        <v>11</v>
      </c>
      <c r="E307" s="768">
        <v>8</v>
      </c>
    </row>
    <row r="308" spans="2:5">
      <c r="B308" s="765">
        <v>39526</v>
      </c>
      <c r="C308" s="768">
        <v>10.32</v>
      </c>
      <c r="D308" s="768">
        <v>12</v>
      </c>
      <c r="E308" s="768">
        <v>8</v>
      </c>
    </row>
    <row r="309" spans="2:5">
      <c r="B309" s="765">
        <v>39527</v>
      </c>
      <c r="C309" s="768">
        <v>9.74</v>
      </c>
      <c r="D309" s="768">
        <v>10</v>
      </c>
      <c r="E309" s="768">
        <v>8</v>
      </c>
    </row>
    <row r="310" spans="2:5">
      <c r="B310" s="765">
        <v>39528</v>
      </c>
      <c r="C310" s="768">
        <v>9.58</v>
      </c>
      <c r="D310" s="768">
        <v>11</v>
      </c>
      <c r="E310" s="768">
        <v>8.5</v>
      </c>
    </row>
    <row r="311" spans="2:5">
      <c r="B311" s="765">
        <v>39532</v>
      </c>
      <c r="C311" s="768">
        <v>9.48</v>
      </c>
      <c r="D311" s="768">
        <v>11</v>
      </c>
      <c r="E311" s="768">
        <v>7.5</v>
      </c>
    </row>
    <row r="312" spans="2:5">
      <c r="B312" s="765">
        <v>39533</v>
      </c>
      <c r="C312" s="768">
        <v>9.4700000000000006</v>
      </c>
      <c r="D312" s="768">
        <v>11</v>
      </c>
      <c r="E312" s="768">
        <v>8.4</v>
      </c>
    </row>
    <row r="313" spans="2:5">
      <c r="B313" s="765">
        <v>39534</v>
      </c>
      <c r="C313" s="768">
        <v>9.48</v>
      </c>
      <c r="D313" s="768">
        <v>10</v>
      </c>
      <c r="E313" s="768">
        <v>7</v>
      </c>
    </row>
    <row r="314" spans="2:5">
      <c r="B314" s="765">
        <v>39535</v>
      </c>
      <c r="C314" s="768">
        <v>9.2799999999999994</v>
      </c>
      <c r="D314" s="768">
        <v>11</v>
      </c>
      <c r="E314" s="768">
        <v>8</v>
      </c>
    </row>
    <row r="315" spans="2:5">
      <c r="B315" s="765">
        <v>39538</v>
      </c>
      <c r="C315" s="768">
        <v>9.16</v>
      </c>
      <c r="D315" s="768">
        <v>11</v>
      </c>
      <c r="E315" s="768">
        <v>8</v>
      </c>
    </row>
    <row r="316" spans="2:5">
      <c r="B316" s="765">
        <v>39539</v>
      </c>
      <c r="C316" s="768">
        <v>9</v>
      </c>
      <c r="D316" s="768">
        <v>11</v>
      </c>
      <c r="E316" s="768">
        <v>8</v>
      </c>
    </row>
    <row r="317" spans="2:5">
      <c r="B317" s="769">
        <v>39540</v>
      </c>
      <c r="C317" s="768">
        <v>8.9499999999999993</v>
      </c>
      <c r="D317" s="768">
        <v>11</v>
      </c>
      <c r="E317" s="768">
        <v>8</v>
      </c>
    </row>
    <row r="318" spans="2:5">
      <c r="B318" s="769">
        <v>39541</v>
      </c>
      <c r="C318" s="768">
        <v>8.64</v>
      </c>
      <c r="D318" s="768">
        <v>11</v>
      </c>
      <c r="E318" s="768">
        <v>7.5</v>
      </c>
    </row>
    <row r="319" spans="2:5">
      <c r="B319" s="769">
        <v>39542</v>
      </c>
      <c r="C319" s="768">
        <v>8.64</v>
      </c>
      <c r="D319" s="768">
        <v>11.5</v>
      </c>
      <c r="E319" s="768">
        <v>7.25</v>
      </c>
    </row>
    <row r="320" spans="2:5">
      <c r="B320" s="769">
        <v>39545</v>
      </c>
      <c r="C320" s="768">
        <v>8.35</v>
      </c>
      <c r="D320" s="768">
        <v>11</v>
      </c>
      <c r="E320" s="768">
        <v>7.5</v>
      </c>
    </row>
    <row r="321" spans="2:5">
      <c r="B321" s="769">
        <v>39546</v>
      </c>
      <c r="C321" s="768">
        <v>8.2899999999999991</v>
      </c>
      <c r="D321" s="768">
        <v>11.5</v>
      </c>
      <c r="E321" s="768">
        <v>7.08</v>
      </c>
    </row>
    <row r="322" spans="2:5">
      <c r="B322" s="769">
        <v>39547</v>
      </c>
      <c r="C322" s="768">
        <v>8.34</v>
      </c>
      <c r="D322" s="768">
        <v>11</v>
      </c>
      <c r="E322" s="768">
        <v>7.08</v>
      </c>
    </row>
    <row r="323" spans="2:5">
      <c r="B323" s="769">
        <v>39548</v>
      </c>
      <c r="C323" s="768">
        <v>8.36</v>
      </c>
      <c r="D323" s="768">
        <v>11</v>
      </c>
      <c r="E323" s="768">
        <v>7.13</v>
      </c>
    </row>
    <row r="324" spans="2:5">
      <c r="B324" s="769">
        <v>39549</v>
      </c>
      <c r="C324" s="768">
        <v>8.34</v>
      </c>
      <c r="D324" s="768">
        <v>11</v>
      </c>
      <c r="E324" s="768">
        <v>7.13</v>
      </c>
    </row>
    <row r="325" spans="2:5">
      <c r="B325" s="769">
        <v>39552</v>
      </c>
      <c r="C325" s="768">
        <v>8.34</v>
      </c>
      <c r="D325" s="768">
        <v>11</v>
      </c>
      <c r="E325" s="768">
        <v>7.25</v>
      </c>
    </row>
    <row r="326" spans="2:5">
      <c r="B326" s="769">
        <v>39553</v>
      </c>
      <c r="C326" s="768">
        <v>8.43</v>
      </c>
      <c r="D326" s="768">
        <v>11</v>
      </c>
      <c r="E326" s="768">
        <v>6.25</v>
      </c>
    </row>
    <row r="327" spans="2:5">
      <c r="B327" s="769">
        <v>39554</v>
      </c>
      <c r="C327" s="768">
        <v>8.6999999999999993</v>
      </c>
      <c r="D327" s="768">
        <v>11</v>
      </c>
      <c r="E327" s="768">
        <v>7.4</v>
      </c>
    </row>
    <row r="328" spans="2:5">
      <c r="B328" s="769">
        <v>39555</v>
      </c>
      <c r="C328" s="768">
        <v>8.8800000000000008</v>
      </c>
      <c r="D328" s="768">
        <v>11</v>
      </c>
      <c r="E328" s="768">
        <v>7.4</v>
      </c>
    </row>
    <row r="329" spans="2:5">
      <c r="B329" s="769">
        <v>39556</v>
      </c>
      <c r="C329" s="768">
        <v>8.98</v>
      </c>
      <c r="D329" s="768">
        <v>11</v>
      </c>
      <c r="E329" s="768">
        <v>7.4</v>
      </c>
    </row>
    <row r="330" spans="2:5">
      <c r="B330" s="769">
        <v>39559</v>
      </c>
      <c r="C330" s="768">
        <v>9.01</v>
      </c>
      <c r="D330" s="768">
        <v>11</v>
      </c>
      <c r="E330" s="768">
        <v>7</v>
      </c>
    </row>
    <row r="331" spans="2:5">
      <c r="B331" s="769">
        <v>39560</v>
      </c>
      <c r="C331" s="768">
        <v>9</v>
      </c>
      <c r="D331" s="768">
        <v>11</v>
      </c>
      <c r="E331" s="768">
        <v>7.45</v>
      </c>
    </row>
    <row r="332" spans="2:5">
      <c r="B332" s="769">
        <v>39561</v>
      </c>
      <c r="C332" s="768">
        <v>8.9600000000000009</v>
      </c>
      <c r="D332" s="768">
        <v>11</v>
      </c>
      <c r="E332" s="768">
        <v>7.4</v>
      </c>
    </row>
    <row r="333" spans="2:5">
      <c r="B333" s="769">
        <v>39562</v>
      </c>
      <c r="C333" s="768">
        <v>8.9600000000000009</v>
      </c>
      <c r="D333" s="768">
        <v>11</v>
      </c>
      <c r="E333" s="768">
        <v>7.8</v>
      </c>
    </row>
    <row r="334" spans="2:5">
      <c r="B334" s="769">
        <v>39563</v>
      </c>
      <c r="C334" s="768">
        <v>8.91</v>
      </c>
      <c r="D334" s="768">
        <v>11</v>
      </c>
      <c r="E334" s="768">
        <v>7</v>
      </c>
    </row>
    <row r="335" spans="2:5">
      <c r="B335" s="769">
        <v>39566</v>
      </c>
      <c r="C335" s="768">
        <v>8.8800000000000008</v>
      </c>
      <c r="D335" s="768">
        <v>11</v>
      </c>
      <c r="E335" s="768">
        <v>7.4</v>
      </c>
    </row>
    <row r="336" spans="2:5">
      <c r="B336" s="769">
        <v>39567</v>
      </c>
      <c r="C336" s="768">
        <v>9</v>
      </c>
      <c r="D336" s="768">
        <v>11</v>
      </c>
      <c r="E336" s="768">
        <v>7.8</v>
      </c>
    </row>
    <row r="337" spans="2:5">
      <c r="B337" s="769">
        <v>39568</v>
      </c>
      <c r="C337" s="768">
        <v>8.9600000000000009</v>
      </c>
      <c r="D337" s="768">
        <v>11</v>
      </c>
      <c r="E337" s="768">
        <v>7.4</v>
      </c>
    </row>
    <row r="338" spans="2:5">
      <c r="B338" s="769">
        <v>39572</v>
      </c>
      <c r="C338" s="768">
        <v>9.01</v>
      </c>
      <c r="D338" s="768">
        <v>11</v>
      </c>
      <c r="E338" s="768">
        <v>7.4</v>
      </c>
    </row>
    <row r="339" spans="2:5">
      <c r="B339" s="769">
        <v>39573</v>
      </c>
      <c r="C339" s="768">
        <v>8.89</v>
      </c>
      <c r="D339" s="768">
        <v>11</v>
      </c>
      <c r="E339" s="768">
        <v>7.4</v>
      </c>
    </row>
    <row r="340" spans="2:5">
      <c r="B340" s="769">
        <v>39574</v>
      </c>
      <c r="C340" s="768">
        <v>8.9</v>
      </c>
      <c r="D340" s="768">
        <v>11</v>
      </c>
      <c r="E340" s="768">
        <v>7.4</v>
      </c>
    </row>
    <row r="341" spans="2:5">
      <c r="B341" s="769">
        <v>39575</v>
      </c>
      <c r="C341" s="768">
        <v>8.9</v>
      </c>
      <c r="D341" s="768">
        <v>11</v>
      </c>
      <c r="E341" s="768">
        <v>7</v>
      </c>
    </row>
    <row r="342" spans="2:5">
      <c r="B342" s="769">
        <v>39576</v>
      </c>
      <c r="C342" s="768">
        <v>8.73</v>
      </c>
      <c r="D342" s="768">
        <v>11</v>
      </c>
      <c r="E342" s="768">
        <v>7.8</v>
      </c>
    </row>
    <row r="343" spans="2:5">
      <c r="B343" s="769">
        <v>39580</v>
      </c>
      <c r="C343" s="768">
        <v>8.94</v>
      </c>
      <c r="D343" s="768">
        <v>11</v>
      </c>
      <c r="E343" s="768">
        <v>7.8</v>
      </c>
    </row>
    <row r="344" spans="2:5">
      <c r="B344" s="769">
        <v>39581</v>
      </c>
      <c r="C344" s="768">
        <v>9.0299999999999994</v>
      </c>
      <c r="D344" s="768">
        <v>11</v>
      </c>
      <c r="E344" s="768">
        <v>7.9</v>
      </c>
    </row>
    <row r="345" spans="2:5">
      <c r="B345" s="769">
        <v>39582</v>
      </c>
      <c r="C345" s="768">
        <v>8.9700000000000006</v>
      </c>
      <c r="D345" s="768">
        <v>11</v>
      </c>
      <c r="E345" s="768">
        <v>7.45</v>
      </c>
    </row>
    <row r="346" spans="2:5">
      <c r="B346" s="769">
        <v>39583</v>
      </c>
      <c r="C346" s="768">
        <v>8.92</v>
      </c>
      <c r="D346" s="768">
        <v>11</v>
      </c>
      <c r="E346" s="768">
        <v>7.8</v>
      </c>
    </row>
    <row r="347" spans="2:5">
      <c r="B347" s="769">
        <v>39584</v>
      </c>
      <c r="C347" s="768">
        <v>8.92</v>
      </c>
      <c r="D347" s="768">
        <v>11</v>
      </c>
      <c r="E347" s="768">
        <v>7.4</v>
      </c>
    </row>
    <row r="348" spans="2:5">
      <c r="B348" s="769">
        <v>39587</v>
      </c>
      <c r="C348" s="768">
        <v>8.8000000000000007</v>
      </c>
      <c r="D348" s="768">
        <v>11</v>
      </c>
      <c r="E348" s="768">
        <v>7.4</v>
      </c>
    </row>
    <row r="349" spans="2:5">
      <c r="B349" s="769">
        <v>39588</v>
      </c>
      <c r="C349" s="768">
        <v>8.7799999999999994</v>
      </c>
      <c r="D349" s="768">
        <v>11</v>
      </c>
      <c r="E349" s="768">
        <v>7.4</v>
      </c>
    </row>
    <row r="350" spans="2:5">
      <c r="B350" s="769">
        <v>39589</v>
      </c>
      <c r="C350" s="768">
        <v>8.85</v>
      </c>
      <c r="D350" s="768">
        <v>10.67</v>
      </c>
      <c r="E350" s="768">
        <v>7.27</v>
      </c>
    </row>
    <row r="351" spans="2:5">
      <c r="B351" s="769">
        <v>39590</v>
      </c>
      <c r="C351" s="768">
        <v>8.7899999999999991</v>
      </c>
      <c r="D351" s="768">
        <v>10.67</v>
      </c>
      <c r="E351" s="768">
        <v>7.27</v>
      </c>
    </row>
    <row r="352" spans="2:5">
      <c r="B352" s="769">
        <v>39591</v>
      </c>
      <c r="C352" s="768">
        <v>8.85</v>
      </c>
      <c r="D352" s="768">
        <v>10.67</v>
      </c>
      <c r="E352" s="768">
        <v>7.27</v>
      </c>
    </row>
    <row r="353" spans="2:5">
      <c r="B353" s="769">
        <v>39594</v>
      </c>
      <c r="C353" s="768">
        <v>8.7899999999999991</v>
      </c>
      <c r="D353" s="768">
        <v>10.67</v>
      </c>
      <c r="E353" s="768">
        <v>7.27</v>
      </c>
    </row>
    <row r="354" spans="2:5">
      <c r="B354" s="769">
        <v>39595</v>
      </c>
      <c r="C354" s="768">
        <v>8.7799999999999994</v>
      </c>
      <c r="D354" s="768">
        <v>10.67</v>
      </c>
      <c r="E354" s="768">
        <v>7.27</v>
      </c>
    </row>
    <row r="355" spans="2:5">
      <c r="B355" s="769">
        <v>39596</v>
      </c>
      <c r="C355" s="768">
        <v>8.7799999999999994</v>
      </c>
      <c r="D355" s="768">
        <v>10.5</v>
      </c>
      <c r="E355" s="768">
        <v>7</v>
      </c>
    </row>
    <row r="356" spans="2:5">
      <c r="B356" s="769">
        <v>39597</v>
      </c>
      <c r="C356" s="768">
        <v>8.7899999999999991</v>
      </c>
      <c r="D356" s="768">
        <v>10</v>
      </c>
      <c r="E356" s="768">
        <v>7</v>
      </c>
    </row>
    <row r="357" spans="2:5">
      <c r="B357" s="769">
        <v>39598</v>
      </c>
      <c r="C357" s="768">
        <v>8.51</v>
      </c>
      <c r="D357" s="768">
        <v>10.5</v>
      </c>
      <c r="E357" s="768">
        <v>7.28</v>
      </c>
    </row>
    <row r="358" spans="2:5">
      <c r="B358" s="769">
        <v>39601</v>
      </c>
      <c r="C358" s="768">
        <v>8.14</v>
      </c>
      <c r="D358" s="768">
        <v>10.5</v>
      </c>
      <c r="E358" s="768">
        <v>7.18</v>
      </c>
    </row>
    <row r="359" spans="2:5">
      <c r="B359" s="769">
        <v>39602</v>
      </c>
      <c r="C359" s="768">
        <v>8.09</v>
      </c>
      <c r="D359" s="768">
        <v>10.5</v>
      </c>
      <c r="E359" s="768">
        <v>7.08</v>
      </c>
    </row>
    <row r="360" spans="2:5">
      <c r="B360" s="769">
        <v>39603</v>
      </c>
      <c r="C360" s="768">
        <v>7.73</v>
      </c>
      <c r="D360" s="768">
        <v>10</v>
      </c>
      <c r="E360" s="768">
        <v>7</v>
      </c>
    </row>
    <row r="361" spans="2:5">
      <c r="B361" s="769">
        <v>39604</v>
      </c>
      <c r="C361" s="768">
        <v>7.78</v>
      </c>
      <c r="D361" s="768">
        <v>10.5</v>
      </c>
      <c r="E361" s="768">
        <v>7</v>
      </c>
    </row>
    <row r="362" spans="2:5">
      <c r="B362" s="769">
        <v>39605</v>
      </c>
      <c r="C362" s="768">
        <v>7.73</v>
      </c>
      <c r="D362" s="768">
        <v>8.8800000000000008</v>
      </c>
      <c r="E362" s="768">
        <v>6.88</v>
      </c>
    </row>
    <row r="363" spans="2:5">
      <c r="B363" s="769">
        <v>39608</v>
      </c>
      <c r="C363" s="768">
        <v>7.7</v>
      </c>
      <c r="D363" s="768">
        <v>10.5</v>
      </c>
      <c r="E363" s="768">
        <v>7</v>
      </c>
    </row>
    <row r="364" spans="2:5">
      <c r="B364" s="769">
        <v>39609</v>
      </c>
      <c r="C364" s="768">
        <v>7.57</v>
      </c>
      <c r="D364" s="768">
        <v>10.5</v>
      </c>
      <c r="E364" s="768">
        <v>7</v>
      </c>
    </row>
    <row r="365" spans="2:5">
      <c r="B365" s="769">
        <v>39610</v>
      </c>
      <c r="C365" s="768">
        <v>7.53</v>
      </c>
      <c r="D365" s="768">
        <v>10.5</v>
      </c>
      <c r="E365" s="768">
        <v>7</v>
      </c>
    </row>
    <row r="366" spans="2:5">
      <c r="B366" s="769">
        <v>39611</v>
      </c>
      <c r="C366" s="768">
        <v>7.53</v>
      </c>
      <c r="D366" s="768">
        <v>9.5500000000000007</v>
      </c>
      <c r="E366" s="768">
        <v>6.92</v>
      </c>
    </row>
    <row r="367" spans="2:5">
      <c r="B367" s="769">
        <v>39612</v>
      </c>
      <c r="C367" s="768">
        <v>7.48</v>
      </c>
      <c r="D367" s="768">
        <v>10.5</v>
      </c>
      <c r="E367" s="768">
        <v>7</v>
      </c>
    </row>
    <row r="368" spans="2:5">
      <c r="B368" s="769">
        <v>39615</v>
      </c>
      <c r="C368" s="768">
        <v>7.44</v>
      </c>
      <c r="D368" s="768">
        <v>10.5</v>
      </c>
      <c r="E368" s="768">
        <v>7</v>
      </c>
    </row>
    <row r="369" spans="2:5">
      <c r="B369" s="769">
        <v>39616</v>
      </c>
      <c r="C369" s="768">
        <v>7.46</v>
      </c>
      <c r="D369" s="768">
        <v>10</v>
      </c>
      <c r="E369" s="768">
        <v>6.75</v>
      </c>
    </row>
    <row r="370" spans="2:5">
      <c r="B370" s="769">
        <v>39617</v>
      </c>
      <c r="C370" s="768">
        <v>7.49</v>
      </c>
      <c r="D370" s="768">
        <v>10</v>
      </c>
      <c r="E370" s="768">
        <v>7</v>
      </c>
    </row>
    <row r="371" spans="2:5">
      <c r="B371" s="769">
        <v>39618</v>
      </c>
      <c r="C371" s="768">
        <v>7.48</v>
      </c>
      <c r="D371" s="768">
        <v>10</v>
      </c>
      <c r="E371" s="768">
        <v>6.5</v>
      </c>
    </row>
    <row r="372" spans="2:5">
      <c r="B372" s="769">
        <v>39619</v>
      </c>
      <c r="C372" s="768">
        <v>7.55</v>
      </c>
      <c r="D372" s="768">
        <v>10</v>
      </c>
      <c r="E372" s="768">
        <v>6.75</v>
      </c>
    </row>
    <row r="373" spans="2:5">
      <c r="B373" s="769">
        <v>39622</v>
      </c>
      <c r="C373" s="768">
        <v>7.43</v>
      </c>
      <c r="D373" s="768">
        <v>10</v>
      </c>
      <c r="E373" s="768">
        <v>6.75</v>
      </c>
    </row>
    <row r="374" spans="2:5">
      <c r="B374" s="769">
        <v>39623</v>
      </c>
      <c r="C374" s="768">
        <v>7.48</v>
      </c>
      <c r="D374" s="768">
        <v>9</v>
      </c>
      <c r="E374" s="768">
        <v>6.25</v>
      </c>
    </row>
    <row r="375" spans="2:5">
      <c r="B375" s="769">
        <v>39624</v>
      </c>
      <c r="C375" s="768">
        <v>7.35</v>
      </c>
      <c r="D375" s="768">
        <v>9</v>
      </c>
      <c r="E375" s="768">
        <v>6.5</v>
      </c>
    </row>
    <row r="376" spans="2:5">
      <c r="B376" s="769">
        <v>39625</v>
      </c>
      <c r="C376" s="768">
        <v>7.3</v>
      </c>
      <c r="D376" s="768">
        <v>9</v>
      </c>
      <c r="E376" s="768">
        <v>6.25</v>
      </c>
    </row>
    <row r="377" spans="2:5">
      <c r="B377" s="769">
        <v>39626</v>
      </c>
      <c r="C377" s="768">
        <v>7.1</v>
      </c>
      <c r="D377" s="768">
        <v>9</v>
      </c>
      <c r="E377" s="768">
        <v>6.25</v>
      </c>
    </row>
    <row r="378" spans="2:5">
      <c r="B378" s="769">
        <v>39629</v>
      </c>
      <c r="C378" s="768">
        <v>7.1</v>
      </c>
      <c r="D378" s="768">
        <v>9</v>
      </c>
      <c r="E378" s="768">
        <v>6.25</v>
      </c>
    </row>
    <row r="379" spans="2:5">
      <c r="B379" s="769">
        <v>39630</v>
      </c>
      <c r="C379" s="768">
        <v>7.08</v>
      </c>
      <c r="D379" s="768">
        <v>8.5</v>
      </c>
      <c r="E379" s="768">
        <v>5.5</v>
      </c>
    </row>
    <row r="380" spans="2:5">
      <c r="B380" s="769">
        <v>39631</v>
      </c>
      <c r="C380" s="768">
        <v>7.1</v>
      </c>
      <c r="D380" s="768">
        <v>9</v>
      </c>
      <c r="E380" s="768">
        <v>6.5</v>
      </c>
    </row>
    <row r="381" spans="2:5">
      <c r="B381" s="769">
        <v>39632</v>
      </c>
      <c r="C381" s="768">
        <v>7</v>
      </c>
      <c r="D381" s="768">
        <v>8.75</v>
      </c>
      <c r="E381" s="768">
        <v>6</v>
      </c>
    </row>
    <row r="382" spans="2:5">
      <c r="B382" s="769">
        <v>39633</v>
      </c>
      <c r="C382" s="768">
        <v>7</v>
      </c>
      <c r="D382" s="768">
        <v>8</v>
      </c>
      <c r="E382" s="768">
        <v>5.5</v>
      </c>
    </row>
    <row r="383" spans="2:5">
      <c r="B383" s="769">
        <v>39637</v>
      </c>
      <c r="C383" s="768">
        <v>6.9</v>
      </c>
      <c r="D383" s="768">
        <v>8.25</v>
      </c>
      <c r="E383" s="768">
        <v>6</v>
      </c>
    </row>
    <row r="384" spans="2:5">
      <c r="B384" s="769">
        <v>39638</v>
      </c>
      <c r="C384" s="768">
        <v>6.93</v>
      </c>
      <c r="D384" s="768">
        <v>8.25</v>
      </c>
      <c r="E384" s="768">
        <v>6</v>
      </c>
    </row>
    <row r="385" spans="2:5">
      <c r="B385" s="769">
        <v>39639</v>
      </c>
      <c r="C385" s="768">
        <v>6.81</v>
      </c>
      <c r="D385" s="768">
        <v>8.25</v>
      </c>
      <c r="E385" s="768">
        <v>6</v>
      </c>
    </row>
    <row r="386" spans="2:5">
      <c r="B386" s="769">
        <v>39640</v>
      </c>
      <c r="C386" s="768">
        <v>6.86</v>
      </c>
      <c r="D386" s="768">
        <v>8.25</v>
      </c>
      <c r="E386" s="768">
        <v>6</v>
      </c>
    </row>
    <row r="387" spans="2:5">
      <c r="B387" s="769">
        <v>39643</v>
      </c>
      <c r="C387" s="768">
        <v>6.86</v>
      </c>
      <c r="D387" s="768">
        <v>8.0500000000000007</v>
      </c>
      <c r="E387" s="768">
        <v>6.25</v>
      </c>
    </row>
    <row r="388" spans="2:5">
      <c r="B388" s="769">
        <v>39644</v>
      </c>
      <c r="C388" s="768">
        <v>6.82</v>
      </c>
      <c r="D388" s="768">
        <v>8.25</v>
      </c>
      <c r="E388" s="768">
        <v>6</v>
      </c>
    </row>
    <row r="389" spans="2:5">
      <c r="B389" s="769">
        <v>39645</v>
      </c>
      <c r="C389" s="768">
        <v>6.8</v>
      </c>
      <c r="D389" s="768">
        <v>8</v>
      </c>
      <c r="E389" s="768">
        <v>5.5</v>
      </c>
    </row>
    <row r="390" spans="2:5">
      <c r="B390" s="769">
        <v>39646</v>
      </c>
      <c r="C390" s="768">
        <v>6.82</v>
      </c>
      <c r="D390" s="768">
        <v>8.25</v>
      </c>
      <c r="E390" s="768">
        <v>6</v>
      </c>
    </row>
    <row r="391" spans="2:5">
      <c r="B391" s="769">
        <v>39647</v>
      </c>
      <c r="C391" s="768">
        <v>6.84</v>
      </c>
      <c r="D391" s="768">
        <v>8.25</v>
      </c>
      <c r="E391" s="768">
        <v>6</v>
      </c>
    </row>
    <row r="392" spans="2:5">
      <c r="B392" s="769">
        <v>39650</v>
      </c>
      <c r="C392" s="768">
        <v>6.86</v>
      </c>
      <c r="D392" s="768">
        <v>8.5</v>
      </c>
      <c r="E392" s="768">
        <v>6.5</v>
      </c>
    </row>
    <row r="393" spans="2:5">
      <c r="B393" s="769">
        <v>39651</v>
      </c>
      <c r="C393" s="768">
        <v>6.84</v>
      </c>
      <c r="D393" s="768">
        <v>8.5</v>
      </c>
      <c r="E393" s="768">
        <v>6.5</v>
      </c>
    </row>
    <row r="394" spans="2:5">
      <c r="B394" s="769">
        <v>39652</v>
      </c>
      <c r="C394" s="768">
        <v>6.85</v>
      </c>
      <c r="D394" s="768">
        <v>8.5</v>
      </c>
      <c r="E394" s="768">
        <v>6.5</v>
      </c>
    </row>
    <row r="395" spans="2:5">
      <c r="B395" s="769">
        <v>39653</v>
      </c>
      <c r="C395" s="768">
        <v>6.83</v>
      </c>
      <c r="D395" s="768">
        <v>8.5</v>
      </c>
      <c r="E395" s="768">
        <v>6.5</v>
      </c>
    </row>
    <row r="396" spans="2:5">
      <c r="B396" s="769">
        <v>39654</v>
      </c>
      <c r="C396" s="768">
        <v>6.85</v>
      </c>
      <c r="D396" s="768">
        <v>8.5</v>
      </c>
      <c r="E396" s="768">
        <v>6.5</v>
      </c>
    </row>
    <row r="397" spans="2:5">
      <c r="B397" s="769">
        <v>39657</v>
      </c>
      <c r="C397" s="768">
        <v>6.85</v>
      </c>
      <c r="D397" s="768">
        <v>9.15</v>
      </c>
      <c r="E397" s="768">
        <v>6</v>
      </c>
    </row>
    <row r="398" spans="2:5">
      <c r="B398" s="769">
        <v>39658</v>
      </c>
      <c r="C398" s="768">
        <v>6.84</v>
      </c>
      <c r="D398" s="768">
        <v>8.5</v>
      </c>
      <c r="E398" s="768">
        <v>6</v>
      </c>
    </row>
    <row r="399" spans="2:5">
      <c r="B399" s="769">
        <v>39659</v>
      </c>
      <c r="C399" s="768">
        <v>6.85</v>
      </c>
      <c r="D399" s="768"/>
      <c r="E399" s="768"/>
    </row>
    <row r="400" spans="2:5">
      <c r="B400" s="769">
        <v>39660</v>
      </c>
      <c r="C400" s="768">
        <v>6.88</v>
      </c>
      <c r="D400" s="768">
        <v>8.5</v>
      </c>
      <c r="E400" s="768">
        <v>5.5</v>
      </c>
    </row>
    <row r="401" spans="2:5">
      <c r="B401" s="769">
        <v>39661</v>
      </c>
      <c r="C401" s="768">
        <v>6.84</v>
      </c>
      <c r="D401" s="768">
        <v>8.5</v>
      </c>
      <c r="E401" s="768">
        <v>5.5</v>
      </c>
    </row>
    <row r="402" spans="2:5">
      <c r="B402" s="769">
        <v>39664</v>
      </c>
      <c r="C402" s="768">
        <v>6.8</v>
      </c>
      <c r="D402" s="768">
        <v>8.5</v>
      </c>
      <c r="E402" s="768">
        <v>5.5</v>
      </c>
    </row>
    <row r="403" spans="2:5">
      <c r="B403" s="769">
        <v>39665</v>
      </c>
      <c r="C403" s="768">
        <v>6.75</v>
      </c>
      <c r="D403" s="768">
        <v>8.5</v>
      </c>
      <c r="E403" s="768">
        <v>5.5</v>
      </c>
    </row>
    <row r="404" spans="2:5">
      <c r="B404" s="769">
        <v>39666</v>
      </c>
      <c r="C404" s="768">
        <v>6.78</v>
      </c>
      <c r="D404" s="768">
        <v>8.5</v>
      </c>
      <c r="E404" s="768">
        <v>5.5</v>
      </c>
    </row>
    <row r="405" spans="2:5">
      <c r="B405" s="769">
        <v>39667</v>
      </c>
      <c r="C405" s="768">
        <v>6.78</v>
      </c>
      <c r="D405" s="768">
        <v>8.5</v>
      </c>
      <c r="E405" s="768">
        <v>5.5</v>
      </c>
    </row>
    <row r="406" spans="2:5">
      <c r="B406" s="769">
        <v>39668</v>
      </c>
      <c r="C406" s="768">
        <v>6.77</v>
      </c>
      <c r="D406" s="768">
        <v>8.5</v>
      </c>
      <c r="E406" s="768">
        <v>5.5</v>
      </c>
    </row>
    <row r="407" spans="2:5">
      <c r="B407" s="769">
        <v>39671</v>
      </c>
      <c r="C407" s="768">
        <v>6.77</v>
      </c>
      <c r="D407" s="768">
        <v>8.5</v>
      </c>
      <c r="E407" s="768">
        <v>5.5</v>
      </c>
    </row>
    <row r="408" spans="2:5">
      <c r="B408" s="769">
        <v>39672</v>
      </c>
      <c r="C408" s="768">
        <v>6.78</v>
      </c>
      <c r="D408" s="768">
        <v>8.5</v>
      </c>
      <c r="E408" s="768">
        <v>5.65</v>
      </c>
    </row>
    <row r="409" spans="2:5">
      <c r="B409" s="769">
        <v>39673</v>
      </c>
      <c r="C409" s="768">
        <v>6.78</v>
      </c>
      <c r="D409" s="768">
        <v>8.5</v>
      </c>
      <c r="E409" s="768">
        <v>5.65</v>
      </c>
    </row>
    <row r="410" spans="2:5">
      <c r="B410" s="769">
        <v>39674</v>
      </c>
      <c r="C410" s="768">
        <v>6.78</v>
      </c>
      <c r="D410" s="768">
        <v>8.5</v>
      </c>
      <c r="E410" s="768">
        <v>5.65</v>
      </c>
    </row>
    <row r="411" spans="2:5">
      <c r="B411" s="769">
        <v>39675</v>
      </c>
      <c r="C411" s="768">
        <v>6.78</v>
      </c>
      <c r="D411" s="768">
        <v>8.5</v>
      </c>
      <c r="E411" s="768">
        <v>5.5</v>
      </c>
    </row>
    <row r="412" spans="2:5">
      <c r="B412" s="769">
        <v>39678</v>
      </c>
      <c r="C412" s="768">
        <v>6.78</v>
      </c>
      <c r="D412" s="768">
        <v>8.5</v>
      </c>
      <c r="E412" s="768">
        <v>5.65</v>
      </c>
    </row>
    <row r="413" spans="2:5">
      <c r="B413" s="769">
        <v>39679</v>
      </c>
      <c r="C413" s="768">
        <v>6.78</v>
      </c>
      <c r="D413" s="768">
        <v>8.5</v>
      </c>
      <c r="E413" s="768">
        <v>5.65</v>
      </c>
    </row>
    <row r="414" spans="2:5">
      <c r="B414" s="769">
        <v>39680</v>
      </c>
      <c r="C414" s="768">
        <v>6.77</v>
      </c>
      <c r="D414" s="768">
        <v>8.5</v>
      </c>
      <c r="E414" s="768">
        <v>5.65</v>
      </c>
    </row>
    <row r="415" spans="2:5">
      <c r="B415" s="769">
        <v>39681</v>
      </c>
      <c r="C415" s="768">
        <v>6.76</v>
      </c>
      <c r="D415" s="768">
        <v>8.5</v>
      </c>
      <c r="E415" s="768">
        <v>5.65</v>
      </c>
    </row>
    <row r="416" spans="2:5">
      <c r="B416" s="769">
        <v>39682</v>
      </c>
      <c r="C416" s="768">
        <v>6.76</v>
      </c>
      <c r="D416" s="768">
        <v>8.5</v>
      </c>
      <c r="E416" s="768">
        <v>5.65</v>
      </c>
    </row>
    <row r="417" spans="2:5">
      <c r="B417" s="769">
        <v>39685</v>
      </c>
      <c r="C417" s="768">
        <v>6.77</v>
      </c>
      <c r="D417" s="768">
        <v>8.5</v>
      </c>
      <c r="E417" s="768">
        <v>5.65</v>
      </c>
    </row>
    <row r="418" spans="2:5">
      <c r="B418" s="769">
        <v>39686</v>
      </c>
      <c r="C418" s="768">
        <v>6.77</v>
      </c>
      <c r="D418" s="768">
        <v>8.5</v>
      </c>
      <c r="E418" s="768">
        <v>5.65</v>
      </c>
    </row>
    <row r="419" spans="2:5">
      <c r="B419" s="769">
        <v>39687</v>
      </c>
      <c r="C419" s="768">
        <v>6.78</v>
      </c>
      <c r="D419" s="768">
        <v>8.5</v>
      </c>
      <c r="E419" s="768">
        <v>5.65</v>
      </c>
    </row>
    <row r="420" spans="2:5">
      <c r="B420" s="769">
        <v>39688</v>
      </c>
      <c r="C420" s="768">
        <v>6.78</v>
      </c>
      <c r="D420" s="768">
        <v>8.5</v>
      </c>
      <c r="E420" s="768">
        <v>5.65</v>
      </c>
    </row>
    <row r="421" spans="2:5">
      <c r="B421" s="769">
        <v>39689</v>
      </c>
      <c r="C421" s="768">
        <v>6.72</v>
      </c>
      <c r="D421" s="768">
        <v>8.5</v>
      </c>
      <c r="E421" s="768">
        <v>5.65</v>
      </c>
    </row>
    <row r="422" spans="2:5">
      <c r="B422" s="769">
        <v>39693</v>
      </c>
      <c r="C422" s="768">
        <v>6.75</v>
      </c>
      <c r="D422" s="768">
        <v>8.5</v>
      </c>
      <c r="E422" s="768">
        <v>5.6</v>
      </c>
    </row>
    <row r="423" spans="2:5">
      <c r="B423" s="769">
        <v>39694</v>
      </c>
      <c r="C423" s="768">
        <v>6.76</v>
      </c>
      <c r="D423" s="768">
        <v>7.65</v>
      </c>
      <c r="E423" s="768">
        <v>5.8</v>
      </c>
    </row>
    <row r="424" spans="2:5">
      <c r="B424" s="769">
        <v>39695</v>
      </c>
      <c r="C424" s="768">
        <v>6.75</v>
      </c>
      <c r="D424" s="768">
        <v>8.5</v>
      </c>
      <c r="E424" s="768">
        <v>5.8</v>
      </c>
    </row>
    <row r="425" spans="2:5">
      <c r="B425" s="769">
        <v>39696</v>
      </c>
      <c r="C425" s="768">
        <v>6.76</v>
      </c>
      <c r="D425" s="768">
        <v>8.5</v>
      </c>
      <c r="E425" s="768">
        <v>5.5</v>
      </c>
    </row>
    <row r="426" spans="2:5">
      <c r="B426" s="769">
        <v>39699</v>
      </c>
      <c r="C426" s="768">
        <v>6.9</v>
      </c>
      <c r="D426" s="768">
        <v>8.5</v>
      </c>
      <c r="E426" s="768">
        <v>5.5</v>
      </c>
    </row>
    <row r="427" spans="2:5">
      <c r="B427" s="769">
        <v>39700</v>
      </c>
      <c r="C427" s="768">
        <v>6.9</v>
      </c>
      <c r="D427" s="768">
        <v>8.5</v>
      </c>
      <c r="E427" s="768">
        <v>5.7</v>
      </c>
    </row>
    <row r="428" spans="2:5">
      <c r="B428" s="769">
        <v>39701</v>
      </c>
      <c r="C428" s="768">
        <v>6.88</v>
      </c>
      <c r="D428" s="768">
        <v>8.5</v>
      </c>
      <c r="E428" s="768">
        <v>5.5</v>
      </c>
    </row>
    <row r="429" spans="2:5">
      <c r="B429" s="769">
        <v>39702</v>
      </c>
      <c r="C429" s="768">
        <v>6.89</v>
      </c>
      <c r="D429" s="768">
        <v>8.5</v>
      </c>
      <c r="E429" s="768">
        <v>5.7</v>
      </c>
    </row>
    <row r="430" spans="2:5">
      <c r="B430" s="769">
        <v>39703</v>
      </c>
      <c r="C430" s="768">
        <v>6.9</v>
      </c>
      <c r="D430" s="768"/>
      <c r="E430" s="768"/>
    </row>
    <row r="431" spans="2:5">
      <c r="B431" s="769">
        <v>39706</v>
      </c>
      <c r="C431" s="768">
        <v>6.89</v>
      </c>
      <c r="D431" s="768">
        <v>9.3800000000000008</v>
      </c>
      <c r="E431" s="768">
        <v>6.13</v>
      </c>
    </row>
    <row r="432" spans="2:5">
      <c r="B432" s="769">
        <v>39707</v>
      </c>
      <c r="C432" s="768">
        <v>6.9</v>
      </c>
      <c r="D432" s="768">
        <v>9.5</v>
      </c>
      <c r="E432" s="768">
        <v>5.5</v>
      </c>
    </row>
    <row r="433" spans="2:5">
      <c r="B433" s="769">
        <v>39708</v>
      </c>
      <c r="C433" s="768">
        <v>7.19</v>
      </c>
      <c r="D433" s="768">
        <v>9</v>
      </c>
      <c r="E433" s="768">
        <v>5.75</v>
      </c>
    </row>
    <row r="434" spans="2:5">
      <c r="B434" s="769">
        <v>39709</v>
      </c>
      <c r="C434" s="768">
        <v>7.18</v>
      </c>
      <c r="D434" s="768"/>
      <c r="E434" s="768"/>
    </row>
    <row r="435" spans="2:5">
      <c r="B435" s="769">
        <v>39710</v>
      </c>
      <c r="C435" s="768">
        <v>7.05</v>
      </c>
      <c r="D435" s="768">
        <v>9.5</v>
      </c>
      <c r="E435" s="768">
        <v>5.5</v>
      </c>
    </row>
    <row r="436" spans="2:5">
      <c r="B436" s="769">
        <v>39713</v>
      </c>
      <c r="C436" s="768">
        <v>6.99</v>
      </c>
      <c r="D436" s="768">
        <v>9</v>
      </c>
      <c r="E436" s="768">
        <v>5.75</v>
      </c>
    </row>
    <row r="437" spans="2:5">
      <c r="B437" s="769">
        <v>39714</v>
      </c>
      <c r="C437" s="768">
        <v>7</v>
      </c>
      <c r="D437" s="768">
        <v>9</v>
      </c>
      <c r="E437" s="768">
        <v>5.75</v>
      </c>
    </row>
    <row r="438" spans="2:5">
      <c r="B438" s="769">
        <v>39715</v>
      </c>
      <c r="C438" s="768">
        <v>6.95</v>
      </c>
      <c r="D438" s="768">
        <v>8.5</v>
      </c>
      <c r="E438" s="768">
        <v>5.5</v>
      </c>
    </row>
    <row r="439" spans="2:5">
      <c r="B439" s="769">
        <v>39716</v>
      </c>
      <c r="C439" s="768">
        <v>6.97</v>
      </c>
      <c r="D439" s="768">
        <v>9</v>
      </c>
      <c r="E439" s="768">
        <v>5.75</v>
      </c>
    </row>
    <row r="440" spans="2:5">
      <c r="B440" s="769">
        <v>39717</v>
      </c>
      <c r="C440" s="768">
        <v>7</v>
      </c>
      <c r="D440" s="768">
        <v>9.5</v>
      </c>
      <c r="E440" s="768">
        <v>6</v>
      </c>
    </row>
    <row r="441" spans="2:5">
      <c r="B441" s="769">
        <v>39720</v>
      </c>
      <c r="C441" s="768">
        <v>7</v>
      </c>
      <c r="D441" s="768">
        <v>9</v>
      </c>
      <c r="E441" s="768">
        <v>5.75</v>
      </c>
    </row>
    <row r="442" spans="2:5">
      <c r="B442" s="769">
        <v>39721</v>
      </c>
      <c r="C442" s="768">
        <v>6.97</v>
      </c>
      <c r="D442" s="768">
        <v>9</v>
      </c>
      <c r="E442" s="768">
        <v>5.75</v>
      </c>
    </row>
    <row r="443" spans="2:5">
      <c r="B443" s="769">
        <v>39722</v>
      </c>
      <c r="C443" s="764">
        <v>6.99</v>
      </c>
      <c r="D443" s="764">
        <v>9</v>
      </c>
      <c r="E443" s="764">
        <v>5.75</v>
      </c>
    </row>
    <row r="444" spans="2:5">
      <c r="B444" s="763">
        <v>39723</v>
      </c>
      <c r="C444" s="764">
        <v>7</v>
      </c>
      <c r="D444" s="764">
        <v>9</v>
      </c>
      <c r="E444" s="764">
        <v>5.75</v>
      </c>
    </row>
    <row r="445" spans="2:5">
      <c r="B445" s="763">
        <v>39724</v>
      </c>
      <c r="C445" s="764">
        <v>6.99</v>
      </c>
      <c r="D445" s="764">
        <v>9</v>
      </c>
      <c r="E445" s="764">
        <v>5.75</v>
      </c>
    </row>
    <row r="446" spans="2:5">
      <c r="B446" s="763">
        <v>39727</v>
      </c>
      <c r="C446" s="764">
        <v>6.99</v>
      </c>
      <c r="D446" s="764">
        <v>9</v>
      </c>
      <c r="E446" s="764">
        <v>5.75</v>
      </c>
    </row>
    <row r="447" spans="2:5">
      <c r="B447" s="763">
        <v>39728</v>
      </c>
      <c r="C447" s="764">
        <v>6.98</v>
      </c>
      <c r="D447" s="764"/>
      <c r="E447" s="764"/>
    </row>
    <row r="448" spans="2:5">
      <c r="B448" s="763">
        <v>39729</v>
      </c>
      <c r="C448" s="764">
        <v>6.99</v>
      </c>
      <c r="D448" s="764">
        <v>9</v>
      </c>
      <c r="E448" s="764">
        <v>5.75</v>
      </c>
    </row>
    <row r="449" spans="2:5">
      <c r="B449" s="763">
        <v>39730</v>
      </c>
      <c r="C449" s="764">
        <v>6.98</v>
      </c>
      <c r="D449" s="764">
        <v>8.5</v>
      </c>
      <c r="E449" s="764">
        <v>6</v>
      </c>
    </row>
    <row r="450" spans="2:5">
      <c r="B450" s="763">
        <v>39731</v>
      </c>
      <c r="C450" s="764">
        <v>6.98</v>
      </c>
      <c r="D450" s="764">
        <v>8.5</v>
      </c>
      <c r="E450" s="764">
        <v>6</v>
      </c>
    </row>
    <row r="451" spans="2:5">
      <c r="B451" s="763">
        <v>39734</v>
      </c>
      <c r="C451" s="764">
        <v>6.98</v>
      </c>
      <c r="D451" s="764">
        <v>9</v>
      </c>
      <c r="E451" s="764">
        <v>5.75</v>
      </c>
    </row>
    <row r="452" spans="2:5">
      <c r="B452" s="763">
        <v>39735</v>
      </c>
      <c r="C452" s="764">
        <v>6.98</v>
      </c>
      <c r="D452" s="764">
        <v>9.5</v>
      </c>
      <c r="E452" s="764">
        <v>5.5</v>
      </c>
    </row>
    <row r="453" spans="2:5">
      <c r="B453" s="763">
        <v>39736</v>
      </c>
      <c r="C453" s="764">
        <v>6.98</v>
      </c>
      <c r="D453" s="764">
        <v>9</v>
      </c>
      <c r="E453" s="764">
        <v>5.75</v>
      </c>
    </row>
    <row r="454" spans="2:5">
      <c r="B454" s="763">
        <v>39737</v>
      </c>
      <c r="C454" s="764">
        <v>6.99</v>
      </c>
      <c r="D454" s="764">
        <v>9</v>
      </c>
      <c r="E454" s="764">
        <v>5.75</v>
      </c>
    </row>
    <row r="455" spans="2:5">
      <c r="B455" s="763">
        <v>39738</v>
      </c>
      <c r="C455" s="764">
        <v>7</v>
      </c>
      <c r="D455" s="764">
        <v>9</v>
      </c>
      <c r="E455" s="764">
        <v>5.75</v>
      </c>
    </row>
    <row r="456" spans="2:5">
      <c r="B456" s="763">
        <v>39741</v>
      </c>
      <c r="C456" s="764">
        <v>7</v>
      </c>
      <c r="D456" s="764">
        <v>9</v>
      </c>
      <c r="E456" s="764">
        <v>5.75</v>
      </c>
    </row>
    <row r="457" spans="2:5">
      <c r="B457" s="763">
        <v>39742</v>
      </c>
      <c r="C457" s="764">
        <v>7.48</v>
      </c>
      <c r="D457" s="764">
        <v>9</v>
      </c>
      <c r="E457" s="764">
        <v>6</v>
      </c>
    </row>
    <row r="458" spans="2:5">
      <c r="B458" s="763">
        <v>39743</v>
      </c>
      <c r="C458" s="764">
        <v>7.7</v>
      </c>
      <c r="D458" s="764">
        <v>9</v>
      </c>
      <c r="E458" s="764">
        <v>6</v>
      </c>
    </row>
    <row r="459" spans="2:5">
      <c r="B459" s="763">
        <v>39744</v>
      </c>
      <c r="C459" s="764">
        <v>8.01</v>
      </c>
      <c r="D459" s="764">
        <v>9.25</v>
      </c>
      <c r="E459" s="764">
        <v>6.25</v>
      </c>
    </row>
    <row r="460" spans="2:5">
      <c r="B460" s="763">
        <v>39745</v>
      </c>
      <c r="C460" s="764">
        <v>8.84</v>
      </c>
      <c r="D460" s="764">
        <v>9.3800000000000008</v>
      </c>
      <c r="E460" s="764">
        <v>6.88</v>
      </c>
    </row>
    <row r="461" spans="2:5">
      <c r="B461" s="763">
        <v>39749</v>
      </c>
      <c r="C461" s="764">
        <v>8.92</v>
      </c>
      <c r="D461" s="764">
        <v>9.3800000000000008</v>
      </c>
      <c r="E461" s="764">
        <v>6.88</v>
      </c>
    </row>
    <row r="462" spans="2:5">
      <c r="B462" s="763">
        <v>39750</v>
      </c>
      <c r="C462" s="764">
        <v>8.9700000000000006</v>
      </c>
      <c r="D462" s="764">
        <v>9.3800000000000008</v>
      </c>
      <c r="E462" s="764">
        <v>6.88</v>
      </c>
    </row>
    <row r="463" spans="2:5">
      <c r="B463" s="763">
        <v>39751</v>
      </c>
      <c r="C463" s="764">
        <v>8.73</v>
      </c>
      <c r="D463" s="764">
        <v>9.3800000000000008</v>
      </c>
      <c r="E463" s="764">
        <v>6.88</v>
      </c>
    </row>
    <row r="464" spans="2:5">
      <c r="B464" s="769">
        <v>39752</v>
      </c>
      <c r="C464" s="768">
        <v>8.89</v>
      </c>
      <c r="D464" s="768">
        <v>9.3800000000000008</v>
      </c>
      <c r="E464" s="768">
        <v>6.88</v>
      </c>
    </row>
    <row r="466" spans="2:2">
      <c r="B466" s="725"/>
    </row>
  </sheetData>
  <mergeCells count="4">
    <mergeCell ref="E4:E5"/>
    <mergeCell ref="C4:C5"/>
    <mergeCell ref="D4:D5"/>
    <mergeCell ref="B4:B5"/>
  </mergeCells>
  <phoneticPr fontId="11" type="noConversion"/>
  <hyperlinks>
    <hyperlink ref="G28" location="Мазмұны!B70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2:J64"/>
  <sheetViews>
    <sheetView topLeftCell="A49" zoomScaleNormal="100" workbookViewId="0">
      <selection activeCell="B64" sqref="B64"/>
    </sheetView>
  </sheetViews>
  <sheetFormatPr defaultRowHeight="12.75"/>
  <cols>
    <col min="1" max="1" width="4.85546875" style="542" bestFit="1" customWidth="1"/>
    <col min="2" max="10" width="17.7109375" style="542" customWidth="1"/>
    <col min="11" max="16384" width="9.140625" style="542"/>
  </cols>
  <sheetData>
    <row r="2" spans="1:10">
      <c r="A2" s="542" t="s">
        <v>1380</v>
      </c>
      <c r="B2" s="541" t="s">
        <v>192</v>
      </c>
    </row>
    <row r="4" spans="1:10">
      <c r="B4" s="541" t="s">
        <v>1556</v>
      </c>
    </row>
    <row r="5" spans="1:10" s="541" customFormat="1">
      <c r="B5" s="773"/>
      <c r="C5" s="1509" t="s">
        <v>146</v>
      </c>
      <c r="D5" s="1509"/>
      <c r="E5" s="1509"/>
      <c r="F5" s="1509"/>
      <c r="G5" s="1509" t="s">
        <v>1557</v>
      </c>
      <c r="H5" s="1509"/>
      <c r="I5" s="1509"/>
      <c r="J5" s="1509"/>
    </row>
    <row r="6" spans="1:10">
      <c r="B6" s="543"/>
      <c r="C6" s="544" t="s">
        <v>147</v>
      </c>
      <c r="D6" s="544" t="s">
        <v>148</v>
      </c>
      <c r="E6" s="544" t="s">
        <v>149</v>
      </c>
      <c r="F6" s="544" t="s">
        <v>150</v>
      </c>
      <c r="G6" s="544" t="s">
        <v>151</v>
      </c>
      <c r="H6" s="544" t="s">
        <v>152</v>
      </c>
      <c r="I6" s="544" t="s">
        <v>153</v>
      </c>
      <c r="J6" s="544" t="s">
        <v>154</v>
      </c>
    </row>
    <row r="7" spans="1:10">
      <c r="B7" s="770" t="s">
        <v>416</v>
      </c>
      <c r="C7" s="771">
        <v>301553.25</v>
      </c>
      <c r="D7" s="771">
        <v>23149.803543750004</v>
      </c>
      <c r="E7" s="771">
        <v>563.27425000000005</v>
      </c>
      <c r="F7" s="771">
        <v>0</v>
      </c>
      <c r="G7" s="771"/>
      <c r="H7" s="772">
        <v>0</v>
      </c>
      <c r="I7" s="771">
        <v>0</v>
      </c>
      <c r="J7" s="771">
        <v>0</v>
      </c>
    </row>
    <row r="8" spans="1:10">
      <c r="B8" s="770" t="s">
        <v>418</v>
      </c>
      <c r="C8" s="771">
        <v>608612.5</v>
      </c>
      <c r="D8" s="771">
        <v>55661.777100000007</v>
      </c>
      <c r="E8" s="771">
        <v>2220.7986000000001</v>
      </c>
      <c r="F8" s="771">
        <v>0</v>
      </c>
      <c r="G8" s="771">
        <v>11880</v>
      </c>
      <c r="H8" s="772">
        <v>383.74200000000008</v>
      </c>
      <c r="I8" s="771">
        <v>0</v>
      </c>
      <c r="J8" s="771">
        <v>0</v>
      </c>
    </row>
    <row r="9" spans="1:10">
      <c r="B9" s="770" t="s">
        <v>420</v>
      </c>
      <c r="C9" s="771">
        <v>507130</v>
      </c>
      <c r="D9" s="771">
        <v>57957.585016666664</v>
      </c>
      <c r="E9" s="771">
        <v>591.86749999999995</v>
      </c>
      <c r="F9" s="771">
        <v>0</v>
      </c>
      <c r="G9" s="771"/>
      <c r="H9" s="772">
        <v>16374.186666666666</v>
      </c>
      <c r="I9" s="771">
        <v>0</v>
      </c>
      <c r="J9" s="771">
        <v>0</v>
      </c>
    </row>
    <row r="10" spans="1:10">
      <c r="B10" s="770" t="s">
        <v>390</v>
      </c>
      <c r="C10" s="771">
        <v>777044</v>
      </c>
      <c r="D10" s="771">
        <v>85862.240684999997</v>
      </c>
      <c r="E10" s="771">
        <v>393.25200000000007</v>
      </c>
      <c r="F10" s="771">
        <v>0</v>
      </c>
      <c r="G10" s="771"/>
      <c r="H10" s="772">
        <v>3144.375</v>
      </c>
      <c r="I10" s="771">
        <v>0</v>
      </c>
      <c r="J10" s="771">
        <v>0</v>
      </c>
    </row>
    <row r="11" spans="1:10">
      <c r="B11" s="770" t="s">
        <v>393</v>
      </c>
      <c r="C11" s="771">
        <v>868465</v>
      </c>
      <c r="D11" s="771">
        <v>101854.02136</v>
      </c>
      <c r="E11" s="771">
        <v>1467.3779999999999</v>
      </c>
      <c r="F11" s="771">
        <v>0</v>
      </c>
      <c r="G11" s="771"/>
      <c r="H11" s="772">
        <v>4168.3941000000004</v>
      </c>
      <c r="I11" s="771">
        <v>0</v>
      </c>
      <c r="J11" s="771">
        <v>0</v>
      </c>
    </row>
    <row r="12" spans="1:10">
      <c r="B12" s="770" t="s">
        <v>396</v>
      </c>
      <c r="C12" s="771">
        <v>1407066</v>
      </c>
      <c r="D12" s="771">
        <v>226799.03413049996</v>
      </c>
      <c r="E12" s="771">
        <v>213.10964999999999</v>
      </c>
      <c r="F12" s="771">
        <v>0</v>
      </c>
      <c r="G12" s="771">
        <v>23430</v>
      </c>
      <c r="H12" s="772">
        <v>3596.2348999999995</v>
      </c>
      <c r="I12" s="771">
        <v>0</v>
      </c>
      <c r="J12" s="771">
        <v>0</v>
      </c>
    </row>
    <row r="13" spans="1:10">
      <c r="B13" s="770" t="s">
        <v>399</v>
      </c>
      <c r="C13" s="771">
        <v>495255</v>
      </c>
      <c r="D13" s="771">
        <v>203209.30668499999</v>
      </c>
      <c r="E13" s="771">
        <v>1764.0127</v>
      </c>
      <c r="F13" s="771">
        <v>0</v>
      </c>
      <c r="G13" s="771">
        <v>18680</v>
      </c>
      <c r="H13" s="772">
        <v>794.93050000000005</v>
      </c>
      <c r="I13" s="771">
        <v>0</v>
      </c>
      <c r="J13" s="771">
        <v>0</v>
      </c>
    </row>
    <row r="14" spans="1:10">
      <c r="B14" s="770" t="s">
        <v>402</v>
      </c>
      <c r="C14" s="771">
        <v>693688</v>
      </c>
      <c r="D14" s="771">
        <v>200474.61949440002</v>
      </c>
      <c r="E14" s="771">
        <v>3936.0767600000004</v>
      </c>
      <c r="F14" s="771">
        <v>0</v>
      </c>
      <c r="G14" s="771">
        <v>4410</v>
      </c>
      <c r="H14" s="772">
        <v>328.09328640000007</v>
      </c>
      <c r="I14" s="771">
        <v>0</v>
      </c>
      <c r="J14" s="771">
        <v>0</v>
      </c>
    </row>
    <row r="15" spans="1:10">
      <c r="B15" s="770" t="s">
        <v>405</v>
      </c>
      <c r="C15" s="771">
        <v>451346</v>
      </c>
      <c r="D15" s="771">
        <v>208623.24206250004</v>
      </c>
      <c r="E15" s="771">
        <v>24657.006400000006</v>
      </c>
      <c r="F15" s="771">
        <v>0</v>
      </c>
      <c r="G15" s="771">
        <v>10430</v>
      </c>
      <c r="H15" s="772">
        <v>13177.026249000002</v>
      </c>
      <c r="I15" s="771">
        <v>0</v>
      </c>
      <c r="J15" s="771">
        <v>0</v>
      </c>
    </row>
    <row r="16" spans="1:10">
      <c r="B16" s="770" t="s">
        <v>408</v>
      </c>
      <c r="C16" s="771">
        <v>255624</v>
      </c>
      <c r="D16" s="771">
        <v>137892.60030000002</v>
      </c>
      <c r="E16" s="771">
        <v>4245.4195</v>
      </c>
      <c r="F16" s="771">
        <v>0</v>
      </c>
      <c r="G16" s="771">
        <v>7700</v>
      </c>
      <c r="H16" s="772">
        <v>21266.199455999998</v>
      </c>
      <c r="I16" s="771">
        <v>0</v>
      </c>
      <c r="J16" s="771">
        <v>0</v>
      </c>
    </row>
    <row r="17" spans="2:10">
      <c r="B17" s="770" t="s">
        <v>411</v>
      </c>
      <c r="C17" s="771">
        <v>185329</v>
      </c>
      <c r="D17" s="771">
        <v>192242.8479168</v>
      </c>
      <c r="E17" s="771">
        <v>578.27324666666664</v>
      </c>
      <c r="F17" s="771">
        <v>243.62</v>
      </c>
      <c r="G17" s="771">
        <v>2940</v>
      </c>
      <c r="H17" s="772">
        <v>8086.4661503999996</v>
      </c>
      <c r="I17" s="771">
        <v>0</v>
      </c>
      <c r="J17" s="771">
        <v>0</v>
      </c>
    </row>
    <row r="18" spans="2:10">
      <c r="B18" s="770" t="s">
        <v>414</v>
      </c>
      <c r="C18" s="771">
        <v>174217.4</v>
      </c>
      <c r="D18" s="771">
        <v>92175.216060000006</v>
      </c>
      <c r="E18" s="771">
        <v>3712.1595000000002</v>
      </c>
      <c r="F18" s="771">
        <v>0</v>
      </c>
      <c r="G18" s="771">
        <v>250</v>
      </c>
      <c r="H18" s="772">
        <v>14712.013532999999</v>
      </c>
      <c r="I18" s="771">
        <v>0</v>
      </c>
      <c r="J18" s="771">
        <v>0</v>
      </c>
    </row>
    <row r="19" spans="2:10">
      <c r="B19" s="770" t="s">
        <v>417</v>
      </c>
      <c r="C19" s="771">
        <v>208805.00099999999</v>
      </c>
      <c r="D19" s="771">
        <v>79307.326368499998</v>
      </c>
      <c r="E19" s="771">
        <v>4123.5528749999994</v>
      </c>
      <c r="F19" s="771">
        <v>0</v>
      </c>
      <c r="G19" s="771">
        <v>8300</v>
      </c>
      <c r="H19" s="772">
        <v>10542.6421775</v>
      </c>
      <c r="I19" s="771">
        <v>0</v>
      </c>
      <c r="J19" s="771">
        <v>0</v>
      </c>
    </row>
    <row r="20" spans="2:10">
      <c r="B20" s="770" t="s">
        <v>419</v>
      </c>
      <c r="C20" s="771">
        <v>232070</v>
      </c>
      <c r="D20" s="771">
        <v>110068.1538</v>
      </c>
      <c r="E20" s="771">
        <v>4314.8382000000001</v>
      </c>
      <c r="F20" s="771">
        <v>0</v>
      </c>
      <c r="G20" s="771">
        <v>12910</v>
      </c>
      <c r="H20" s="772">
        <v>6038.2382520000001</v>
      </c>
      <c r="I20" s="771">
        <v>0</v>
      </c>
      <c r="J20" s="771">
        <v>0</v>
      </c>
    </row>
    <row r="21" spans="2:10">
      <c r="B21" s="770" t="s">
        <v>421</v>
      </c>
      <c r="C21" s="771">
        <v>200473</v>
      </c>
      <c r="D21" s="771">
        <v>112770.82134566667</v>
      </c>
      <c r="E21" s="771">
        <v>879.98208333333321</v>
      </c>
      <c r="F21" s="771">
        <v>196.70666666666665</v>
      </c>
      <c r="G21" s="771">
        <v>3000</v>
      </c>
      <c r="H21" s="772">
        <v>29889.534793000003</v>
      </c>
      <c r="I21" s="771">
        <v>0</v>
      </c>
      <c r="J21" s="771">
        <v>0</v>
      </c>
    </row>
    <row r="22" spans="2:10">
      <c r="B22" s="770" t="s">
        <v>391</v>
      </c>
      <c r="C22" s="772">
        <v>139090</v>
      </c>
      <c r="D22" s="771">
        <v>193566.46401000003</v>
      </c>
      <c r="E22" s="771">
        <v>8443.6536599999981</v>
      </c>
      <c r="F22" s="771">
        <v>0</v>
      </c>
      <c r="G22" s="772">
        <v>7496</v>
      </c>
      <c r="H22" s="772">
        <v>11915.476364099999</v>
      </c>
      <c r="I22" s="771">
        <v>0</v>
      </c>
      <c r="J22" s="771">
        <v>0</v>
      </c>
    </row>
    <row r="23" spans="2:10">
      <c r="B23" s="770" t="s">
        <v>394</v>
      </c>
      <c r="C23" s="771">
        <v>274300</v>
      </c>
      <c r="D23" s="771">
        <v>117819.713</v>
      </c>
      <c r="E23" s="771">
        <v>992.02319999999997</v>
      </c>
      <c r="F23" s="771">
        <v>485.79300000000001</v>
      </c>
      <c r="G23" s="771">
        <v>2100</v>
      </c>
      <c r="H23" s="772">
        <v>29966.402999999998</v>
      </c>
      <c r="I23" s="771">
        <v>0</v>
      </c>
      <c r="J23" s="771">
        <v>0</v>
      </c>
    </row>
    <row r="24" spans="2:10">
      <c r="B24" s="770" t="s">
        <v>397</v>
      </c>
      <c r="C24" s="771">
        <v>466510</v>
      </c>
      <c r="D24" s="771">
        <v>106064.79772</v>
      </c>
      <c r="E24" s="771">
        <v>186.81549999999999</v>
      </c>
      <c r="F24" s="771">
        <v>0</v>
      </c>
      <c r="G24" s="771">
        <v>1497.07</v>
      </c>
      <c r="H24" s="772">
        <v>3015.94625</v>
      </c>
      <c r="I24" s="771">
        <v>0</v>
      </c>
      <c r="J24" s="771">
        <v>0</v>
      </c>
    </row>
    <row r="25" spans="2:10">
      <c r="B25" s="770" t="s">
        <v>400</v>
      </c>
      <c r="C25" s="771">
        <v>370155</v>
      </c>
      <c r="D25" s="771">
        <v>118819.314425</v>
      </c>
      <c r="E25" s="771">
        <v>2545.9681750000004</v>
      </c>
      <c r="F25" s="771">
        <v>8634.9205000000002</v>
      </c>
      <c r="G25" s="771">
        <v>29522</v>
      </c>
      <c r="H25" s="772">
        <v>31454.651724999996</v>
      </c>
      <c r="I25" s="771">
        <v>0</v>
      </c>
      <c r="J25" s="771">
        <v>0</v>
      </c>
    </row>
    <row r="26" spans="2:10">
      <c r="B26" s="770" t="s">
        <v>403</v>
      </c>
      <c r="C26" s="771">
        <v>590337.85</v>
      </c>
      <c r="D26" s="771">
        <v>105013.32911799999</v>
      </c>
      <c r="E26" s="771">
        <v>3470.7734375</v>
      </c>
      <c r="F26" s="771">
        <v>0</v>
      </c>
      <c r="G26" s="771">
        <v>27164</v>
      </c>
      <c r="H26" s="772">
        <v>25196.98775</v>
      </c>
      <c r="I26" s="771">
        <v>0</v>
      </c>
      <c r="J26" s="771">
        <v>0</v>
      </c>
    </row>
    <row r="27" spans="2:10">
      <c r="B27" s="770" t="s">
        <v>406</v>
      </c>
      <c r="C27" s="771">
        <v>1073116</v>
      </c>
      <c r="D27" s="771">
        <v>102766.71201250001</v>
      </c>
      <c r="E27" s="771">
        <v>5247.1125000000011</v>
      </c>
      <c r="F27" s="771">
        <v>101.995</v>
      </c>
      <c r="G27" s="771">
        <v>23406</v>
      </c>
      <c r="H27" s="772">
        <v>15208.514999999999</v>
      </c>
      <c r="I27" s="771">
        <v>0</v>
      </c>
      <c r="J27" s="771">
        <v>0</v>
      </c>
    </row>
    <row r="28" spans="2:10">
      <c r="B28" s="770" t="s">
        <v>409</v>
      </c>
      <c r="C28" s="771">
        <v>859110</v>
      </c>
      <c r="D28" s="771">
        <v>148477.12089600004</v>
      </c>
      <c r="E28" s="771">
        <v>7961.6880000000001</v>
      </c>
      <c r="F28" s="771">
        <v>3607.1</v>
      </c>
      <c r="G28" s="771">
        <v>1000</v>
      </c>
      <c r="H28" s="772">
        <v>0</v>
      </c>
      <c r="I28" s="771">
        <v>0</v>
      </c>
      <c r="J28" s="771">
        <v>0</v>
      </c>
    </row>
    <row r="29" spans="2:10" ht="13.5" customHeight="1">
      <c r="B29" s="770" t="s">
        <v>412</v>
      </c>
      <c r="C29" s="771">
        <v>1066740</v>
      </c>
      <c r="D29" s="771">
        <v>145049.52469999998</v>
      </c>
      <c r="E29" s="771">
        <v>4984.0471499999985</v>
      </c>
      <c r="F29" s="771">
        <v>11434.8195</v>
      </c>
      <c r="G29" s="771">
        <v>8450</v>
      </c>
      <c r="H29" s="772">
        <v>0</v>
      </c>
      <c r="I29" s="771">
        <v>0</v>
      </c>
      <c r="J29" s="771">
        <v>0</v>
      </c>
    </row>
    <row r="30" spans="2:10">
      <c r="B30" s="770" t="s">
        <v>415</v>
      </c>
      <c r="C30" s="771">
        <v>1025510</v>
      </c>
      <c r="D30" s="771">
        <v>229745.75041000001</v>
      </c>
      <c r="E30" s="771">
        <v>3680.2649999999999</v>
      </c>
      <c r="F30" s="771">
        <v>378.6</v>
      </c>
      <c r="G30" s="771">
        <v>3800.08</v>
      </c>
      <c r="H30" s="772">
        <v>2393.15</v>
      </c>
      <c r="I30" s="771">
        <v>0</v>
      </c>
      <c r="J30" s="771">
        <v>0</v>
      </c>
    </row>
    <row r="33" spans="2:2">
      <c r="B33" s="541" t="s">
        <v>192</v>
      </c>
    </row>
    <row r="34" spans="2:2">
      <c r="B34" s="548"/>
    </row>
    <row r="62" spans="2:2">
      <c r="B62" s="545" t="s">
        <v>931</v>
      </c>
    </row>
    <row r="64" spans="2:2">
      <c r="B64" s="1431" t="s">
        <v>2189</v>
      </c>
    </row>
  </sheetData>
  <mergeCells count="2">
    <mergeCell ref="C5:F5"/>
    <mergeCell ref="G5:J5"/>
  </mergeCells>
  <phoneticPr fontId="11" type="noConversion"/>
  <hyperlinks>
    <hyperlink ref="B64" location="Мазмұны!B71" display="мазмұнға"/>
  </hyperlinks>
  <pageMargins left="0.75" right="0.75" top="1" bottom="1" header="0.5" footer="0.5"/>
  <pageSetup paperSize="9" scale="37" orientation="portrait" verticalDpi="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2"/>
  <dimension ref="A2:J57"/>
  <sheetViews>
    <sheetView topLeftCell="A28" zoomScaleNormal="100" zoomScaleSheetLayoutView="25" workbookViewId="0">
      <selection activeCell="I57" sqref="I57"/>
    </sheetView>
  </sheetViews>
  <sheetFormatPr defaultRowHeight="12.75"/>
  <cols>
    <col min="1" max="16384" width="9.140625" style="725"/>
  </cols>
  <sheetData>
    <row r="2" spans="1:10">
      <c r="A2" s="761" t="s">
        <v>1380</v>
      </c>
      <c r="B2" s="761" t="s">
        <v>193</v>
      </c>
      <c r="C2" s="542"/>
      <c r="D2" s="542"/>
      <c r="E2" s="542"/>
      <c r="F2" s="542"/>
      <c r="G2" s="542"/>
      <c r="H2" s="542"/>
      <c r="I2" s="542"/>
      <c r="J2" s="542"/>
    </row>
    <row r="3" spans="1:10">
      <c r="A3" s="761"/>
      <c r="B3" s="761"/>
      <c r="C3" s="542"/>
      <c r="D3" s="542"/>
      <c r="E3" s="542"/>
      <c r="F3" s="542"/>
      <c r="G3" s="542"/>
      <c r="H3" s="542"/>
      <c r="I3" s="542"/>
      <c r="J3" s="542"/>
    </row>
    <row r="4" spans="1:10">
      <c r="B4" s="775"/>
      <c r="C4" s="1509" t="s">
        <v>146</v>
      </c>
      <c r="D4" s="1509"/>
      <c r="E4" s="1509"/>
      <c r="F4" s="1509"/>
      <c r="G4" s="1509" t="s">
        <v>155</v>
      </c>
      <c r="H4" s="1509"/>
      <c r="I4" s="1509"/>
      <c r="J4" s="1509"/>
    </row>
    <row r="5" spans="1:10">
      <c r="B5" s="775" t="s">
        <v>1382</v>
      </c>
      <c r="C5" s="774" t="s">
        <v>147</v>
      </c>
      <c r="D5" s="774" t="s">
        <v>148</v>
      </c>
      <c r="E5" s="774" t="s">
        <v>149</v>
      </c>
      <c r="F5" s="774" t="s">
        <v>150</v>
      </c>
      <c r="G5" s="774" t="s">
        <v>156</v>
      </c>
      <c r="H5" s="774" t="s">
        <v>152</v>
      </c>
      <c r="I5" s="774" t="s">
        <v>153</v>
      </c>
      <c r="J5" s="774" t="s">
        <v>154</v>
      </c>
    </row>
    <row r="6" spans="1:10">
      <c r="B6" s="770" t="s">
        <v>416</v>
      </c>
      <c r="C6" s="772"/>
      <c r="D6" s="771">
        <v>1461313.6368975004</v>
      </c>
      <c r="E6" s="771">
        <v>323574.01946099999</v>
      </c>
      <c r="F6" s="771">
        <v>4644.0074799999993</v>
      </c>
      <c r="G6" s="771"/>
      <c r="H6" s="771">
        <v>42625.892192625011</v>
      </c>
      <c r="I6" s="771">
        <v>12.231097999999999</v>
      </c>
      <c r="J6" s="771">
        <v>0</v>
      </c>
    </row>
    <row r="7" spans="1:10">
      <c r="B7" s="770" t="s">
        <v>418</v>
      </c>
      <c r="C7" s="771">
        <v>5370</v>
      </c>
      <c r="D7" s="771">
        <v>1554026.5464300003</v>
      </c>
      <c r="E7" s="771">
        <v>318279.92024400004</v>
      </c>
      <c r="F7" s="771">
        <v>25500.635999999999</v>
      </c>
      <c r="G7" s="771"/>
      <c r="H7" s="771">
        <v>20851.486268640005</v>
      </c>
      <c r="I7" s="771">
        <v>49.411946331999999</v>
      </c>
      <c r="J7" s="771">
        <v>0</v>
      </c>
    </row>
    <row r="8" spans="1:10">
      <c r="B8" s="770" t="s">
        <v>420</v>
      </c>
      <c r="C8" s="772">
        <v>29465</v>
      </c>
      <c r="D8" s="771">
        <v>2053661.3652166666</v>
      </c>
      <c r="E8" s="771">
        <v>321993.50691999996</v>
      </c>
      <c r="F8" s="771">
        <v>6085.8333333333339</v>
      </c>
      <c r="G8" s="771"/>
      <c r="H8" s="771">
        <v>19524.810443333332</v>
      </c>
      <c r="I8" s="771">
        <v>8.6243549999999995</v>
      </c>
      <c r="J8" s="771">
        <v>0</v>
      </c>
    </row>
    <row r="9" spans="1:10">
      <c r="B9" s="770" t="s">
        <v>390</v>
      </c>
      <c r="C9" s="772">
        <v>580</v>
      </c>
      <c r="D9" s="771">
        <v>1287831.3551999999</v>
      </c>
      <c r="E9" s="771">
        <v>310680.71370500006</v>
      </c>
      <c r="F9" s="771">
        <v>395.02969999999999</v>
      </c>
      <c r="G9" s="771"/>
      <c r="H9" s="771">
        <v>1362.6463499999998</v>
      </c>
      <c r="I9" s="771">
        <v>1404.0734950000001</v>
      </c>
      <c r="J9" s="771">
        <v>0</v>
      </c>
    </row>
    <row r="10" spans="1:10">
      <c r="B10" s="770" t="s">
        <v>393</v>
      </c>
      <c r="C10" s="772">
        <v>3448</v>
      </c>
      <c r="D10" s="771">
        <v>1701306.6438160001</v>
      </c>
      <c r="E10" s="771">
        <v>757041.50566000002</v>
      </c>
      <c r="F10" s="771">
        <v>55041.676599999999</v>
      </c>
      <c r="G10" s="771"/>
      <c r="H10" s="771">
        <v>39959.590271900008</v>
      </c>
      <c r="I10" s="771">
        <v>2522.1244151400001</v>
      </c>
      <c r="J10" s="771">
        <v>0</v>
      </c>
    </row>
    <row r="11" spans="1:10">
      <c r="B11" s="770" t="s">
        <v>396</v>
      </c>
      <c r="C11" s="771">
        <v>4212</v>
      </c>
      <c r="D11" s="771">
        <v>2452799.9847592996</v>
      </c>
      <c r="E11" s="771">
        <v>712409.16689999995</v>
      </c>
      <c r="F11" s="771">
        <v>8591.8889999999974</v>
      </c>
      <c r="G11" s="771">
        <v>17335.061999999998</v>
      </c>
      <c r="H11" s="771">
        <v>12769.432757817</v>
      </c>
      <c r="I11" s="771">
        <v>4667.7570569999998</v>
      </c>
      <c r="J11" s="771">
        <v>0</v>
      </c>
    </row>
    <row r="12" spans="1:10">
      <c r="B12" s="770" t="s">
        <v>399</v>
      </c>
      <c r="C12" s="772">
        <v>3724</v>
      </c>
      <c r="D12" s="771">
        <v>1939505.554763</v>
      </c>
      <c r="E12" s="771">
        <v>386104.462</v>
      </c>
      <c r="F12" s="771">
        <v>1251.4257</v>
      </c>
      <c r="G12" s="771">
        <v>2</v>
      </c>
      <c r="H12" s="771">
        <v>13885.518218040001</v>
      </c>
      <c r="I12" s="771">
        <v>2336.9046749999998</v>
      </c>
      <c r="J12" s="771">
        <v>0</v>
      </c>
    </row>
    <row r="13" spans="1:10">
      <c r="B13" s="770" t="s">
        <v>402</v>
      </c>
      <c r="C13" s="771">
        <v>3005</v>
      </c>
      <c r="D13" s="771">
        <v>1683927.3669120001</v>
      </c>
      <c r="E13" s="771">
        <v>235481.48484000002</v>
      </c>
      <c r="F13" s="771">
        <v>77302.257696000001</v>
      </c>
      <c r="G13" s="771"/>
      <c r="H13" s="771">
        <v>24369.397046784001</v>
      </c>
      <c r="I13" s="771">
        <v>3570.2818578000001</v>
      </c>
      <c r="J13" s="771">
        <v>0</v>
      </c>
    </row>
    <row r="14" spans="1:10">
      <c r="B14" s="770" t="s">
        <v>405</v>
      </c>
      <c r="C14" s="771">
        <v>3040.8</v>
      </c>
      <c r="D14" s="771">
        <v>1165267.275345</v>
      </c>
      <c r="E14" s="771">
        <v>262917.59384000005</v>
      </c>
      <c r="F14" s="771">
        <v>4378.2429249999996</v>
      </c>
      <c r="G14" s="771"/>
      <c r="H14" s="771">
        <v>6813.1500713999994</v>
      </c>
      <c r="I14" s="771">
        <v>15918.484848000004</v>
      </c>
      <c r="J14" s="771">
        <v>0</v>
      </c>
    </row>
    <row r="15" spans="1:10">
      <c r="B15" s="770" t="s">
        <v>408</v>
      </c>
      <c r="C15" s="772">
        <v>2.2000000000000002</v>
      </c>
      <c r="D15" s="771">
        <v>1365131.5598400002</v>
      </c>
      <c r="E15" s="771">
        <v>649148.04150000005</v>
      </c>
      <c r="F15" s="771">
        <v>6768.0998</v>
      </c>
      <c r="G15" s="771"/>
      <c r="H15" s="771">
        <v>55213.924057080003</v>
      </c>
      <c r="I15" s="771">
        <v>4032.9813825000001</v>
      </c>
      <c r="J15" s="771">
        <v>0</v>
      </c>
    </row>
    <row r="16" spans="1:10">
      <c r="B16" s="770" t="s">
        <v>411</v>
      </c>
      <c r="C16" s="771">
        <v>18922.212</v>
      </c>
      <c r="D16" s="771">
        <v>2240863.7876405763</v>
      </c>
      <c r="E16" s="771">
        <v>686835.54470999993</v>
      </c>
      <c r="F16" s="771">
        <v>68920.098000000013</v>
      </c>
      <c r="G16" s="771">
        <v>300</v>
      </c>
      <c r="H16" s="771">
        <v>11496.199863984</v>
      </c>
      <c r="I16" s="771">
        <v>3946.0345870333326</v>
      </c>
      <c r="J16" s="771">
        <v>0</v>
      </c>
    </row>
    <row r="17" spans="2:10">
      <c r="B17" s="770" t="s">
        <v>414</v>
      </c>
      <c r="C17" s="772">
        <v>18070</v>
      </c>
      <c r="D17" s="771">
        <v>2487651.792045</v>
      </c>
      <c r="E17" s="771">
        <v>268524.73584999994</v>
      </c>
      <c r="F17" s="771">
        <v>18666.354299999999</v>
      </c>
      <c r="G17" s="772">
        <v>6.5</v>
      </c>
      <c r="H17" s="771">
        <v>3838.0866900000001</v>
      </c>
      <c r="I17" s="771">
        <v>666.15465000000006</v>
      </c>
      <c r="J17" s="771">
        <v>0</v>
      </c>
    </row>
    <row r="18" spans="2:10">
      <c r="B18" s="770" t="s">
        <v>417</v>
      </c>
      <c r="C18" s="772">
        <v>138.83000000000001</v>
      </c>
      <c r="D18" s="771">
        <v>3139851.2741750004</v>
      </c>
      <c r="E18" s="771">
        <v>296038.51949999994</v>
      </c>
      <c r="F18" s="771">
        <v>7672.0239750000001</v>
      </c>
      <c r="G18" s="772">
        <v>3150</v>
      </c>
      <c r="H18" s="771">
        <v>4693.9499577500001</v>
      </c>
      <c r="I18" s="771">
        <v>0</v>
      </c>
      <c r="J18" s="771">
        <v>0</v>
      </c>
    </row>
    <row r="19" spans="2:10">
      <c r="B19" s="770" t="s">
        <v>419</v>
      </c>
      <c r="C19" s="771">
        <v>8653.2999999999993</v>
      </c>
      <c r="D19" s="771">
        <v>4117190.2418459998</v>
      </c>
      <c r="E19" s="771">
        <v>816942.69920000003</v>
      </c>
      <c r="F19" s="771">
        <v>26638.576499999999</v>
      </c>
      <c r="G19" s="771">
        <v>7240.2</v>
      </c>
      <c r="H19" s="771">
        <v>4752.2791440000001</v>
      </c>
      <c r="I19" s="771">
        <v>1549.1063280000001</v>
      </c>
      <c r="J19" s="771">
        <v>0</v>
      </c>
    </row>
    <row r="20" spans="2:10">
      <c r="B20" s="770" t="s">
        <v>421</v>
      </c>
      <c r="C20" s="771">
        <v>5670</v>
      </c>
      <c r="D20" s="771">
        <v>2760959.7168203336</v>
      </c>
      <c r="E20" s="771">
        <v>915234.16559166659</v>
      </c>
      <c r="F20" s="771">
        <v>9677.9680000000008</v>
      </c>
      <c r="G20" s="771"/>
      <c r="H20" s="771">
        <v>9105.2394568933323</v>
      </c>
      <c r="I20" s="771">
        <v>0</v>
      </c>
      <c r="J20" s="771">
        <v>0</v>
      </c>
    </row>
    <row r="21" spans="2:10">
      <c r="B21" s="770" t="s">
        <v>391</v>
      </c>
      <c r="C21" s="771">
        <v>1537.55</v>
      </c>
      <c r="D21" s="771">
        <v>4085910.0358941001</v>
      </c>
      <c r="E21" s="771">
        <v>1597319.7728799996</v>
      </c>
      <c r="F21" s="771">
        <v>18539.204460000001</v>
      </c>
      <c r="G21" s="771">
        <v>0</v>
      </c>
      <c r="H21" s="771">
        <v>9507.7625373950013</v>
      </c>
      <c r="I21" s="771">
        <v>0</v>
      </c>
      <c r="J21" s="771">
        <v>0</v>
      </c>
    </row>
    <row r="22" spans="2:10">
      <c r="B22" s="770" t="s">
        <v>394</v>
      </c>
      <c r="C22" s="771">
        <v>15432.5</v>
      </c>
      <c r="D22" s="771">
        <v>5008364.3624099996</v>
      </c>
      <c r="E22" s="771">
        <v>1480541.4818999998</v>
      </c>
      <c r="F22" s="771">
        <v>19061.290570000001</v>
      </c>
      <c r="G22" s="771"/>
      <c r="H22" s="771">
        <v>5643.3404072800004</v>
      </c>
      <c r="I22" s="771">
        <v>0</v>
      </c>
      <c r="J22" s="771">
        <v>0</v>
      </c>
    </row>
    <row r="23" spans="2:10">
      <c r="B23" s="770" t="s">
        <v>397</v>
      </c>
      <c r="C23" s="771">
        <v>15000.85</v>
      </c>
      <c r="D23" s="771">
        <v>4215173.3382519996</v>
      </c>
      <c r="E23" s="771">
        <v>1398145.8835499999</v>
      </c>
      <c r="F23" s="771">
        <v>17747.255062500004</v>
      </c>
      <c r="G23" s="771"/>
      <c r="H23" s="771">
        <v>7223.3107002214992</v>
      </c>
      <c r="I23" s="771">
        <v>744.27295199999992</v>
      </c>
      <c r="J23" s="771">
        <v>0</v>
      </c>
    </row>
    <row r="24" spans="2:10">
      <c r="B24" s="770" t="s">
        <v>400</v>
      </c>
      <c r="C24" s="771">
        <v>5526.18</v>
      </c>
      <c r="D24" s="771">
        <v>4649846.4752832502</v>
      </c>
      <c r="E24" s="771">
        <v>1817535.7105196251</v>
      </c>
      <c r="F24" s="771">
        <v>47084.775496250004</v>
      </c>
      <c r="G24" s="771">
        <v>0</v>
      </c>
      <c r="H24" s="771">
        <v>6429.7825741524994</v>
      </c>
      <c r="I24" s="771">
        <v>13.109836125000001</v>
      </c>
      <c r="J24" s="771">
        <v>0</v>
      </c>
    </row>
    <row r="25" spans="2:10">
      <c r="B25" s="770" t="s">
        <v>403</v>
      </c>
      <c r="C25" s="771">
        <v>36387.4</v>
      </c>
      <c r="D25" s="771">
        <v>3858152.1550220004</v>
      </c>
      <c r="E25" s="771">
        <v>1399640.98125</v>
      </c>
      <c r="F25" s="771">
        <v>36533.045899999997</v>
      </c>
      <c r="G25" s="771"/>
      <c r="H25" s="771">
        <v>11369.38722375</v>
      </c>
      <c r="I25" s="771">
        <v>0</v>
      </c>
      <c r="J25" s="771">
        <v>0</v>
      </c>
    </row>
    <row r="26" spans="2:10">
      <c r="B26" s="770" t="s">
        <v>406</v>
      </c>
      <c r="C26" s="771">
        <v>64117.95</v>
      </c>
      <c r="D26" s="771">
        <v>3264813.8221494998</v>
      </c>
      <c r="E26" s="771">
        <v>1282356.8156250003</v>
      </c>
      <c r="F26" s="771">
        <v>47591.274980000002</v>
      </c>
      <c r="G26" s="771">
        <v>0</v>
      </c>
      <c r="H26" s="771">
        <v>8626.0331311000009</v>
      </c>
      <c r="I26" s="771">
        <v>0</v>
      </c>
      <c r="J26" s="771">
        <v>0</v>
      </c>
    </row>
    <row r="27" spans="2:10">
      <c r="B27" s="770" t="s">
        <v>409</v>
      </c>
      <c r="C27" s="771">
        <v>40021.300000000003</v>
      </c>
      <c r="D27" s="771">
        <v>5226067.9107520012</v>
      </c>
      <c r="E27" s="771">
        <v>1940623.5371999999</v>
      </c>
      <c r="F27" s="771">
        <v>50557.113599999997</v>
      </c>
      <c r="G27" s="771">
        <v>0</v>
      </c>
      <c r="H27" s="771">
        <v>52897.517657920012</v>
      </c>
      <c r="I27" s="771">
        <v>217.82609675999998</v>
      </c>
      <c r="J27" s="771">
        <v>0</v>
      </c>
    </row>
    <row r="28" spans="2:10">
      <c r="B28" s="770" t="s">
        <v>412</v>
      </c>
      <c r="C28" s="771">
        <v>112179</v>
      </c>
      <c r="D28" s="771">
        <v>7035805.8971639993</v>
      </c>
      <c r="E28" s="771">
        <v>3211620.3025169992</v>
      </c>
      <c r="F28" s="771">
        <v>63597.176249999997</v>
      </c>
      <c r="G28" s="771">
        <v>14235.062</v>
      </c>
      <c r="H28" s="771">
        <v>43927.331644614998</v>
      </c>
      <c r="I28" s="771">
        <v>2698.9424999999997</v>
      </c>
      <c r="J28" s="771">
        <v>0</v>
      </c>
    </row>
    <row r="29" spans="2:10">
      <c r="B29" s="770" t="s">
        <v>415</v>
      </c>
      <c r="C29" s="771">
        <v>124234.7</v>
      </c>
      <c r="D29" s="771">
        <v>6196711.3285249993</v>
      </c>
      <c r="E29" s="771">
        <v>1585093.575</v>
      </c>
      <c r="F29" s="771">
        <v>20027.939999999999</v>
      </c>
      <c r="G29" s="771">
        <v>0</v>
      </c>
      <c r="H29" s="771">
        <v>50172.630261574996</v>
      </c>
      <c r="I29" s="771">
        <v>859.875</v>
      </c>
      <c r="J29" s="771">
        <v>0</v>
      </c>
    </row>
    <row r="32" spans="2:10">
      <c r="B32" s="761" t="s">
        <v>193</v>
      </c>
    </row>
    <row r="33" spans="2:2">
      <c r="B33" s="548"/>
    </row>
    <row r="55" spans="2:2">
      <c r="B55" s="731" t="s">
        <v>931</v>
      </c>
    </row>
    <row r="57" spans="2:2">
      <c r="B57" s="643" t="s">
        <v>2189</v>
      </c>
    </row>
  </sheetData>
  <mergeCells count="2">
    <mergeCell ref="C4:F4"/>
    <mergeCell ref="G4:J4"/>
  </mergeCells>
  <phoneticPr fontId="63" type="noConversion"/>
  <hyperlinks>
    <hyperlink ref="B57" location="'Содержание '!B5" display="к содержанию"/>
  </hyperlinks>
  <pageMargins left="0.75" right="0.75" top="1" bottom="1" header="0.5" footer="0.5"/>
  <pageSetup paperSize="9" scale="35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V35"/>
  <sheetViews>
    <sheetView topLeftCell="A23" zoomScaleNormal="100" zoomScaleSheetLayoutView="25" workbookViewId="0">
      <selection activeCell="B35" sqref="B35"/>
    </sheetView>
  </sheetViews>
  <sheetFormatPr defaultRowHeight="12.75"/>
  <cols>
    <col min="1" max="1" width="4.85546875" style="9" bestFit="1" customWidth="1"/>
    <col min="2" max="16384" width="9.140625" style="9"/>
  </cols>
  <sheetData>
    <row r="1" spans="1:22">
      <c r="R1" s="8"/>
      <c r="T1" s="8"/>
      <c r="V1" s="8"/>
    </row>
    <row r="2" spans="1:22" s="82" customFormat="1">
      <c r="A2" s="82" t="s">
        <v>1380</v>
      </c>
      <c r="B2" s="67" t="s">
        <v>2197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22" s="82" customFormat="1">
      <c r="B3" s="67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22" ht="51">
      <c r="B4" s="1" t="s">
        <v>1382</v>
      </c>
      <c r="C4" s="1" t="s">
        <v>548</v>
      </c>
      <c r="D4" s="1" t="s">
        <v>2026</v>
      </c>
      <c r="E4" s="1" t="s">
        <v>2027</v>
      </c>
      <c r="F4" s="1" t="s">
        <v>2028</v>
      </c>
      <c r="G4" s="1" t="s">
        <v>2029</v>
      </c>
      <c r="H4" s="1" t="s">
        <v>2030</v>
      </c>
      <c r="I4" s="1" t="s">
        <v>2031</v>
      </c>
      <c r="J4" s="1" t="s">
        <v>2032</v>
      </c>
      <c r="K4" s="1" t="s">
        <v>2033</v>
      </c>
      <c r="L4" s="47" t="s">
        <v>2034</v>
      </c>
      <c r="M4" s="1" t="s">
        <v>2035</v>
      </c>
    </row>
    <row r="5" spans="1:22">
      <c r="A5" s="11"/>
      <c r="B5" s="47">
        <v>2004</v>
      </c>
      <c r="C5" s="2">
        <v>4.9320000000000004</v>
      </c>
      <c r="D5" s="2">
        <v>3.1859999999999999</v>
      </c>
      <c r="E5" s="2">
        <v>7.5019999999999998</v>
      </c>
      <c r="F5" s="2">
        <v>3.637</v>
      </c>
      <c r="G5" s="2">
        <v>2.085</v>
      </c>
      <c r="H5" s="2">
        <v>2.758</v>
      </c>
      <c r="I5" s="2">
        <v>6.9470000000000001</v>
      </c>
      <c r="J5" s="2">
        <v>2.7440000000000002</v>
      </c>
      <c r="K5" s="2">
        <v>10.1</v>
      </c>
      <c r="L5" s="2">
        <v>7.8849999999999998</v>
      </c>
      <c r="M5" s="2">
        <v>7.2</v>
      </c>
    </row>
    <row r="6" spans="1:22">
      <c r="B6" s="47">
        <v>2005</v>
      </c>
      <c r="C6" s="2">
        <v>4.4530000000000003</v>
      </c>
      <c r="D6" s="2">
        <v>2.556</v>
      </c>
      <c r="E6" s="2">
        <v>7.133</v>
      </c>
      <c r="F6" s="2">
        <v>2.9390000000000001</v>
      </c>
      <c r="G6" s="2">
        <v>1.6080000000000001</v>
      </c>
      <c r="H6" s="2">
        <v>2.0579999999999998</v>
      </c>
      <c r="I6" s="2">
        <v>6.0750000000000002</v>
      </c>
      <c r="J6" s="2">
        <v>1.9339999999999999</v>
      </c>
      <c r="K6" s="2">
        <v>10.4</v>
      </c>
      <c r="L6" s="2">
        <v>9.1300000000000008</v>
      </c>
      <c r="M6" s="2">
        <v>6.4</v>
      </c>
    </row>
    <row r="7" spans="1:22">
      <c r="B7" s="47">
        <v>2006</v>
      </c>
      <c r="C7" s="2">
        <v>5.0869999999999997</v>
      </c>
      <c r="D7" s="2">
        <v>2.992</v>
      </c>
      <c r="E7" s="2">
        <v>7.9189999999999996</v>
      </c>
      <c r="F7" s="2">
        <v>2.7789999999999999</v>
      </c>
      <c r="G7" s="2">
        <v>2.7570000000000001</v>
      </c>
      <c r="H7" s="2">
        <v>2.8380000000000001</v>
      </c>
      <c r="I7" s="2">
        <v>6.6870000000000003</v>
      </c>
      <c r="J7" s="2">
        <v>2.4239999999999999</v>
      </c>
      <c r="K7" s="2">
        <v>11.6</v>
      </c>
      <c r="L7" s="2">
        <v>9.8149999999999995</v>
      </c>
      <c r="M7" s="2">
        <v>7.4</v>
      </c>
    </row>
    <row r="8" spans="1:22">
      <c r="B8" s="47">
        <v>2007</v>
      </c>
      <c r="C8" s="2">
        <v>4.9850000000000003</v>
      </c>
      <c r="D8" s="2">
        <v>2.6269999999999998</v>
      </c>
      <c r="E8" s="2">
        <v>8.0250000000000004</v>
      </c>
      <c r="F8" s="2">
        <v>2.028</v>
      </c>
      <c r="G8" s="2">
        <v>2.5950000000000002</v>
      </c>
      <c r="H8" s="2">
        <v>3.0259999999999998</v>
      </c>
      <c r="I8" s="2">
        <v>5.6989999999999998</v>
      </c>
      <c r="J8" s="2">
        <v>2.08</v>
      </c>
      <c r="K8" s="2">
        <v>11.9</v>
      </c>
      <c r="L8" s="2">
        <v>9.3369999999999997</v>
      </c>
      <c r="M8" s="2">
        <v>8.1</v>
      </c>
    </row>
    <row r="9" spans="1:22">
      <c r="B9" s="47" t="s">
        <v>1600</v>
      </c>
      <c r="C9" s="2">
        <v>3.7</v>
      </c>
      <c r="D9" s="2">
        <v>1.4</v>
      </c>
      <c r="E9" s="2">
        <v>6.6</v>
      </c>
      <c r="F9" s="2">
        <v>1.4</v>
      </c>
      <c r="G9" s="2">
        <v>1.2</v>
      </c>
      <c r="H9" s="2">
        <v>0.8</v>
      </c>
      <c r="I9" s="2">
        <v>4.2</v>
      </c>
      <c r="J9" s="2">
        <v>0.5</v>
      </c>
      <c r="K9" s="2">
        <v>9.7390000000000008</v>
      </c>
      <c r="L9" s="2">
        <v>7.8</v>
      </c>
      <c r="M9" s="2">
        <v>6.8</v>
      </c>
    </row>
    <row r="10" spans="1:22">
      <c r="B10" s="47" t="s">
        <v>1601</v>
      </c>
      <c r="C10" s="2">
        <v>2.2000000000000002</v>
      </c>
      <c r="D10" s="2">
        <v>-0.3</v>
      </c>
      <c r="E10" s="2">
        <v>5.0999999999999996</v>
      </c>
      <c r="F10" s="2">
        <v>-0.7</v>
      </c>
      <c r="G10" s="2">
        <v>-0.5</v>
      </c>
      <c r="H10" s="2">
        <v>-1.3</v>
      </c>
      <c r="I10" s="2">
        <v>2.5</v>
      </c>
      <c r="J10" s="2">
        <v>-0.2</v>
      </c>
      <c r="K10" s="2">
        <v>8.5</v>
      </c>
      <c r="L10" s="2">
        <v>6.3</v>
      </c>
      <c r="M10" s="2">
        <v>3.5</v>
      </c>
    </row>
    <row r="12" spans="1:22">
      <c r="B12" s="67" t="s">
        <v>2197</v>
      </c>
    </row>
    <row r="33" spans="2:2">
      <c r="B33" s="83" t="s">
        <v>30</v>
      </c>
    </row>
    <row r="35" spans="2:2">
      <c r="B35" s="1431" t="s">
        <v>2189</v>
      </c>
    </row>
  </sheetData>
  <phoneticPr fontId="4" type="noConversion"/>
  <hyperlinks>
    <hyperlink ref="B35" location="Мазмұны!B8" display="мазмұнға"/>
  </hyperlinks>
  <pageMargins left="0.39370078740157483" right="0.39370078740157483" top="0.78740157480314965" bottom="0.78740157480314965" header="0.51181102362204722" footer="0.51181102362204722"/>
  <pageSetup paperSize="9" scale="28" orientation="landscape" verticalDpi="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3"/>
  <dimension ref="A2:K57"/>
  <sheetViews>
    <sheetView topLeftCell="A45" zoomScaleNormal="100" workbookViewId="0">
      <selection activeCell="B57" sqref="B57"/>
    </sheetView>
  </sheetViews>
  <sheetFormatPr defaultRowHeight="12.75"/>
  <cols>
    <col min="1" max="2" width="9.140625" style="725"/>
    <col min="3" max="3" width="8.140625" style="725" customWidth="1"/>
    <col min="4" max="4" width="9.42578125" style="725" customWidth="1"/>
    <col min="5" max="5" width="8.140625" style="725" customWidth="1"/>
    <col min="6" max="6" width="10.85546875" style="725" customWidth="1"/>
    <col min="7" max="7" width="8.7109375" style="725" customWidth="1"/>
    <col min="8" max="8" width="8.85546875" style="725" customWidth="1"/>
    <col min="9" max="16384" width="9.140625" style="725"/>
  </cols>
  <sheetData>
    <row r="2" spans="1:11">
      <c r="A2" s="761" t="s">
        <v>1380</v>
      </c>
      <c r="B2" s="761" t="s">
        <v>194</v>
      </c>
      <c r="C2" s="542"/>
      <c r="D2" s="542"/>
      <c r="E2" s="542"/>
    </row>
    <row r="3" spans="1:11">
      <c r="B3" s="541"/>
      <c r="C3" s="542"/>
      <c r="D3" s="542"/>
      <c r="E3" s="542"/>
    </row>
    <row r="4" spans="1:11">
      <c r="C4" s="542"/>
      <c r="D4" s="542"/>
      <c r="E4" s="542"/>
      <c r="G4" s="542" t="s">
        <v>1558</v>
      </c>
    </row>
    <row r="5" spans="1:11">
      <c r="B5" s="777"/>
      <c r="C5" s="1510" t="s">
        <v>1559</v>
      </c>
      <c r="D5" s="1510"/>
      <c r="E5" s="1510"/>
      <c r="F5" s="1510" t="s">
        <v>1560</v>
      </c>
      <c r="G5" s="1510"/>
      <c r="H5" s="1510"/>
    </row>
    <row r="6" spans="1:11">
      <c r="B6" s="778" t="s">
        <v>1382</v>
      </c>
      <c r="C6" s="1510"/>
      <c r="D6" s="1510"/>
      <c r="E6" s="1510"/>
      <c r="F6" s="1510"/>
      <c r="G6" s="1510"/>
      <c r="H6" s="1510"/>
    </row>
    <row r="7" spans="1:11">
      <c r="B7" s="779"/>
      <c r="C7" s="774" t="s">
        <v>157</v>
      </c>
      <c r="D7" s="774" t="s">
        <v>158</v>
      </c>
      <c r="E7" s="774" t="s">
        <v>159</v>
      </c>
      <c r="F7" s="774" t="s">
        <v>160</v>
      </c>
      <c r="G7" s="774" t="s">
        <v>161</v>
      </c>
      <c r="H7" s="774" t="s">
        <v>159</v>
      </c>
    </row>
    <row r="8" spans="1:11">
      <c r="B8" s="770" t="s">
        <v>416</v>
      </c>
      <c r="C8" s="776">
        <v>4.2958059193658089E-2</v>
      </c>
      <c r="D8" s="776">
        <v>5.5818886131789355E-2</v>
      </c>
      <c r="E8" s="776">
        <v>4.1514285714285712E-2</v>
      </c>
      <c r="F8" s="776">
        <v>0</v>
      </c>
      <c r="G8" s="776">
        <v>5.3524207025912915E-2</v>
      </c>
      <c r="H8" s="776">
        <v>3.2187129586433896E-2</v>
      </c>
      <c r="I8" s="730"/>
      <c r="J8" s="730"/>
      <c r="K8" s="730"/>
    </row>
    <row r="9" spans="1:11">
      <c r="B9" s="770" t="s">
        <v>418</v>
      </c>
      <c r="C9" s="776">
        <v>4.3272504502471817E-2</v>
      </c>
      <c r="D9" s="776">
        <v>5.6406892616683788E-2</v>
      </c>
      <c r="E9" s="776">
        <v>3.687777777777778E-2</v>
      </c>
      <c r="F9" s="776">
        <v>1E-3</v>
      </c>
      <c r="G9" s="776">
        <v>5.3823516285983593E-2</v>
      </c>
      <c r="H9" s="776">
        <v>3.2687170612088777E-2</v>
      </c>
      <c r="I9" s="730"/>
      <c r="J9" s="730"/>
      <c r="K9" s="730"/>
    </row>
    <row r="10" spans="1:11">
      <c r="B10" s="770" t="s">
        <v>420</v>
      </c>
      <c r="C10" s="776">
        <v>4.5666945977557667E-2</v>
      </c>
      <c r="D10" s="776">
        <v>6.5396112311015123E-2</v>
      </c>
      <c r="E10" s="776">
        <v>2.9557142857142855E-2</v>
      </c>
      <c r="F10" s="776">
        <v>2.2337790599015781E-2</v>
      </c>
      <c r="G10" s="776">
        <v>5.3089266067375303E-2</v>
      </c>
      <c r="H10" s="776">
        <v>3.3772178735449583E-2</v>
      </c>
      <c r="I10" s="730"/>
      <c r="J10" s="730"/>
      <c r="K10" s="730"/>
    </row>
    <row r="11" spans="1:11">
      <c r="B11" s="770" t="s">
        <v>390</v>
      </c>
      <c r="C11" s="776">
        <v>4.4262994888320355E-2</v>
      </c>
      <c r="D11" s="776">
        <v>5.851334124856182E-2</v>
      </c>
      <c r="E11" s="776">
        <v>2.6875E-2</v>
      </c>
      <c r="F11" s="776">
        <v>5.4172413793103447E-2</v>
      </c>
      <c r="G11" s="776">
        <v>5.2594699698595176E-2</v>
      </c>
      <c r="H11" s="776">
        <v>3.5141528792842741E-2</v>
      </c>
      <c r="I11" s="730"/>
      <c r="J11" s="730"/>
      <c r="K11" s="730"/>
    </row>
    <row r="12" spans="1:11">
      <c r="B12" s="770" t="s">
        <v>393</v>
      </c>
      <c r="C12" s="776">
        <v>4.4574789427322924E-2</v>
      </c>
      <c r="D12" s="776">
        <v>5.828836277125788E-2</v>
      </c>
      <c r="E12" s="776">
        <v>0.04</v>
      </c>
      <c r="F12" s="776">
        <v>4.3422273781902557E-3</v>
      </c>
      <c r="G12" s="776">
        <v>5.334244040014658E-2</v>
      </c>
      <c r="H12" s="776">
        <v>3.5310947282522216E-2</v>
      </c>
      <c r="I12" s="730"/>
      <c r="J12" s="730"/>
      <c r="K12" s="730"/>
    </row>
    <row r="13" spans="1:11">
      <c r="B13" s="770" t="s">
        <v>396</v>
      </c>
      <c r="C13" s="776">
        <v>4.4915674213699311E-2</v>
      </c>
      <c r="D13" s="776">
        <v>5.6513967883180243E-2</v>
      </c>
      <c r="E13" s="776">
        <v>3.8100000000000002E-2</v>
      </c>
      <c r="F13" s="776">
        <v>3.3085033866798168E-2</v>
      </c>
      <c r="G13" s="776">
        <v>5.3120797639669669E-2</v>
      </c>
      <c r="H13" s="776">
        <v>3.5642513294777606E-2</v>
      </c>
      <c r="I13" s="730"/>
      <c r="J13" s="730"/>
      <c r="K13" s="730"/>
    </row>
    <row r="14" spans="1:11">
      <c r="B14" s="770" t="s">
        <v>399</v>
      </c>
      <c r="C14" s="776">
        <v>4.8435682527946139E-2</v>
      </c>
      <c r="D14" s="776">
        <v>5.8574208757841986E-2</v>
      </c>
      <c r="E14" s="776">
        <v>0.04</v>
      </c>
      <c r="F14" s="776">
        <v>1.0277187332259796E-2</v>
      </c>
      <c r="G14" s="776">
        <v>5.3068757694309528E-2</v>
      </c>
      <c r="H14" s="776">
        <v>3.7937700722569419E-2</v>
      </c>
      <c r="I14" s="730"/>
      <c r="J14" s="730"/>
      <c r="K14" s="730"/>
    </row>
    <row r="15" spans="1:11">
      <c r="B15" s="770" t="s">
        <v>402</v>
      </c>
      <c r="C15" s="776">
        <v>4.4168414176806128E-2</v>
      </c>
      <c r="D15" s="776">
        <v>6.1209067054939573E-2</v>
      </c>
      <c r="E15" s="776">
        <v>4.0322314049586777E-2</v>
      </c>
      <c r="F15" s="776">
        <v>1.0482529118136441E-3</v>
      </c>
      <c r="G15" s="776">
        <v>5.3196301242178549E-2</v>
      </c>
      <c r="H15" s="776">
        <v>3.8058931206714608E-2</v>
      </c>
      <c r="I15" s="730"/>
      <c r="J15" s="730"/>
      <c r="K15" s="730"/>
    </row>
    <row r="16" spans="1:11">
      <c r="B16" s="770" t="s">
        <v>405</v>
      </c>
      <c r="C16" s="776">
        <v>5.0830615709781368E-2</v>
      </c>
      <c r="D16" s="776">
        <v>6.2186493210045206E-2</v>
      </c>
      <c r="E16" s="776">
        <v>4.1891246684350139E-2</v>
      </c>
      <c r="F16" s="776">
        <v>1.7490890555117075E-3</v>
      </c>
      <c r="G16" s="776">
        <v>5.3100418743137208E-2</v>
      </c>
      <c r="H16" s="776">
        <v>3.9208843066703566E-2</v>
      </c>
      <c r="I16" s="730"/>
      <c r="J16" s="730"/>
      <c r="K16" s="730"/>
    </row>
    <row r="17" spans="2:11">
      <c r="B17" s="770" t="s">
        <v>408</v>
      </c>
      <c r="C17" s="776">
        <v>5.0477155519436129E-2</v>
      </c>
      <c r="D17" s="776">
        <v>6.2109130371150255E-2</v>
      </c>
      <c r="E17" s="776">
        <v>4.4120078740157477E-2</v>
      </c>
      <c r="F17" s="776">
        <v>7.0000000000000007E-2</v>
      </c>
      <c r="G17" s="776">
        <v>5.4229630202584825E-2</v>
      </c>
      <c r="H17" s="776">
        <v>4.0602850819449372E-2</v>
      </c>
      <c r="I17" s="730"/>
      <c r="J17" s="730"/>
      <c r="K17" s="730"/>
    </row>
    <row r="18" spans="2:11">
      <c r="B18" s="770" t="s">
        <v>411</v>
      </c>
      <c r="C18" s="776">
        <v>8.484673047607412E-2</v>
      </c>
      <c r="D18" s="776">
        <v>6.8065719677611561E-2</v>
      </c>
      <c r="E18" s="776">
        <v>5.1705882352941178E-2</v>
      </c>
      <c r="F18" s="776">
        <v>5.0320702286294185E-2</v>
      </c>
      <c r="G18" s="776">
        <v>5.2894751457735971E-2</v>
      </c>
      <c r="H18" s="776">
        <v>4.0338927627987776E-2</v>
      </c>
      <c r="I18" s="730"/>
      <c r="J18" s="730"/>
      <c r="K18" s="730"/>
    </row>
    <row r="19" spans="2:11">
      <c r="B19" s="770" t="s">
        <v>414</v>
      </c>
      <c r="C19" s="776">
        <v>8.4740304836318975E-2</v>
      </c>
      <c r="D19" s="776">
        <v>7.3932633212954263E-2</v>
      </c>
      <c r="E19" s="776">
        <v>4.5896347031963464E-2</v>
      </c>
      <c r="F19" s="776">
        <v>8.6984764749813301E-2</v>
      </c>
      <c r="G19" s="776">
        <v>5.0132314459812956E-2</v>
      </c>
      <c r="H19" s="776">
        <v>4.0550890372142809E-2</v>
      </c>
      <c r="I19" s="730"/>
      <c r="J19" s="730"/>
      <c r="K19" s="730"/>
    </row>
    <row r="20" spans="2:11" s="542" customFormat="1">
      <c r="B20" s="770" t="s">
        <v>417</v>
      </c>
      <c r="C20" s="776">
        <v>7.1104953792381784E-2</v>
      </c>
      <c r="D20" s="776">
        <v>7.184276449822613E-2</v>
      </c>
      <c r="E20" s="776">
        <v>4.7364241164241164E-2</v>
      </c>
      <c r="F20" s="776">
        <v>9.9262621661806799E-2</v>
      </c>
      <c r="G20" s="776">
        <v>4.7833595505227214E-2</v>
      </c>
      <c r="H20" s="776">
        <v>3.7605455809104599E-2</v>
      </c>
    </row>
    <row r="21" spans="2:11" s="542" customFormat="1">
      <c r="B21" s="770" t="s">
        <v>419</v>
      </c>
      <c r="C21" s="776">
        <v>6.3724389746101728E-2</v>
      </c>
      <c r="D21" s="776">
        <v>6.5554514692398383E-2</v>
      </c>
      <c r="E21" s="776">
        <v>4.4964417177914114E-2</v>
      </c>
      <c r="F21" s="776">
        <v>6.8816073237487022E-2</v>
      </c>
      <c r="G21" s="776">
        <v>4.5955532394165749E-2</v>
      </c>
      <c r="H21" s="776">
        <v>3.989561981535919E-2</v>
      </c>
    </row>
    <row r="22" spans="2:11" s="542" customFormat="1">
      <c r="B22" s="770" t="s">
        <v>421</v>
      </c>
      <c r="C22" s="776">
        <v>6.9597145567225127E-2</v>
      </c>
      <c r="D22" s="776">
        <v>8.3674572424558433E-2</v>
      </c>
      <c r="E22" s="776">
        <v>0.04</v>
      </c>
      <c r="F22" s="776">
        <v>6.1567460317460319E-2</v>
      </c>
      <c r="G22" s="776">
        <v>4.3985934187276608E-2</v>
      </c>
      <c r="H22" s="776">
        <v>3.8235278733919194E-2</v>
      </c>
    </row>
    <row r="23" spans="2:11" s="542" customFormat="1">
      <c r="B23" s="770" t="s">
        <v>391</v>
      </c>
      <c r="C23" s="776">
        <v>5.8408494672069641E-2</v>
      </c>
      <c r="D23" s="776">
        <v>5.005476473713219E-2</v>
      </c>
      <c r="E23" s="776">
        <v>3.9442348008385746E-2</v>
      </c>
      <c r="F23" s="776">
        <v>8.044635296413126E-2</v>
      </c>
      <c r="G23" s="776">
        <v>3.8154000219793163E-2</v>
      </c>
      <c r="H23" s="776">
        <v>3.9624084622545325E-2</v>
      </c>
    </row>
    <row r="24" spans="2:11" s="542" customFormat="1">
      <c r="B24" s="770" t="s">
        <v>394</v>
      </c>
      <c r="C24" s="776">
        <v>5.8232272069464547E-2</v>
      </c>
      <c r="D24" s="776">
        <v>6.3645276872964174E-2</v>
      </c>
      <c r="E24" s="776">
        <v>4.0785714285714286E-2</v>
      </c>
      <c r="F24" s="776">
        <v>4.705828460053442E-2</v>
      </c>
      <c r="G24" s="776">
        <v>3.0435018958862158E-2</v>
      </c>
      <c r="H24" s="776">
        <v>3.970932433564258E-2</v>
      </c>
    </row>
    <row r="25" spans="2:11" s="542" customFormat="1">
      <c r="B25" s="770" t="s">
        <v>397</v>
      </c>
      <c r="C25" s="776">
        <v>5.227873467808937E-2</v>
      </c>
      <c r="D25" s="776">
        <v>5.2101293961512946E-2</v>
      </c>
      <c r="E25" s="776">
        <v>4.2999999999999997E-2</v>
      </c>
      <c r="F25" s="776">
        <v>3.3096085888466319E-2</v>
      </c>
      <c r="G25" s="776">
        <v>2.9801960329590371E-2</v>
      </c>
      <c r="H25" s="776">
        <v>4.0060835588917001E-2</v>
      </c>
    </row>
    <row r="26" spans="2:11" s="542" customFormat="1">
      <c r="B26" s="770" t="s">
        <v>400</v>
      </c>
      <c r="C26" s="776">
        <v>5.9723961348789149E-2</v>
      </c>
      <c r="D26" s="776">
        <v>5.3577833894500555E-2</v>
      </c>
      <c r="E26" s="776">
        <v>4.1764925373134323E-2</v>
      </c>
      <c r="F26" s="776">
        <v>6.3370870655678965E-2</v>
      </c>
      <c r="G26" s="776">
        <v>2.4821338574338277E-2</v>
      </c>
      <c r="H26" s="776">
        <v>3.9162298803930434E-2</v>
      </c>
    </row>
    <row r="27" spans="2:11" s="542" customFormat="1">
      <c r="B27" s="770" t="s">
        <v>403</v>
      </c>
      <c r="C27" s="776">
        <v>5.5710772356390513E-2</v>
      </c>
      <c r="D27" s="776">
        <v>3.4371912174273739E-2</v>
      </c>
      <c r="E27" s="776">
        <v>4.2459459459459462E-2</v>
      </c>
      <c r="F27" s="776">
        <v>3.0294188647718715E-2</v>
      </c>
      <c r="G27" s="776">
        <v>2.191070134352259E-2</v>
      </c>
      <c r="H27" s="776">
        <v>3.9485688434936467E-2</v>
      </c>
    </row>
    <row r="28" spans="2:11" s="542" customFormat="1">
      <c r="B28" s="770" t="s">
        <v>406</v>
      </c>
      <c r="C28" s="776">
        <v>5.5304550205103047E-2</v>
      </c>
      <c r="D28" s="776">
        <v>4.5143890199047486E-2</v>
      </c>
      <c r="E28" s="776">
        <v>4.0257142857142859E-2</v>
      </c>
      <c r="F28" s="776">
        <v>3.6071713225391641E-2</v>
      </c>
      <c r="G28" s="776">
        <v>2.1246020146392101E-2</v>
      </c>
      <c r="H28" s="776">
        <v>3.9154160455940376E-2</v>
      </c>
    </row>
    <row r="29" spans="2:11" s="542" customFormat="1">
      <c r="B29" s="770" t="s">
        <v>409</v>
      </c>
      <c r="C29" s="776">
        <v>5.1939785608817478E-2</v>
      </c>
      <c r="D29" s="776">
        <v>3.0846358716247069E-2</v>
      </c>
      <c r="E29" s="776">
        <v>4.3971428571428571E-2</v>
      </c>
      <c r="F29" s="776">
        <v>5.1207088975120746E-2</v>
      </c>
      <c r="G29" s="776">
        <v>2.2067511501058092E-2</v>
      </c>
      <c r="H29" s="776">
        <v>4.1235301471230931E-2</v>
      </c>
    </row>
    <row r="30" spans="2:11" s="542" customFormat="1">
      <c r="B30" s="770" t="s">
        <v>412</v>
      </c>
      <c r="C30" s="776">
        <v>4.956194533059273E-2</v>
      </c>
      <c r="D30" s="776">
        <v>2.2861716035081914E-2</v>
      </c>
      <c r="E30" s="776">
        <v>3.9423826714801442E-2</v>
      </c>
      <c r="F30" s="776">
        <v>5.3501512165632328E-2</v>
      </c>
      <c r="G30" s="776">
        <v>2.1526828214561391E-2</v>
      </c>
      <c r="H30" s="776">
        <v>4.2282960331109051E-2</v>
      </c>
    </row>
    <row r="31" spans="2:11" s="542" customFormat="1">
      <c r="B31" s="770" t="s">
        <v>415</v>
      </c>
      <c r="C31" s="776">
        <v>5.0354189516923789E-2</v>
      </c>
      <c r="D31" s="776">
        <v>3.1104181279857816E-2</v>
      </c>
      <c r="E31" s="776">
        <v>4.3953738317757007E-2</v>
      </c>
      <c r="F31" s="776">
        <v>5.8606194565608484E-2</v>
      </c>
      <c r="G31" s="776">
        <v>2.5618084868199983E-2</v>
      </c>
      <c r="H31" s="776">
        <v>4.1457921275211446E-2</v>
      </c>
    </row>
    <row r="33" spans="2:2">
      <c r="B33" s="761" t="s">
        <v>194</v>
      </c>
    </row>
    <row r="35" spans="2:2">
      <c r="B35" s="548"/>
    </row>
    <row r="55" spans="2:2">
      <c r="B55" s="731" t="s">
        <v>931</v>
      </c>
    </row>
    <row r="57" spans="2:2">
      <c r="B57" s="1431" t="s">
        <v>2189</v>
      </c>
    </row>
  </sheetData>
  <mergeCells count="2">
    <mergeCell ref="F5:H6"/>
    <mergeCell ref="C5:E6"/>
  </mergeCells>
  <phoneticPr fontId="11" type="noConversion"/>
  <hyperlinks>
    <hyperlink ref="B57" location="Мазмұны!B73" display="мазмұнға"/>
  </hyperlinks>
  <pageMargins left="0.75" right="0.75" top="1" bottom="1" header="0.5" footer="0.5"/>
  <pageSetup paperSize="9" scale="74" orientation="portrait" verticalDpi="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4"/>
  <dimension ref="A2:AD31"/>
  <sheetViews>
    <sheetView topLeftCell="A14" workbookViewId="0">
      <selection activeCell="B31" sqref="B31"/>
    </sheetView>
  </sheetViews>
  <sheetFormatPr defaultRowHeight="12.75"/>
  <cols>
    <col min="1" max="1" width="9.140625" style="548"/>
    <col min="2" max="2" width="36.28515625" style="548" customWidth="1"/>
    <col min="3" max="3" width="12.5703125" style="548" customWidth="1"/>
    <col min="4" max="4" width="12" style="548" customWidth="1"/>
    <col min="5" max="5" width="11.42578125" style="548" customWidth="1"/>
    <col min="6" max="6" width="12.28515625" style="548" customWidth="1"/>
    <col min="7" max="7" width="11.28515625" style="548" customWidth="1"/>
    <col min="8" max="8" width="12.5703125" style="548" customWidth="1"/>
    <col min="9" max="10" width="11.5703125" style="548" customWidth="1"/>
    <col min="11" max="11" width="11.7109375" style="548" customWidth="1"/>
    <col min="12" max="12" width="11.5703125" style="548" customWidth="1"/>
    <col min="13" max="19" width="9.140625" style="548"/>
    <col min="20" max="20" width="9" style="548" customWidth="1"/>
    <col min="21" max="25" width="9.85546875" style="548" bestFit="1" customWidth="1"/>
    <col min="26" max="16384" width="9.140625" style="548"/>
  </cols>
  <sheetData>
    <row r="2" spans="1:30">
      <c r="A2" s="548" t="s">
        <v>1380</v>
      </c>
      <c r="B2" s="780" t="s">
        <v>164</v>
      </c>
    </row>
    <row r="4" spans="1:30" s="781" customFormat="1" ht="14.25" customHeight="1">
      <c r="B4" s="794" t="s">
        <v>2050</v>
      </c>
      <c r="C4" s="783" t="s">
        <v>390</v>
      </c>
      <c r="D4" s="783" t="s">
        <v>393</v>
      </c>
      <c r="E4" s="783" t="s">
        <v>396</v>
      </c>
      <c r="F4" s="783" t="s">
        <v>399</v>
      </c>
      <c r="G4" s="783" t="s">
        <v>402</v>
      </c>
      <c r="H4" s="783" t="s">
        <v>405</v>
      </c>
      <c r="I4" s="783" t="s">
        <v>408</v>
      </c>
      <c r="J4" s="783" t="s">
        <v>411</v>
      </c>
      <c r="K4" s="783" t="s">
        <v>414</v>
      </c>
      <c r="L4" s="783" t="s">
        <v>417</v>
      </c>
      <c r="M4" s="784" t="s">
        <v>419</v>
      </c>
      <c r="N4" s="784" t="s">
        <v>421</v>
      </c>
      <c r="O4" s="784" t="s">
        <v>391</v>
      </c>
      <c r="P4" s="784" t="s">
        <v>394</v>
      </c>
      <c r="Q4" s="784" t="s">
        <v>397</v>
      </c>
      <c r="R4" s="784" t="s">
        <v>400</v>
      </c>
      <c r="S4" s="784" t="s">
        <v>403</v>
      </c>
      <c r="T4" s="784" t="s">
        <v>406</v>
      </c>
      <c r="U4" s="784" t="s">
        <v>409</v>
      </c>
      <c r="V4" s="784" t="s">
        <v>412</v>
      </c>
      <c r="W4" s="784" t="s">
        <v>415</v>
      </c>
      <c r="X4" s="784" t="s">
        <v>529</v>
      </c>
      <c r="Y4" s="784" t="s">
        <v>527</v>
      </c>
    </row>
    <row r="5" spans="1:30" s="785" customFormat="1">
      <c r="B5" s="786" t="s">
        <v>162</v>
      </c>
      <c r="C5" s="787"/>
      <c r="D5" s="787"/>
      <c r="E5" s="787"/>
      <c r="F5" s="787"/>
      <c r="G5" s="787"/>
      <c r="H5" s="787"/>
      <c r="I5" s="787"/>
      <c r="J5" s="787"/>
      <c r="K5" s="787"/>
      <c r="L5" s="787"/>
      <c r="M5" s="788"/>
      <c r="N5" s="788"/>
      <c r="O5" s="788"/>
      <c r="P5" s="788"/>
      <c r="Q5" s="788"/>
      <c r="R5" s="789">
        <v>2512.6610500000002</v>
      </c>
      <c r="S5" s="788"/>
      <c r="T5" s="788"/>
      <c r="U5" s="788"/>
      <c r="V5" s="789">
        <v>199.67997500000001</v>
      </c>
      <c r="W5" s="789"/>
      <c r="X5" s="789"/>
      <c r="Y5" s="789"/>
    </row>
    <row r="6" spans="1:30" s="785" customFormat="1">
      <c r="B6" s="786" t="s">
        <v>163</v>
      </c>
      <c r="C6" s="787">
        <v>0</v>
      </c>
      <c r="D6" s="787">
        <v>0</v>
      </c>
      <c r="E6" s="787">
        <v>0</v>
      </c>
      <c r="F6" s="787">
        <v>324.32524846000001</v>
      </c>
      <c r="G6" s="787">
        <v>1896.97191109</v>
      </c>
      <c r="H6" s="787">
        <v>0</v>
      </c>
      <c r="I6" s="787">
        <v>1</v>
      </c>
      <c r="J6" s="787">
        <v>7638.5013333200004</v>
      </c>
      <c r="K6" s="787">
        <v>505.26983586</v>
      </c>
      <c r="L6" s="787">
        <v>0</v>
      </c>
      <c r="M6" s="789">
        <v>4015.27255827</v>
      </c>
      <c r="N6" s="789">
        <v>3290.8368397000004</v>
      </c>
      <c r="O6" s="789">
        <v>7695.06</v>
      </c>
      <c r="P6" s="788"/>
      <c r="Q6" s="788"/>
      <c r="R6" s="788"/>
      <c r="S6" s="788"/>
      <c r="T6" s="789">
        <v>6.4287549999999998</v>
      </c>
      <c r="U6" s="788"/>
      <c r="V6" s="789"/>
      <c r="W6" s="789"/>
      <c r="X6" s="789"/>
      <c r="Y6" s="789"/>
    </row>
    <row r="7" spans="1:30" s="785" customFormat="1">
      <c r="B7" s="786" t="s">
        <v>1561</v>
      </c>
      <c r="C7" s="790">
        <v>87173.593641419997</v>
      </c>
      <c r="D7" s="790">
        <v>26005.083039159999</v>
      </c>
      <c r="E7" s="790">
        <v>26536.46929184</v>
      </c>
      <c r="F7" s="790">
        <v>46348.729750580002</v>
      </c>
      <c r="G7" s="790">
        <v>42441.480424410001</v>
      </c>
      <c r="H7" s="790">
        <v>58499.174107140003</v>
      </c>
      <c r="I7" s="790">
        <v>358494.90689917997</v>
      </c>
      <c r="J7" s="790">
        <v>63611.150796649999</v>
      </c>
      <c r="K7" s="790">
        <v>37981.246975039998</v>
      </c>
      <c r="L7" s="790">
        <v>25218.072817389999</v>
      </c>
      <c r="M7" s="789">
        <v>52141.159400710007</v>
      </c>
      <c r="N7" s="789">
        <v>30249.785963582999</v>
      </c>
      <c r="O7" s="789">
        <v>47518.499248389999</v>
      </c>
      <c r="P7" s="789">
        <v>26407.816146899993</v>
      </c>
      <c r="Q7" s="789">
        <v>29728.921321840011</v>
      </c>
      <c r="R7" s="789">
        <v>29770.871593300002</v>
      </c>
      <c r="S7" s="789">
        <v>14239.935414669999</v>
      </c>
      <c r="T7" s="789">
        <v>60862.468654890006</v>
      </c>
      <c r="U7" s="789">
        <v>54252.700398079985</v>
      </c>
      <c r="V7" s="789">
        <v>20451.862870429999</v>
      </c>
      <c r="W7" s="789">
        <v>75779.183031870009</v>
      </c>
      <c r="X7" s="789">
        <v>37866.895363439988</v>
      </c>
      <c r="Y7" s="790">
        <v>18065.979142569999</v>
      </c>
      <c r="Z7" s="791"/>
      <c r="AA7" s="791"/>
      <c r="AB7" s="791"/>
      <c r="AC7" s="791"/>
      <c r="AD7" s="791"/>
    </row>
    <row r="8" spans="1:30" s="785" customFormat="1">
      <c r="B8" s="786" t="s">
        <v>1562</v>
      </c>
      <c r="C8" s="787">
        <v>30977.344038300002</v>
      </c>
      <c r="D8" s="787">
        <v>30407.98042457</v>
      </c>
      <c r="E8" s="787">
        <v>40254.660929780002</v>
      </c>
      <c r="F8" s="787">
        <v>65763.139357280001</v>
      </c>
      <c r="G8" s="787">
        <v>28272.55196099</v>
      </c>
      <c r="H8" s="787">
        <v>34892.531338809997</v>
      </c>
      <c r="I8" s="787">
        <v>72679.284523730006</v>
      </c>
      <c r="J8" s="787">
        <v>25218.79718473</v>
      </c>
      <c r="K8" s="787">
        <v>15869.525957440001</v>
      </c>
      <c r="L8" s="787">
        <v>81877.525379140003</v>
      </c>
      <c r="M8" s="789">
        <v>35750.876099330002</v>
      </c>
      <c r="N8" s="789">
        <v>37335.518139860003</v>
      </c>
      <c r="O8" s="789">
        <v>32658.340111149999</v>
      </c>
      <c r="P8" s="789">
        <v>12411.930538529989</v>
      </c>
      <c r="Q8" s="789">
        <v>22900.479160819988</v>
      </c>
      <c r="R8" s="789">
        <v>11478.502075909995</v>
      </c>
      <c r="S8" s="789">
        <v>22726.815318249999</v>
      </c>
      <c r="T8" s="789">
        <v>31325.951813990003</v>
      </c>
      <c r="U8" s="789">
        <v>44289.933507209993</v>
      </c>
      <c r="V8" s="789">
        <v>63947.466832929989</v>
      </c>
      <c r="W8" s="789">
        <v>19715.243638270003</v>
      </c>
      <c r="X8" s="789">
        <v>79058.541952290019</v>
      </c>
      <c r="Y8" s="790">
        <v>44362.957668450101</v>
      </c>
      <c r="Z8" s="791"/>
      <c r="AA8" s="791"/>
      <c r="AB8" s="791"/>
      <c r="AC8" s="791"/>
      <c r="AD8" s="791"/>
    </row>
    <row r="10" spans="1:30">
      <c r="B10" s="780" t="s">
        <v>164</v>
      </c>
    </row>
    <row r="29" spans="2:2">
      <c r="B29" s="547" t="s">
        <v>1563</v>
      </c>
    </row>
    <row r="31" spans="2:2">
      <c r="B31" s="1431" t="s">
        <v>2189</v>
      </c>
    </row>
  </sheetData>
  <phoneticPr fontId="63" type="noConversion"/>
  <hyperlinks>
    <hyperlink ref="B31" location="Мазмұны!B74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5"/>
  <dimension ref="A2:Y30"/>
  <sheetViews>
    <sheetView topLeftCell="A11" workbookViewId="0">
      <selection activeCell="B30" sqref="B30"/>
    </sheetView>
  </sheetViews>
  <sheetFormatPr defaultRowHeight="12.75"/>
  <cols>
    <col min="1" max="1" width="4.85546875" style="548" bestFit="1" customWidth="1"/>
    <col min="2" max="2" width="33" style="548" customWidth="1"/>
    <col min="3" max="3" width="14" style="548" bestFit="1" customWidth="1"/>
    <col min="4" max="5" width="13.140625" style="548" bestFit="1" customWidth="1"/>
    <col min="6" max="6" width="14" style="548" bestFit="1" customWidth="1"/>
    <col min="7" max="10" width="13.140625" style="548" bestFit="1" customWidth="1"/>
    <col min="11" max="11" width="14" style="548" bestFit="1" customWidth="1"/>
    <col min="12" max="13" width="13.140625" style="548" bestFit="1" customWidth="1"/>
    <col min="14" max="14" width="12.140625" style="548" bestFit="1" customWidth="1"/>
    <col min="15" max="25" width="13.140625" style="548" bestFit="1" customWidth="1"/>
    <col min="26" max="16384" width="9.140625" style="548"/>
  </cols>
  <sheetData>
    <row r="2" spans="1:25">
      <c r="A2" s="548" t="s">
        <v>1380</v>
      </c>
      <c r="B2" s="780" t="s">
        <v>165</v>
      </c>
      <c r="C2" s="546"/>
    </row>
    <row r="4" spans="1:25" s="781" customFormat="1" ht="13.5" customHeight="1">
      <c r="B4" s="794" t="s">
        <v>2050</v>
      </c>
      <c r="C4" s="783" t="s">
        <v>390</v>
      </c>
      <c r="D4" s="783" t="s">
        <v>393</v>
      </c>
      <c r="E4" s="783" t="s">
        <v>396</v>
      </c>
      <c r="F4" s="783" t="s">
        <v>399</v>
      </c>
      <c r="G4" s="783" t="s">
        <v>402</v>
      </c>
      <c r="H4" s="783" t="s">
        <v>405</v>
      </c>
      <c r="I4" s="783" t="s">
        <v>408</v>
      </c>
      <c r="J4" s="783" t="s">
        <v>411</v>
      </c>
      <c r="K4" s="783" t="s">
        <v>414</v>
      </c>
      <c r="L4" s="783" t="s">
        <v>417</v>
      </c>
      <c r="M4" s="784" t="s">
        <v>419</v>
      </c>
      <c r="N4" s="784" t="s">
        <v>421</v>
      </c>
      <c r="O4" s="784" t="s">
        <v>391</v>
      </c>
      <c r="P4" s="784" t="s">
        <v>394</v>
      </c>
      <c r="Q4" s="784" t="s">
        <v>397</v>
      </c>
      <c r="R4" s="784" t="s">
        <v>400</v>
      </c>
      <c r="S4" s="784" t="s">
        <v>403</v>
      </c>
      <c r="T4" s="784" t="s">
        <v>406</v>
      </c>
      <c r="U4" s="784" t="s">
        <v>409</v>
      </c>
      <c r="V4" s="784" t="s">
        <v>412</v>
      </c>
      <c r="W4" s="784" t="s">
        <v>415</v>
      </c>
      <c r="X4" s="784" t="s">
        <v>529</v>
      </c>
      <c r="Y4" s="784" t="s">
        <v>527</v>
      </c>
    </row>
    <row r="5" spans="1:25" s="795" customFormat="1">
      <c r="B5" s="796" t="s">
        <v>1564</v>
      </c>
      <c r="C5" s="797">
        <v>7339.3106005199998</v>
      </c>
      <c r="D5" s="797">
        <v>7355.3122636400003</v>
      </c>
      <c r="E5" s="797">
        <v>19977.638541460001</v>
      </c>
      <c r="F5" s="797">
        <v>2281.2975662899998</v>
      </c>
      <c r="G5" s="797">
        <v>7554.31066904</v>
      </c>
      <c r="H5" s="797">
        <v>10965.11958465</v>
      </c>
      <c r="I5" s="797">
        <v>15913.3173606</v>
      </c>
      <c r="J5" s="797">
        <v>11505.25946173</v>
      </c>
      <c r="K5" s="797">
        <v>720.09855395</v>
      </c>
      <c r="L5" s="797">
        <v>1730.9513493100001</v>
      </c>
      <c r="M5" s="797">
        <v>8483.1332918999997</v>
      </c>
      <c r="N5" s="797">
        <v>7057.2095372800004</v>
      </c>
      <c r="O5" s="797">
        <v>11786.87244682</v>
      </c>
      <c r="P5" s="797">
        <v>27797.55039832</v>
      </c>
      <c r="Q5" s="797">
        <v>24081.029331400001</v>
      </c>
      <c r="R5" s="797">
        <v>13914.663108250001</v>
      </c>
      <c r="S5" s="797">
        <v>7685.9380347799997</v>
      </c>
      <c r="T5" s="797">
        <v>9885.3873884599998</v>
      </c>
      <c r="U5" s="797">
        <v>10351.51650935</v>
      </c>
      <c r="V5" s="797">
        <v>9932.8759386700003</v>
      </c>
      <c r="W5" s="797">
        <v>33387.655871670002</v>
      </c>
      <c r="X5" s="797">
        <v>38228.61939439</v>
      </c>
      <c r="Y5" s="797">
        <v>58547.377762149998</v>
      </c>
    </row>
    <row r="6" spans="1:25" s="795" customFormat="1">
      <c r="B6" s="796" t="s">
        <v>1565</v>
      </c>
      <c r="C6" s="797">
        <v>5.8794546099999998</v>
      </c>
      <c r="D6" s="797">
        <v>8.7487724999999994</v>
      </c>
      <c r="E6" s="797">
        <v>1.4503272</v>
      </c>
      <c r="F6" s="797">
        <v>5.8224164700000003</v>
      </c>
      <c r="G6" s="797">
        <v>2.8431169999999999</v>
      </c>
      <c r="H6" s="797">
        <v>6.67876432</v>
      </c>
      <c r="I6" s="797">
        <v>0</v>
      </c>
      <c r="J6" s="797">
        <v>0</v>
      </c>
      <c r="K6" s="797">
        <v>0</v>
      </c>
      <c r="L6" s="797">
        <v>0</v>
      </c>
      <c r="M6" s="797">
        <v>0</v>
      </c>
      <c r="N6" s="797">
        <v>0</v>
      </c>
      <c r="O6" s="797">
        <v>0</v>
      </c>
      <c r="P6" s="797">
        <v>0</v>
      </c>
      <c r="Q6" s="797">
        <v>0</v>
      </c>
      <c r="R6" s="797">
        <v>0</v>
      </c>
      <c r="S6" s="797">
        <v>0</v>
      </c>
      <c r="T6" s="797">
        <v>0</v>
      </c>
      <c r="U6" s="797">
        <v>0</v>
      </c>
      <c r="V6" s="797">
        <v>0</v>
      </c>
      <c r="W6" s="797">
        <v>0</v>
      </c>
      <c r="X6" s="797">
        <v>0</v>
      </c>
      <c r="Y6" s="797">
        <v>0</v>
      </c>
    </row>
    <row r="7" spans="1:25" s="795" customFormat="1">
      <c r="B7" s="796" t="s">
        <v>1566</v>
      </c>
      <c r="C7" s="797">
        <v>211601.12575054</v>
      </c>
      <c r="D7" s="797">
        <v>23807.7941479</v>
      </c>
      <c r="E7" s="797">
        <v>65346.327856160002</v>
      </c>
      <c r="F7" s="797">
        <v>108965.45070251</v>
      </c>
      <c r="G7" s="797">
        <v>58740.065811380002</v>
      </c>
      <c r="H7" s="797">
        <v>54609.969033649999</v>
      </c>
      <c r="I7" s="797">
        <v>65251.054075339998</v>
      </c>
      <c r="J7" s="797">
        <v>79838.616711020004</v>
      </c>
      <c r="K7" s="797">
        <v>185199.73236786001</v>
      </c>
      <c r="L7" s="797">
        <v>50504.020625700003</v>
      </c>
      <c r="M7" s="797">
        <v>7871.9350034999998</v>
      </c>
      <c r="N7" s="797">
        <v>198.94110000000001</v>
      </c>
      <c r="O7" s="797">
        <v>23016.256966450001</v>
      </c>
      <c r="P7" s="797">
        <v>8223.2704599999997</v>
      </c>
      <c r="Q7" s="797">
        <v>1361.3303450000001</v>
      </c>
      <c r="R7" s="797">
        <v>15386.3147692</v>
      </c>
      <c r="S7" s="797">
        <v>45946.849439999998</v>
      </c>
      <c r="T7" s="797">
        <v>397.47992199999999</v>
      </c>
      <c r="U7" s="797">
        <v>13271.318128999999</v>
      </c>
      <c r="V7" s="797">
        <v>6546.0522719999999</v>
      </c>
      <c r="W7" s="797">
        <v>6038.3860599999998</v>
      </c>
      <c r="X7" s="797">
        <v>18452.613685</v>
      </c>
      <c r="Y7" s="797">
        <v>1908.5682859999999</v>
      </c>
    </row>
    <row r="9" spans="1:25">
      <c r="B9" s="780" t="s">
        <v>165</v>
      </c>
    </row>
    <row r="28" spans="2:2">
      <c r="B28" s="547" t="s">
        <v>185</v>
      </c>
    </row>
    <row r="30" spans="2:2">
      <c r="B30" s="1431" t="s">
        <v>2189</v>
      </c>
    </row>
  </sheetData>
  <phoneticPr fontId="63" type="noConversion"/>
  <hyperlinks>
    <hyperlink ref="B30" location="Мазмұны!B75" display="мазмұнға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4"/>
  <dimension ref="A2:AB28"/>
  <sheetViews>
    <sheetView topLeftCell="A10" zoomScaleNormal="100" zoomScaleSheetLayoutView="25" workbookViewId="0">
      <selection activeCell="B28" sqref="B28"/>
    </sheetView>
  </sheetViews>
  <sheetFormatPr defaultRowHeight="12.75"/>
  <cols>
    <col min="1" max="1" width="9.140625" style="548"/>
    <col min="2" max="2" width="28.7109375" style="548" customWidth="1"/>
    <col min="3" max="3" width="10.140625" style="548" hidden="1" customWidth="1"/>
    <col min="4" max="4" width="10.7109375" style="548" hidden="1" customWidth="1"/>
    <col min="5" max="5" width="10" style="548" hidden="1" customWidth="1"/>
    <col min="6" max="6" width="10.5703125" style="548" customWidth="1"/>
    <col min="7" max="7" width="13" style="548" customWidth="1"/>
    <col min="8" max="8" width="13.28515625" style="548" customWidth="1"/>
    <col min="9" max="9" width="12.42578125" style="548" customWidth="1"/>
    <col min="10" max="10" width="12.140625" style="548" customWidth="1"/>
    <col min="11" max="11" width="12.5703125" style="548" customWidth="1"/>
    <col min="12" max="12" width="12.7109375" style="548" customWidth="1"/>
    <col min="13" max="13" width="13.140625" style="548" customWidth="1"/>
    <col min="14" max="14" width="10.85546875" style="548" customWidth="1"/>
    <col min="15" max="15" width="12.7109375" style="548" bestFit="1" customWidth="1"/>
    <col min="16" max="16" width="11.140625" style="548" customWidth="1"/>
    <col min="17" max="24" width="12.7109375" style="548" bestFit="1" customWidth="1"/>
    <col min="25" max="25" width="9.5703125" style="548" bestFit="1" customWidth="1"/>
    <col min="26" max="27" width="10.85546875" style="548" bestFit="1" customWidth="1"/>
    <col min="28" max="28" width="12.28515625" style="548" customWidth="1"/>
    <col min="29" max="16384" width="9.140625" style="548"/>
  </cols>
  <sheetData>
    <row r="2" spans="1:28">
      <c r="A2" s="548" t="s">
        <v>1380</v>
      </c>
      <c r="B2" s="780" t="s">
        <v>195</v>
      </c>
    </row>
    <row r="3" spans="1:28">
      <c r="F3" s="546"/>
    </row>
    <row r="4" spans="1:28" s="781" customFormat="1">
      <c r="B4" s="794" t="s">
        <v>2050</v>
      </c>
      <c r="C4" s="782"/>
      <c r="D4" s="782"/>
      <c r="E4" s="782"/>
      <c r="F4" s="783" t="s">
        <v>390</v>
      </c>
      <c r="G4" s="783" t="s">
        <v>393</v>
      </c>
      <c r="H4" s="783" t="s">
        <v>396</v>
      </c>
      <c r="I4" s="783" t="s">
        <v>399</v>
      </c>
      <c r="J4" s="783" t="s">
        <v>402</v>
      </c>
      <c r="K4" s="783" t="s">
        <v>405</v>
      </c>
      <c r="L4" s="783" t="s">
        <v>408</v>
      </c>
      <c r="M4" s="783" t="s">
        <v>411</v>
      </c>
      <c r="N4" s="783" t="s">
        <v>414</v>
      </c>
      <c r="O4" s="783" t="s">
        <v>417</v>
      </c>
      <c r="P4" s="784" t="s">
        <v>419</v>
      </c>
      <c r="Q4" s="784" t="s">
        <v>421</v>
      </c>
      <c r="R4" s="784" t="s">
        <v>391</v>
      </c>
      <c r="S4" s="784" t="s">
        <v>394</v>
      </c>
      <c r="T4" s="784" t="s">
        <v>397</v>
      </c>
      <c r="U4" s="784" t="s">
        <v>400</v>
      </c>
      <c r="V4" s="784" t="s">
        <v>403</v>
      </c>
      <c r="W4" s="784" t="s">
        <v>406</v>
      </c>
      <c r="X4" s="784" t="s">
        <v>409</v>
      </c>
      <c r="Y4" s="784" t="s">
        <v>412</v>
      </c>
      <c r="Z4" s="784" t="s">
        <v>415</v>
      </c>
      <c r="AA4" s="784" t="s">
        <v>529</v>
      </c>
      <c r="AB4" s="784" t="s">
        <v>527</v>
      </c>
    </row>
    <row r="5" spans="1:28" ht="15.75" customHeight="1">
      <c r="B5" s="550" t="s">
        <v>1567</v>
      </c>
      <c r="C5" s="550"/>
      <c r="D5" s="550"/>
      <c r="E5" s="550"/>
      <c r="F5" s="798">
        <v>1.2987885081552222</v>
      </c>
      <c r="G5" s="798">
        <v>1.1374016756045304</v>
      </c>
      <c r="H5" s="798">
        <v>1.3692883594592153</v>
      </c>
      <c r="I5" s="798">
        <v>1.404467355972447</v>
      </c>
      <c r="J5" s="798">
        <v>1.4788524114007573</v>
      </c>
      <c r="K5" s="798">
        <v>1.8953920056636664</v>
      </c>
      <c r="L5" s="798">
        <v>2.2791053472124685</v>
      </c>
      <c r="M5" s="798">
        <v>2.0123001211578915</v>
      </c>
      <c r="N5" s="798">
        <v>1.7520200789216762</v>
      </c>
      <c r="O5" s="798">
        <v>1.4853020451580883</v>
      </c>
      <c r="P5" s="798">
        <v>2.4450030359555521</v>
      </c>
      <c r="Q5" s="798">
        <v>2.2420890313560933</v>
      </c>
      <c r="R5" s="798">
        <v>1.9047181314832451</v>
      </c>
      <c r="S5" s="798">
        <v>2.0154501286754929</v>
      </c>
      <c r="T5" s="798">
        <v>2.3012177843907029</v>
      </c>
      <c r="U5" s="798">
        <v>1.7864618523337132</v>
      </c>
      <c r="V5" s="798">
        <v>1.8426298633263334</v>
      </c>
      <c r="W5" s="798">
        <v>1.8878936594674398</v>
      </c>
      <c r="X5" s="798">
        <v>1.7957928609607055</v>
      </c>
      <c r="Y5" s="798">
        <v>1.5534395211706216</v>
      </c>
      <c r="Z5" s="798">
        <v>1.6033970296871536</v>
      </c>
      <c r="AA5" s="798">
        <v>1.8527073466821828</v>
      </c>
      <c r="AB5" s="798">
        <v>2.2547437062750824</v>
      </c>
    </row>
    <row r="6" spans="1:28">
      <c r="B6" s="550" t="s">
        <v>166</v>
      </c>
      <c r="C6" s="550"/>
      <c r="D6" s="550"/>
      <c r="E6" s="550"/>
      <c r="F6" s="799">
        <v>0.87210597531845646</v>
      </c>
      <c r="G6" s="799">
        <v>0.82348538183519515</v>
      </c>
      <c r="H6" s="799">
        <v>0.89585146446757524</v>
      </c>
      <c r="I6" s="799">
        <v>0.7995455435348886</v>
      </c>
      <c r="J6" s="799">
        <v>0.74061491357785314</v>
      </c>
      <c r="K6" s="799">
        <v>0.77382667442107356</v>
      </c>
      <c r="L6" s="799">
        <v>0.73570798417024275</v>
      </c>
      <c r="M6" s="799">
        <v>0.79289394329559637</v>
      </c>
      <c r="N6" s="799">
        <v>0.73256800689228529</v>
      </c>
      <c r="O6" s="799">
        <v>0.71766968857487312</v>
      </c>
      <c r="P6" s="799">
        <v>0.89371140452237618</v>
      </c>
      <c r="Q6" s="799">
        <v>0.71979977490421321</v>
      </c>
      <c r="R6" s="799">
        <v>0.81019918985521899</v>
      </c>
      <c r="S6" s="799">
        <v>0.80738312808915647</v>
      </c>
      <c r="T6" s="799">
        <v>0.74537207864160493</v>
      </c>
      <c r="U6" s="799">
        <v>0.922649317964363</v>
      </c>
      <c r="V6" s="799">
        <v>1.1094248246031326</v>
      </c>
      <c r="W6" s="799">
        <v>0.89395823321877599</v>
      </c>
      <c r="X6" s="799">
        <v>0.9530474729510594</v>
      </c>
      <c r="Y6" s="799">
        <v>1.0006230438860846</v>
      </c>
      <c r="Z6" s="799">
        <v>1.08825943715153</v>
      </c>
      <c r="AA6" s="799">
        <v>1.4037685325617091</v>
      </c>
      <c r="AB6" s="799">
        <v>1.4955864240636736</v>
      </c>
    </row>
    <row r="8" spans="1:28">
      <c r="B8" s="780" t="s">
        <v>195</v>
      </c>
    </row>
    <row r="26" spans="2:2">
      <c r="B26" s="559" t="s">
        <v>1568</v>
      </c>
    </row>
    <row r="28" spans="2:2">
      <c r="B28" s="1431" t="s">
        <v>2189</v>
      </c>
    </row>
  </sheetData>
  <phoneticPr fontId="63" type="noConversion"/>
  <hyperlinks>
    <hyperlink ref="B28" location="Мазмұны!B76" display="мазмұнға"/>
  </hyperlinks>
  <pageMargins left="0.75" right="0.75" top="1" bottom="1" header="0.5" footer="0.5"/>
  <pageSetup paperSize="9" scale="28" orientation="landscape" verticalDpi="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5"/>
  <dimension ref="A2:G465"/>
  <sheetViews>
    <sheetView topLeftCell="B14" zoomScaleNormal="100" workbookViewId="0">
      <selection activeCell="G29" sqref="G29"/>
    </sheetView>
  </sheetViews>
  <sheetFormatPr defaultRowHeight="12.75"/>
  <cols>
    <col min="1" max="1" width="9.140625" style="548"/>
    <col min="2" max="2" width="11" style="800" customWidth="1"/>
    <col min="3" max="3" width="11.85546875" style="801" customWidth="1"/>
    <col min="4" max="4" width="11" style="802" customWidth="1"/>
    <col min="5" max="16384" width="9.140625" style="548"/>
  </cols>
  <sheetData>
    <row r="2" spans="1:7">
      <c r="A2" s="548" t="s">
        <v>1380</v>
      </c>
      <c r="B2" s="830" t="s">
        <v>167</v>
      </c>
      <c r="C2" s="804"/>
      <c r="D2" s="805"/>
      <c r="G2" s="830" t="s">
        <v>167</v>
      </c>
    </row>
    <row r="3" spans="1:7" ht="13.5" thickBot="1">
      <c r="B3" s="803"/>
      <c r="C3" s="804"/>
      <c r="D3" s="805"/>
    </row>
    <row r="4" spans="1:7">
      <c r="B4" s="1511" t="s">
        <v>1569</v>
      </c>
      <c r="C4" s="1513" t="s">
        <v>1570</v>
      </c>
      <c r="D4" s="1515" t="s">
        <v>1571</v>
      </c>
    </row>
    <row r="5" spans="1:7">
      <c r="B5" s="1512"/>
      <c r="C5" s="1514"/>
      <c r="D5" s="1516"/>
    </row>
    <row r="6" spans="1:7">
      <c r="B6" s="806"/>
      <c r="C6" s="807" t="s">
        <v>1573</v>
      </c>
      <c r="D6" s="808" t="s">
        <v>1572</v>
      </c>
    </row>
    <row r="7" spans="1:7">
      <c r="B7" s="800">
        <v>39085</v>
      </c>
      <c r="C7" s="801">
        <v>2349.9849883494835</v>
      </c>
      <c r="D7" s="809">
        <v>7.2009402331152605</v>
      </c>
    </row>
    <row r="8" spans="1:7">
      <c r="B8" s="800">
        <v>39086</v>
      </c>
      <c r="C8" s="801">
        <v>2315.3520376747138</v>
      </c>
      <c r="D8" s="809">
        <v>7.1968028330370748</v>
      </c>
    </row>
    <row r="9" spans="1:7">
      <c r="B9" s="800">
        <v>39087</v>
      </c>
      <c r="C9" s="801">
        <v>2361.271662120871</v>
      </c>
      <c r="D9" s="809">
        <v>7.1864338090219082</v>
      </c>
    </row>
    <row r="10" spans="1:7">
      <c r="B10" s="800">
        <v>39090</v>
      </c>
      <c r="C10" s="801">
        <v>2325.320420219794</v>
      </c>
      <c r="D10" s="809">
        <v>7.2089705342998744</v>
      </c>
    </row>
    <row r="11" spans="1:7">
      <c r="B11" s="800">
        <v>39091</v>
      </c>
      <c r="C11" s="801">
        <v>2369.3650592095964</v>
      </c>
      <c r="D11" s="809">
        <v>7.2056416397879186</v>
      </c>
    </row>
    <row r="12" spans="1:7">
      <c r="B12" s="800">
        <v>39092</v>
      </c>
      <c r="C12" s="801">
        <v>2335.1602842406128</v>
      </c>
      <c r="D12" s="809">
        <v>7.4144220882480516</v>
      </c>
    </row>
    <row r="13" spans="1:7">
      <c r="B13" s="800">
        <v>39093</v>
      </c>
      <c r="C13" s="801">
        <v>2343.7176591254643</v>
      </c>
      <c r="D13" s="809">
        <v>7.2096952092933098</v>
      </c>
    </row>
    <row r="14" spans="1:7">
      <c r="B14" s="800">
        <v>39094</v>
      </c>
      <c r="C14" s="801">
        <v>2359.8664012009599</v>
      </c>
      <c r="D14" s="809">
        <v>7.1838778272722115</v>
      </c>
    </row>
    <row r="15" spans="1:7">
      <c r="B15" s="800">
        <v>39097</v>
      </c>
      <c r="C15" s="801">
        <v>2276.2294106474201</v>
      </c>
      <c r="D15" s="809">
        <v>7.4311058628147242</v>
      </c>
    </row>
    <row r="16" spans="1:7">
      <c r="B16" s="800">
        <v>39098</v>
      </c>
      <c r="C16" s="801">
        <v>2284.8536616349265</v>
      </c>
      <c r="D16" s="809">
        <v>7.2337777930504776</v>
      </c>
    </row>
    <row r="17" spans="2:7">
      <c r="B17" s="800">
        <v>39099</v>
      </c>
      <c r="C17" s="801">
        <v>2541.7993989290253</v>
      </c>
      <c r="D17" s="809">
        <v>7.2328429620396983</v>
      </c>
    </row>
    <row r="18" spans="2:7">
      <c r="B18" s="800">
        <v>39100</v>
      </c>
      <c r="C18" s="801">
        <v>2430.8508665298159</v>
      </c>
      <c r="D18" s="809">
        <v>7.2449699074780272</v>
      </c>
    </row>
    <row r="19" spans="2:7">
      <c r="B19" s="800">
        <v>39101</v>
      </c>
      <c r="C19" s="801">
        <v>2436.0090860896066</v>
      </c>
      <c r="D19" s="809">
        <v>7.2322022570653788</v>
      </c>
    </row>
    <row r="20" spans="2:7">
      <c r="B20" s="800">
        <v>39104</v>
      </c>
      <c r="C20" s="801">
        <v>2505.0307929966284</v>
      </c>
      <c r="D20" s="809">
        <v>7.2277770326357738</v>
      </c>
    </row>
    <row r="21" spans="2:7">
      <c r="B21" s="800">
        <v>39105</v>
      </c>
      <c r="C21" s="801">
        <v>2480.1597151714709</v>
      </c>
      <c r="D21" s="809">
        <v>7.239077075750644</v>
      </c>
    </row>
    <row r="22" spans="2:7">
      <c r="B22" s="800">
        <v>39106</v>
      </c>
      <c r="C22" s="801">
        <v>2538.1449144190155</v>
      </c>
      <c r="D22" s="809">
        <v>7.2298812043874783</v>
      </c>
    </row>
    <row r="23" spans="2:7">
      <c r="B23" s="800">
        <v>39107</v>
      </c>
      <c r="C23" s="801">
        <v>2499.8064339727312</v>
      </c>
      <c r="D23" s="809">
        <v>7.840369912529721</v>
      </c>
    </row>
    <row r="24" spans="2:7">
      <c r="B24" s="800">
        <v>39108</v>
      </c>
      <c r="C24" s="801">
        <v>2440.8190022174899</v>
      </c>
      <c r="D24" s="809">
        <v>7.8155778717315494</v>
      </c>
    </row>
    <row r="25" spans="2:7">
      <c r="B25" s="800">
        <v>39111</v>
      </c>
      <c r="C25" s="801">
        <v>2434.6372304574011</v>
      </c>
      <c r="D25" s="809">
        <v>7.8534819429036062</v>
      </c>
    </row>
    <row r="26" spans="2:7">
      <c r="B26" s="800">
        <v>39112</v>
      </c>
      <c r="C26" s="801">
        <v>2406.0844341181632</v>
      </c>
      <c r="D26" s="809">
        <v>7.6618104713408242</v>
      </c>
    </row>
    <row r="27" spans="2:7">
      <c r="B27" s="800">
        <v>39113</v>
      </c>
      <c r="C27" s="801">
        <v>2535.6256850792583</v>
      </c>
      <c r="D27" s="809">
        <v>7.6772589055055462</v>
      </c>
      <c r="G27" s="547" t="s">
        <v>185</v>
      </c>
    </row>
    <row r="28" spans="2:7">
      <c r="B28" s="800">
        <v>39114</v>
      </c>
      <c r="C28" s="801">
        <v>2501.1640309821764</v>
      </c>
      <c r="D28" s="809">
        <v>7.8654336479183184</v>
      </c>
    </row>
    <row r="29" spans="2:7">
      <c r="B29" s="800">
        <v>39115</v>
      </c>
      <c r="C29" s="801">
        <v>2611.264853279939</v>
      </c>
      <c r="D29" s="809">
        <v>7.858624112710344</v>
      </c>
      <c r="G29" s="1431" t="s">
        <v>2189</v>
      </c>
    </row>
    <row r="30" spans="2:7">
      <c r="B30" s="800">
        <v>39118</v>
      </c>
      <c r="C30" s="801">
        <v>2590.1648855958465</v>
      </c>
      <c r="D30" s="809">
        <v>7.852278969870885</v>
      </c>
    </row>
    <row r="31" spans="2:7">
      <c r="B31" s="800">
        <v>39119</v>
      </c>
      <c r="C31" s="801">
        <v>2630.5719908674341</v>
      </c>
      <c r="D31" s="809">
        <v>7.8515671150279909</v>
      </c>
    </row>
    <row r="32" spans="2:7">
      <c r="B32" s="800">
        <v>39120</v>
      </c>
      <c r="C32" s="801">
        <v>2603.3418567043095</v>
      </c>
      <c r="D32" s="809">
        <v>7.8564166875150221</v>
      </c>
    </row>
    <row r="33" spans="2:4">
      <c r="B33" s="800">
        <v>39121</v>
      </c>
      <c r="C33" s="801">
        <v>2613.986864634036</v>
      </c>
      <c r="D33" s="809">
        <v>7.8487440924705609</v>
      </c>
    </row>
    <row r="34" spans="2:4">
      <c r="B34" s="800">
        <v>39122</v>
      </c>
      <c r="C34" s="801">
        <v>2656.3962952668699</v>
      </c>
      <c r="D34" s="809">
        <v>7.8805165845786007</v>
      </c>
    </row>
    <row r="35" spans="2:4">
      <c r="B35" s="800">
        <v>39125</v>
      </c>
      <c r="C35" s="801">
        <v>2808.3800099675786</v>
      </c>
      <c r="D35" s="809">
        <v>7.8500532911579324</v>
      </c>
    </row>
    <row r="36" spans="2:4">
      <c r="B36" s="800">
        <v>39126</v>
      </c>
      <c r="C36" s="801">
        <v>2676.6474434835086</v>
      </c>
      <c r="D36" s="809">
        <v>7.8754306616516834</v>
      </c>
    </row>
    <row r="37" spans="2:4">
      <c r="B37" s="800">
        <v>39127</v>
      </c>
      <c r="C37" s="801">
        <v>2596.9525205772807</v>
      </c>
      <c r="D37" s="809">
        <v>7.4804387197515698</v>
      </c>
    </row>
    <row r="38" spans="2:4">
      <c r="B38" s="800">
        <v>39128</v>
      </c>
      <c r="C38" s="801">
        <v>2634.3850758366716</v>
      </c>
      <c r="D38" s="809">
        <v>7.8668574589668028</v>
      </c>
    </row>
    <row r="39" spans="2:4">
      <c r="B39" s="800">
        <v>39129</v>
      </c>
      <c r="C39" s="801">
        <v>2664.8016947737779</v>
      </c>
      <c r="D39" s="809">
        <v>8.0129489499119355</v>
      </c>
    </row>
    <row r="40" spans="2:4">
      <c r="B40" s="800">
        <v>39132</v>
      </c>
      <c r="C40" s="801">
        <v>2663.3426558017163</v>
      </c>
      <c r="D40" s="809">
        <v>7.8467169376280177</v>
      </c>
    </row>
    <row r="41" spans="2:4">
      <c r="B41" s="800">
        <v>39133</v>
      </c>
      <c r="C41" s="801">
        <v>2679.5504522588108</v>
      </c>
      <c r="D41" s="809">
        <v>7.8752497741447325</v>
      </c>
    </row>
    <row r="42" spans="2:4">
      <c r="B42" s="800">
        <v>39134</v>
      </c>
      <c r="C42" s="801">
        <v>2638.4365989811736</v>
      </c>
      <c r="D42" s="809">
        <v>7.8842316411724012</v>
      </c>
    </row>
    <row r="43" spans="2:4">
      <c r="B43" s="800">
        <v>39135</v>
      </c>
      <c r="C43" s="801">
        <v>2645.4544797682133</v>
      </c>
      <c r="D43" s="809">
        <v>7.891148203331122</v>
      </c>
    </row>
    <row r="44" spans="2:4">
      <c r="B44" s="800">
        <v>39136</v>
      </c>
      <c r="C44" s="801">
        <v>2648.7332301729339</v>
      </c>
      <c r="D44" s="809">
        <v>7.8861919937805558</v>
      </c>
    </row>
    <row r="45" spans="2:4">
      <c r="B45" s="800">
        <v>39139</v>
      </c>
      <c r="C45" s="801">
        <v>2573.8188994346192</v>
      </c>
      <c r="D45" s="809">
        <v>7.8854021882235115</v>
      </c>
    </row>
    <row r="46" spans="2:4">
      <c r="B46" s="800">
        <v>39140</v>
      </c>
      <c r="C46" s="801">
        <v>2590.3179031259006</v>
      </c>
      <c r="D46" s="809">
        <v>8.020752556554168</v>
      </c>
    </row>
    <row r="47" spans="2:4">
      <c r="B47" s="800">
        <v>39141</v>
      </c>
      <c r="C47" s="801">
        <v>2562.0484368336647</v>
      </c>
      <c r="D47" s="809">
        <v>7.8680484082170654</v>
      </c>
    </row>
    <row r="48" spans="2:4">
      <c r="B48" s="800">
        <v>39142</v>
      </c>
      <c r="C48" s="801">
        <v>2601.3666035930764</v>
      </c>
      <c r="D48" s="809">
        <v>7.8418733708447208</v>
      </c>
    </row>
    <row r="49" spans="2:4">
      <c r="B49" s="800">
        <v>39143</v>
      </c>
      <c r="C49" s="801">
        <v>2521.0138809143054</v>
      </c>
      <c r="D49" s="809">
        <v>7.8754357526560126</v>
      </c>
    </row>
    <row r="50" spans="2:4">
      <c r="B50" s="800">
        <v>39146</v>
      </c>
      <c r="C50" s="801">
        <v>2539.5542676340683</v>
      </c>
      <c r="D50" s="809">
        <v>7.8616564418013235</v>
      </c>
    </row>
    <row r="51" spans="2:4">
      <c r="B51" s="800">
        <v>39147</v>
      </c>
      <c r="C51" s="801">
        <v>2517.6046652223858</v>
      </c>
      <c r="D51" s="809">
        <v>7.8796781549525186</v>
      </c>
    </row>
    <row r="52" spans="2:4">
      <c r="B52" s="800">
        <v>39148</v>
      </c>
      <c r="C52" s="801">
        <v>2539.6</v>
      </c>
      <c r="D52" s="809">
        <v>7.8658117327568222</v>
      </c>
    </row>
    <row r="53" spans="2:4">
      <c r="B53" s="800">
        <v>39152</v>
      </c>
      <c r="C53" s="801">
        <v>2564.9913365116263</v>
      </c>
      <c r="D53" s="809">
        <v>7.8749097739851948</v>
      </c>
    </row>
    <row r="54" spans="2:4">
      <c r="B54" s="800">
        <v>39153</v>
      </c>
      <c r="C54" s="801">
        <v>2602.0810235242775</v>
      </c>
      <c r="D54" s="809">
        <v>7.8851276814042803</v>
      </c>
    </row>
    <row r="55" spans="2:4">
      <c r="B55" s="800">
        <v>39154</v>
      </c>
      <c r="C55" s="801">
        <v>2600.7332432706694</v>
      </c>
      <c r="D55" s="809">
        <v>7.4809493425185503</v>
      </c>
    </row>
    <row r="56" spans="2:4">
      <c r="B56" s="800">
        <v>39155</v>
      </c>
      <c r="C56" s="801">
        <v>2577.3864823719919</v>
      </c>
      <c r="D56" s="809">
        <v>7.8732244445738786</v>
      </c>
    </row>
    <row r="57" spans="2:4">
      <c r="B57" s="800">
        <v>39156</v>
      </c>
      <c r="C57" s="801">
        <v>2587.2515850093714</v>
      </c>
      <c r="D57" s="809">
        <v>7.8796630498129128</v>
      </c>
    </row>
    <row r="58" spans="2:4">
      <c r="B58" s="800">
        <v>39157</v>
      </c>
      <c r="C58" s="801">
        <v>2533.3445322064504</v>
      </c>
      <c r="D58" s="809">
        <v>7.8725131441342633</v>
      </c>
    </row>
    <row r="59" spans="2:4">
      <c r="B59" s="800">
        <v>39160</v>
      </c>
      <c r="C59" s="801">
        <v>2593.7534737396013</v>
      </c>
      <c r="D59" s="809">
        <v>7.4925397431828245</v>
      </c>
    </row>
    <row r="60" spans="2:4">
      <c r="B60" s="800">
        <v>39161</v>
      </c>
      <c r="C60" s="801">
        <v>2553.6825289094077</v>
      </c>
      <c r="D60" s="809">
        <v>7.8955984939752311</v>
      </c>
    </row>
    <row r="61" spans="2:4">
      <c r="B61" s="800">
        <v>39162</v>
      </c>
      <c r="C61" s="801">
        <v>2542.6670022126877</v>
      </c>
      <c r="D61" s="809">
        <v>7.8863887977391522</v>
      </c>
    </row>
    <row r="62" spans="2:4">
      <c r="B62" s="800">
        <v>39166</v>
      </c>
      <c r="C62" s="801">
        <v>2549.0606079830332</v>
      </c>
      <c r="D62" s="809">
        <v>7.8707303456885924</v>
      </c>
    </row>
    <row r="63" spans="2:4">
      <c r="B63" s="800">
        <v>39167</v>
      </c>
      <c r="C63" s="801">
        <v>2555.0239031043552</v>
      </c>
      <c r="D63" s="809">
        <v>7.8840138924699765</v>
      </c>
    </row>
    <row r="64" spans="2:4">
      <c r="B64" s="800">
        <v>39168</v>
      </c>
      <c r="C64" s="801">
        <v>2542.4861161394574</v>
      </c>
      <c r="D64" s="809">
        <v>7.8826485217762476</v>
      </c>
    </row>
    <row r="65" spans="2:4">
      <c r="B65" s="800">
        <v>39169</v>
      </c>
      <c r="C65" s="801">
        <v>2547.441381176583</v>
      </c>
      <c r="D65" s="809">
        <v>7.8909638218645828</v>
      </c>
    </row>
    <row r="66" spans="2:4">
      <c r="B66" s="800">
        <v>39170</v>
      </c>
      <c r="C66" s="801">
        <v>2546.7433746267293</v>
      </c>
      <c r="D66" s="809">
        <v>7.9215312698872609</v>
      </c>
    </row>
    <row r="67" spans="2:4">
      <c r="B67" s="800">
        <v>39171</v>
      </c>
      <c r="C67" s="801">
        <v>2646.9059100108352</v>
      </c>
      <c r="D67" s="809">
        <v>7.4708327916765516</v>
      </c>
    </row>
    <row r="68" spans="2:4">
      <c r="B68" s="800">
        <v>39174</v>
      </c>
      <c r="C68" s="801">
        <v>2561.7693230388495</v>
      </c>
      <c r="D68" s="809">
        <v>7.9066168915439716</v>
      </c>
    </row>
    <row r="69" spans="2:4">
      <c r="B69" s="800">
        <v>39175</v>
      </c>
      <c r="C69" s="801">
        <v>2547.5720445819102</v>
      </c>
      <c r="D69" s="809">
        <v>7.8907789951389917</v>
      </c>
    </row>
    <row r="70" spans="2:4">
      <c r="B70" s="800">
        <v>39176</v>
      </c>
      <c r="C70" s="801">
        <v>2590.9042997737674</v>
      </c>
      <c r="D70" s="809">
        <v>7.9010096893737503</v>
      </c>
    </row>
    <row r="71" spans="2:4">
      <c r="B71" s="800">
        <v>39177</v>
      </c>
      <c r="C71" s="801">
        <v>2562.5544449533027</v>
      </c>
      <c r="D71" s="809">
        <v>7.5318315607132202</v>
      </c>
    </row>
    <row r="72" spans="2:4">
      <c r="B72" s="800">
        <v>39178</v>
      </c>
      <c r="C72" s="801">
        <v>2542.5876066981768</v>
      </c>
      <c r="D72" s="809">
        <v>8.0646582859006166</v>
      </c>
    </row>
    <row r="73" spans="2:4">
      <c r="B73" s="800">
        <v>39181</v>
      </c>
      <c r="C73" s="801">
        <v>2504.5294931693693</v>
      </c>
      <c r="D73" s="809">
        <v>7.9164862605165753</v>
      </c>
    </row>
    <row r="74" spans="2:4">
      <c r="B74" s="800">
        <v>39182</v>
      </c>
      <c r="C74" s="801">
        <v>2540.7115477503676</v>
      </c>
      <c r="D74" s="809">
        <v>7.9347759787971039</v>
      </c>
    </row>
    <row r="75" spans="2:4">
      <c r="B75" s="800">
        <v>39183</v>
      </c>
      <c r="C75" s="801">
        <v>2577.7453442490878</v>
      </c>
      <c r="D75" s="809">
        <v>7.9365647283851315</v>
      </c>
    </row>
    <row r="76" spans="2:4">
      <c r="B76" s="800">
        <v>39184</v>
      </c>
      <c r="C76" s="801">
        <v>2544.901620876793</v>
      </c>
      <c r="D76" s="809">
        <v>7.5236245670024182</v>
      </c>
    </row>
    <row r="77" spans="2:4">
      <c r="B77" s="800">
        <v>39185</v>
      </c>
      <c r="C77" s="801">
        <v>2576.4093368602771</v>
      </c>
      <c r="D77" s="809">
        <v>7.9377301977647807</v>
      </c>
    </row>
    <row r="78" spans="2:4">
      <c r="B78" s="800">
        <v>39188</v>
      </c>
      <c r="C78" s="801">
        <v>2559.0599995578091</v>
      </c>
      <c r="D78" s="809">
        <v>7.9313168064291117</v>
      </c>
    </row>
    <row r="79" spans="2:4">
      <c r="B79" s="800">
        <v>39189</v>
      </c>
      <c r="C79" s="801">
        <v>2586.0675142403834</v>
      </c>
      <c r="D79" s="809">
        <v>7.9345935620054986</v>
      </c>
    </row>
    <row r="80" spans="2:4">
      <c r="B80" s="800">
        <v>39190</v>
      </c>
      <c r="C80" s="801">
        <v>2589.668760963667</v>
      </c>
      <c r="D80" s="809">
        <v>7.9422015228352905</v>
      </c>
    </row>
    <row r="81" spans="2:4">
      <c r="B81" s="800">
        <v>39191</v>
      </c>
      <c r="C81" s="801">
        <v>2584.4767880785662</v>
      </c>
      <c r="D81" s="809">
        <v>7.9549956135715583</v>
      </c>
    </row>
    <row r="82" spans="2:4">
      <c r="B82" s="800">
        <v>39192</v>
      </c>
      <c r="C82" s="801">
        <v>2603.7015943025135</v>
      </c>
      <c r="D82" s="809">
        <v>7.9490310572402079</v>
      </c>
    </row>
    <row r="83" spans="2:4">
      <c r="B83" s="800">
        <v>39195</v>
      </c>
      <c r="C83" s="801">
        <v>2557.9233723401067</v>
      </c>
      <c r="D83" s="809">
        <v>7.9477767996430915</v>
      </c>
    </row>
    <row r="84" spans="2:4">
      <c r="B84" s="800">
        <v>39196</v>
      </c>
      <c r="C84" s="801">
        <v>2537.1746610003547</v>
      </c>
      <c r="D84" s="809">
        <v>7.5778451590253981</v>
      </c>
    </row>
    <row r="85" spans="2:4">
      <c r="B85" s="800">
        <v>39197</v>
      </c>
      <c r="C85" s="801">
        <v>2566.3781439174768</v>
      </c>
      <c r="D85" s="809">
        <v>7.5230301551044487</v>
      </c>
    </row>
    <row r="86" spans="2:4">
      <c r="B86" s="800">
        <v>39198</v>
      </c>
      <c r="C86" s="801">
        <v>2539.1181139510786</v>
      </c>
      <c r="D86" s="809">
        <v>7.9322467348762915</v>
      </c>
    </row>
    <row r="87" spans="2:4">
      <c r="B87" s="800">
        <v>39199</v>
      </c>
      <c r="C87" s="801">
        <v>2584.5163376347164</v>
      </c>
      <c r="D87" s="809">
        <v>7.9840931861246967</v>
      </c>
    </row>
    <row r="88" spans="2:4">
      <c r="B88" s="800">
        <v>39202</v>
      </c>
      <c r="C88" s="801">
        <v>2555.2569989439535</v>
      </c>
      <c r="D88" s="809">
        <v>7.9672421952914796</v>
      </c>
    </row>
    <row r="89" spans="2:4">
      <c r="B89" s="800">
        <v>39204</v>
      </c>
      <c r="C89" s="801">
        <v>2529.0231734476711</v>
      </c>
      <c r="D89" s="809">
        <v>7.7492058322795154</v>
      </c>
    </row>
    <row r="90" spans="2:4">
      <c r="B90" s="800">
        <v>39205</v>
      </c>
      <c r="C90" s="801">
        <v>2552.3389757702926</v>
      </c>
      <c r="D90" s="809">
        <v>8.1832846323224082</v>
      </c>
    </row>
    <row r="91" spans="2:4">
      <c r="B91" s="800">
        <v>39206</v>
      </c>
      <c r="C91" s="801">
        <v>2616.5628778932869</v>
      </c>
      <c r="D91" s="809">
        <v>8.1984335244569273</v>
      </c>
    </row>
    <row r="92" spans="2:4">
      <c r="B92" s="800">
        <v>39209</v>
      </c>
      <c r="C92" s="801">
        <v>2597.8862959934786</v>
      </c>
      <c r="D92" s="809">
        <v>8.1912595708296898</v>
      </c>
    </row>
    <row r="93" spans="2:4">
      <c r="B93" s="800">
        <v>39210</v>
      </c>
      <c r="C93" s="801">
        <v>2623.5724369407999</v>
      </c>
      <c r="D93" s="809">
        <v>8.1910069376099681</v>
      </c>
    </row>
    <row r="94" spans="2:4">
      <c r="B94" s="800">
        <v>39212</v>
      </c>
      <c r="C94" s="801">
        <v>2712.820360075299</v>
      </c>
      <c r="D94" s="809">
        <v>7.5326679178676859</v>
      </c>
    </row>
    <row r="95" spans="2:4">
      <c r="B95" s="800">
        <v>39213</v>
      </c>
      <c r="C95" s="801">
        <v>2618.0740361105791</v>
      </c>
      <c r="D95" s="809">
        <v>7.9075517913558935</v>
      </c>
    </row>
    <row r="96" spans="2:4">
      <c r="B96" s="800">
        <v>39216</v>
      </c>
      <c r="C96" s="801">
        <v>2603.8814025903989</v>
      </c>
      <c r="D96" s="809">
        <v>7.911699827032459</v>
      </c>
    </row>
    <row r="97" spans="2:4">
      <c r="B97" s="800">
        <v>39217</v>
      </c>
      <c r="C97" s="801">
        <v>2583.9275572812044</v>
      </c>
      <c r="D97" s="809">
        <v>7.9289173801081914</v>
      </c>
    </row>
    <row r="98" spans="2:4">
      <c r="B98" s="800">
        <v>39218</v>
      </c>
      <c r="C98" s="801">
        <v>2572.4452317239097</v>
      </c>
      <c r="D98" s="809">
        <v>7.935751222147247</v>
      </c>
    </row>
    <row r="99" spans="2:4">
      <c r="B99" s="800">
        <v>39219</v>
      </c>
      <c r="C99" s="801">
        <v>2604.9285197215295</v>
      </c>
      <c r="D99" s="809">
        <v>7.9178530128237057</v>
      </c>
    </row>
    <row r="100" spans="2:4">
      <c r="B100" s="800">
        <v>39220</v>
      </c>
      <c r="C100" s="801">
        <v>2626.9272818830373</v>
      </c>
      <c r="D100" s="809">
        <v>7.9196583738379234</v>
      </c>
    </row>
    <row r="101" spans="2:4">
      <c r="B101" s="800">
        <v>39223</v>
      </c>
      <c r="C101" s="801">
        <v>2600.5883872308336</v>
      </c>
      <c r="D101" s="809">
        <v>7.9217802711492924</v>
      </c>
    </row>
    <row r="102" spans="2:4">
      <c r="B102" s="800">
        <v>39224</v>
      </c>
      <c r="C102" s="801">
        <v>2626.6712985638046</v>
      </c>
      <c r="D102" s="809">
        <v>7.5793579293036428</v>
      </c>
    </row>
    <row r="103" spans="2:4">
      <c r="B103" s="800">
        <v>39225</v>
      </c>
      <c r="C103" s="801">
        <v>2639.607598931907</v>
      </c>
      <c r="D103" s="809">
        <v>7.926480311996098</v>
      </c>
    </row>
    <row r="104" spans="2:4">
      <c r="B104" s="800">
        <v>39226</v>
      </c>
      <c r="C104" s="801">
        <v>2600.0159595618993</v>
      </c>
      <c r="D104" s="809">
        <v>7.9339261162908237</v>
      </c>
    </row>
    <row r="105" spans="2:4">
      <c r="B105" s="800">
        <v>39227</v>
      </c>
      <c r="C105" s="801">
        <v>2606.9737056118342</v>
      </c>
      <c r="D105" s="809">
        <v>7.9389198834219687</v>
      </c>
    </row>
    <row r="106" spans="2:4">
      <c r="B106" s="800">
        <v>39230</v>
      </c>
      <c r="C106" s="801">
        <v>2579.5210438724866</v>
      </c>
      <c r="D106" s="809">
        <v>7.8999757579892194</v>
      </c>
    </row>
    <row r="107" spans="2:4">
      <c r="B107" s="800">
        <v>39231</v>
      </c>
      <c r="C107" s="801">
        <v>2573.0796389816855</v>
      </c>
      <c r="D107" s="809">
        <v>7.5260038351085301</v>
      </c>
    </row>
    <row r="108" spans="2:4">
      <c r="B108" s="800">
        <v>39232</v>
      </c>
      <c r="C108" s="801">
        <v>2544.8493876606599</v>
      </c>
      <c r="D108" s="809">
        <v>7.984009938961</v>
      </c>
    </row>
    <row r="109" spans="2:4">
      <c r="B109" s="800">
        <v>39233</v>
      </c>
      <c r="C109" s="801">
        <v>2561.7256513548159</v>
      </c>
      <c r="D109" s="809">
        <v>7.9910137314600505</v>
      </c>
    </row>
    <row r="110" spans="2:4">
      <c r="B110" s="800">
        <v>39234</v>
      </c>
      <c r="C110" s="801">
        <v>2588.2025155722281</v>
      </c>
      <c r="D110" s="809">
        <v>7.9398962831128017</v>
      </c>
    </row>
    <row r="111" spans="2:4">
      <c r="B111" s="800">
        <v>39237</v>
      </c>
      <c r="C111" s="801">
        <v>2579.8003069849469</v>
      </c>
      <c r="D111" s="809">
        <v>7.9525897586221861</v>
      </c>
    </row>
    <row r="112" spans="2:4">
      <c r="B112" s="800">
        <v>39238</v>
      </c>
      <c r="C112" s="801">
        <v>2564.263731655245</v>
      </c>
      <c r="D112" s="809">
        <v>7.9579061978834797</v>
      </c>
    </row>
    <row r="113" spans="2:4">
      <c r="B113" s="800">
        <v>39239</v>
      </c>
      <c r="C113" s="801">
        <v>2596.1513885584554</v>
      </c>
      <c r="D113" s="809">
        <v>7.9620320072433248</v>
      </c>
    </row>
    <row r="114" spans="2:4">
      <c r="B114" s="800">
        <v>39240</v>
      </c>
      <c r="C114" s="801">
        <v>2581.1795764056342</v>
      </c>
      <c r="D114" s="809">
        <v>7.9988154969727443</v>
      </c>
    </row>
    <row r="115" spans="2:4">
      <c r="B115" s="800">
        <v>39241</v>
      </c>
      <c r="C115" s="801">
        <v>2602.2754723177563</v>
      </c>
      <c r="D115" s="809">
        <v>7.9624181039990471</v>
      </c>
    </row>
    <row r="116" spans="2:4">
      <c r="B116" s="800">
        <v>39244</v>
      </c>
      <c r="C116" s="801">
        <v>2560.8801505338474</v>
      </c>
      <c r="D116" s="809">
        <v>7.9738854499543876</v>
      </c>
    </row>
    <row r="117" spans="2:4">
      <c r="B117" s="800">
        <v>39245</v>
      </c>
      <c r="C117" s="801">
        <v>2551.7127360033278</v>
      </c>
      <c r="D117" s="809">
        <v>7.9784313892599545</v>
      </c>
    </row>
    <row r="118" spans="2:4">
      <c r="B118" s="800">
        <v>39246</v>
      </c>
      <c r="C118" s="801">
        <v>2537.2884214852857</v>
      </c>
      <c r="D118" s="809">
        <v>7.9813398406666458</v>
      </c>
    </row>
    <row r="119" spans="2:4">
      <c r="B119" s="800">
        <v>39247</v>
      </c>
      <c r="C119" s="801">
        <v>2552.3726030788675</v>
      </c>
      <c r="D119" s="809">
        <v>7.9790360102630409</v>
      </c>
    </row>
    <row r="120" spans="2:4">
      <c r="B120" s="800">
        <v>39248</v>
      </c>
      <c r="C120" s="801">
        <v>2577.1470972151319</v>
      </c>
      <c r="D120" s="809">
        <v>7.9870770783112111</v>
      </c>
    </row>
    <row r="121" spans="2:4">
      <c r="B121" s="800">
        <v>39251</v>
      </c>
      <c r="C121" s="801">
        <v>2623.0157291046758</v>
      </c>
      <c r="D121" s="809">
        <v>7.9761374646634131</v>
      </c>
    </row>
    <row r="122" spans="2:4">
      <c r="B122" s="800">
        <v>39252</v>
      </c>
      <c r="C122" s="801">
        <v>2665.5958426038078</v>
      </c>
      <c r="D122" s="809">
        <v>8.0231736738577197</v>
      </c>
    </row>
    <row r="123" spans="2:4">
      <c r="B123" s="800">
        <v>39253</v>
      </c>
      <c r="C123" s="801">
        <v>2619.7174853473143</v>
      </c>
      <c r="D123" s="809">
        <v>8.0439778652238623</v>
      </c>
    </row>
    <row r="124" spans="2:4">
      <c r="B124" s="800">
        <v>39254</v>
      </c>
      <c r="C124" s="801">
        <v>2696.9695322672874</v>
      </c>
      <c r="D124" s="809">
        <v>8.0102014068588634</v>
      </c>
    </row>
    <row r="125" spans="2:4">
      <c r="B125" s="800">
        <v>39255</v>
      </c>
      <c r="C125" s="801">
        <v>2708.7595951006542</v>
      </c>
      <c r="D125" s="809">
        <v>8.0079062162088164</v>
      </c>
    </row>
    <row r="126" spans="2:4">
      <c r="B126" s="800">
        <v>39258</v>
      </c>
      <c r="C126" s="801">
        <v>2734.0281407428943</v>
      </c>
      <c r="D126" s="809">
        <v>8.0215233843633271</v>
      </c>
    </row>
    <row r="127" spans="2:4">
      <c r="B127" s="800">
        <v>39259</v>
      </c>
      <c r="C127" s="801">
        <v>2695.2791682878783</v>
      </c>
      <c r="D127" s="809">
        <v>8.0420767693256678</v>
      </c>
    </row>
    <row r="128" spans="2:4">
      <c r="B128" s="800">
        <v>39260</v>
      </c>
      <c r="C128" s="801">
        <v>2704.5844584781257</v>
      </c>
      <c r="D128" s="809">
        <v>7.7031342793836721</v>
      </c>
    </row>
    <row r="129" spans="2:4">
      <c r="B129" s="800">
        <v>39261</v>
      </c>
      <c r="C129" s="801">
        <v>2703.1137482341801</v>
      </c>
      <c r="D129" s="809">
        <v>8.032309019785778</v>
      </c>
    </row>
    <row r="130" spans="2:4">
      <c r="B130" s="800">
        <v>39262</v>
      </c>
      <c r="C130" s="801">
        <v>2699.8871639505378</v>
      </c>
      <c r="D130" s="809">
        <v>8.1581702123487041</v>
      </c>
    </row>
    <row r="131" spans="2:4">
      <c r="B131" s="800">
        <v>39265</v>
      </c>
      <c r="C131" s="801">
        <v>2684.6549683812336</v>
      </c>
      <c r="D131" s="809">
        <v>7.9650430396535743</v>
      </c>
    </row>
    <row r="132" spans="2:4">
      <c r="B132" s="800">
        <v>39266</v>
      </c>
      <c r="C132" s="801">
        <v>2678.4852207044823</v>
      </c>
      <c r="D132" s="809">
        <v>8.023284323618185</v>
      </c>
    </row>
    <row r="133" spans="2:4">
      <c r="B133" s="800">
        <v>39267</v>
      </c>
      <c r="C133" s="801">
        <v>2718.0684609798059</v>
      </c>
      <c r="D133" s="809">
        <v>8.0212740234055779</v>
      </c>
    </row>
    <row r="134" spans="2:4">
      <c r="B134" s="800">
        <v>39268</v>
      </c>
      <c r="C134" s="801">
        <v>2730.7062748455746</v>
      </c>
      <c r="D134" s="809">
        <v>8.000018506003892</v>
      </c>
    </row>
    <row r="135" spans="2:4">
      <c r="B135" s="800">
        <v>39269</v>
      </c>
      <c r="C135" s="801">
        <v>2716.6884502682606</v>
      </c>
      <c r="D135" s="809">
        <v>7.9981768134974152</v>
      </c>
    </row>
    <row r="136" spans="2:4">
      <c r="B136" s="800">
        <v>39272</v>
      </c>
      <c r="C136" s="801">
        <v>2717.6153207543057</v>
      </c>
      <c r="D136" s="809">
        <v>8.0174582552179352</v>
      </c>
    </row>
    <row r="137" spans="2:4">
      <c r="B137" s="800">
        <v>39273</v>
      </c>
      <c r="C137" s="801">
        <v>2755.917455817616</v>
      </c>
      <c r="D137" s="809">
        <v>8.0278210370906766</v>
      </c>
    </row>
    <row r="138" spans="2:4">
      <c r="B138" s="800">
        <v>39274</v>
      </c>
      <c r="C138" s="801">
        <v>2746.7811795895846</v>
      </c>
      <c r="D138" s="809">
        <v>8.0337094161287315</v>
      </c>
    </row>
    <row r="139" spans="2:4">
      <c r="B139" s="800">
        <v>39275</v>
      </c>
      <c r="C139" s="801">
        <v>2754.6272146752021</v>
      </c>
      <c r="D139" s="809">
        <v>8.1728758449082228</v>
      </c>
    </row>
    <row r="140" spans="2:4">
      <c r="B140" s="800">
        <v>39276</v>
      </c>
      <c r="C140" s="801">
        <v>2846.6256250210381</v>
      </c>
      <c r="D140" s="809">
        <v>7.6567391765435033</v>
      </c>
    </row>
    <row r="141" spans="2:4">
      <c r="B141" s="800">
        <v>39279</v>
      </c>
      <c r="C141" s="801">
        <v>2818.41989324311</v>
      </c>
      <c r="D141" s="809">
        <v>8.0283671032198569</v>
      </c>
    </row>
    <row r="142" spans="2:4">
      <c r="B142" s="800">
        <v>39280</v>
      </c>
      <c r="C142" s="801">
        <v>2876.1738266390298</v>
      </c>
      <c r="D142" s="809">
        <v>8.0340662234051674</v>
      </c>
    </row>
    <row r="143" spans="2:4">
      <c r="B143" s="800">
        <v>39281</v>
      </c>
      <c r="C143" s="801">
        <v>2799.6916033682282</v>
      </c>
      <c r="D143" s="809">
        <v>8.0426644008807067</v>
      </c>
    </row>
    <row r="144" spans="2:4">
      <c r="B144" s="800">
        <v>39282</v>
      </c>
      <c r="C144" s="801">
        <v>2855.7756655511712</v>
      </c>
      <c r="D144" s="809">
        <v>7.8817500122537298</v>
      </c>
    </row>
    <row r="145" spans="2:4">
      <c r="B145" s="800">
        <v>39283</v>
      </c>
      <c r="C145" s="801">
        <v>2830.3285442779625</v>
      </c>
      <c r="D145" s="809">
        <v>8.0470786358791901</v>
      </c>
    </row>
    <row r="146" spans="2:4">
      <c r="B146" s="800">
        <v>39286</v>
      </c>
      <c r="C146" s="801">
        <v>2759.4997614664221</v>
      </c>
      <c r="D146" s="809">
        <v>8.0718967834855206</v>
      </c>
    </row>
    <row r="147" spans="2:4">
      <c r="B147" s="800">
        <v>39287</v>
      </c>
      <c r="C147" s="801">
        <v>2699.9388800945503</v>
      </c>
      <c r="D147" s="809">
        <v>8.2529158537582692</v>
      </c>
    </row>
    <row r="148" spans="2:4">
      <c r="B148" s="800">
        <v>39288</v>
      </c>
      <c r="C148" s="801">
        <v>2776.0298917354789</v>
      </c>
      <c r="D148" s="809">
        <v>8.0407639210088533</v>
      </c>
    </row>
    <row r="149" spans="2:4">
      <c r="B149" s="800">
        <v>39289</v>
      </c>
      <c r="C149" s="801">
        <v>2782.6804028515912</v>
      </c>
      <c r="D149" s="809">
        <v>8.055687913365194</v>
      </c>
    </row>
    <row r="150" spans="2:4">
      <c r="B150" s="800">
        <v>39290</v>
      </c>
      <c r="C150" s="801">
        <v>2740.3881779788144</v>
      </c>
      <c r="D150" s="809">
        <v>7.6709865167287949</v>
      </c>
    </row>
    <row r="151" spans="2:4">
      <c r="B151" s="800">
        <v>39293</v>
      </c>
      <c r="C151" s="801">
        <v>2686.7627766494584</v>
      </c>
      <c r="D151" s="809">
        <v>8.0617818379066897</v>
      </c>
    </row>
    <row r="152" spans="2:4">
      <c r="B152" s="800">
        <v>39294</v>
      </c>
      <c r="C152" s="801">
        <v>2708.141003535537</v>
      </c>
      <c r="D152" s="809">
        <v>8.0751062787570493</v>
      </c>
    </row>
    <row r="153" spans="2:4">
      <c r="B153" s="800">
        <v>39295</v>
      </c>
      <c r="C153" s="801">
        <v>2697.1724586468881</v>
      </c>
      <c r="D153" s="809">
        <v>8.0602532200561008</v>
      </c>
    </row>
    <row r="154" spans="2:4">
      <c r="B154" s="800">
        <v>39296</v>
      </c>
      <c r="C154" s="801">
        <v>2674.4546419351332</v>
      </c>
      <c r="D154" s="809">
        <v>8.0792324927448043</v>
      </c>
    </row>
    <row r="155" spans="2:4">
      <c r="B155" s="800">
        <v>39297</v>
      </c>
      <c r="C155" s="801">
        <v>2686.5410623391285</v>
      </c>
      <c r="D155" s="809">
        <v>7.6500798331848863</v>
      </c>
    </row>
    <row r="156" spans="2:4">
      <c r="B156" s="800">
        <v>39300</v>
      </c>
      <c r="C156" s="801">
        <v>2669.7460485034203</v>
      </c>
      <c r="D156" s="809">
        <v>7.6779940844003747</v>
      </c>
    </row>
    <row r="157" spans="2:4">
      <c r="B157" s="800">
        <v>39301</v>
      </c>
      <c r="C157" s="801">
        <v>2661.4735133870145</v>
      </c>
      <c r="D157" s="809">
        <v>8.0669353547762945</v>
      </c>
    </row>
    <row r="158" spans="2:4">
      <c r="B158" s="800">
        <v>39302</v>
      </c>
      <c r="C158" s="801">
        <v>2612.5401564887529</v>
      </c>
      <c r="D158" s="809">
        <v>8.0309183303143961</v>
      </c>
    </row>
    <row r="159" spans="2:4">
      <c r="B159" s="800">
        <v>39303</v>
      </c>
      <c r="C159" s="801">
        <v>2705.9761535861221</v>
      </c>
      <c r="D159" s="809">
        <v>8.0418681814597104</v>
      </c>
    </row>
    <row r="160" spans="2:4">
      <c r="B160" s="800">
        <v>39304</v>
      </c>
      <c r="C160" s="801">
        <v>2635.2377874601066</v>
      </c>
      <c r="D160" s="809">
        <v>8.0501576850436898</v>
      </c>
    </row>
    <row r="161" spans="2:4">
      <c r="B161" s="800">
        <v>39307</v>
      </c>
      <c r="C161" s="801">
        <v>2592.0349642032743</v>
      </c>
      <c r="D161" s="809">
        <v>8.0578414728292636</v>
      </c>
    </row>
    <row r="162" spans="2:4">
      <c r="B162" s="800">
        <v>39308</v>
      </c>
      <c r="C162" s="801">
        <v>2572.2522448123336</v>
      </c>
      <c r="D162" s="809">
        <v>8.0722395695238305</v>
      </c>
    </row>
    <row r="163" spans="2:4">
      <c r="B163" s="800">
        <v>39309</v>
      </c>
      <c r="C163" s="801">
        <v>2558.2460057649723</v>
      </c>
      <c r="D163" s="809">
        <v>7.6990028420615308</v>
      </c>
    </row>
    <row r="164" spans="2:4">
      <c r="B164" s="800">
        <v>39310</v>
      </c>
      <c r="C164" s="801">
        <v>2506.147331011774</v>
      </c>
      <c r="D164" s="809">
        <v>8.0524146897613669</v>
      </c>
    </row>
    <row r="165" spans="2:4">
      <c r="B165" s="800">
        <v>39311</v>
      </c>
      <c r="C165" s="801">
        <v>2419.4491827233915</v>
      </c>
      <c r="D165" s="809">
        <v>8.0686179534579026</v>
      </c>
    </row>
    <row r="166" spans="2:4">
      <c r="B166" s="800">
        <v>39314</v>
      </c>
      <c r="C166" s="801">
        <v>2387.3419953461353</v>
      </c>
      <c r="D166" s="809">
        <v>8.0787546194093238</v>
      </c>
    </row>
    <row r="167" spans="2:4">
      <c r="B167" s="800">
        <v>39315</v>
      </c>
      <c r="C167" s="801">
        <v>2419.3760642077327</v>
      </c>
      <c r="D167" s="809">
        <v>8.0651431307325225</v>
      </c>
    </row>
    <row r="168" spans="2:4">
      <c r="B168" s="800">
        <v>39316</v>
      </c>
      <c r="C168" s="801">
        <v>2625.7312040993343</v>
      </c>
      <c r="D168" s="809">
        <v>8.0646174810631734</v>
      </c>
    </row>
    <row r="169" spans="2:4">
      <c r="B169" s="800">
        <v>39317</v>
      </c>
      <c r="C169" s="801">
        <v>2666.6134526448736</v>
      </c>
      <c r="D169" s="809">
        <v>7.6720123921337535</v>
      </c>
    </row>
    <row r="170" spans="2:4">
      <c r="B170" s="800">
        <v>39318</v>
      </c>
      <c r="C170" s="801">
        <v>2653.1144159417067</v>
      </c>
      <c r="D170" s="809">
        <v>7.8971706151330423</v>
      </c>
    </row>
    <row r="171" spans="2:4">
      <c r="B171" s="800">
        <v>39321</v>
      </c>
      <c r="C171" s="801">
        <v>2630.060400756025</v>
      </c>
      <c r="D171" s="809">
        <v>8.0666233741888416</v>
      </c>
    </row>
    <row r="172" spans="2:4">
      <c r="B172" s="800">
        <v>39322</v>
      </c>
      <c r="C172" s="801">
        <v>2623.1730209783891</v>
      </c>
      <c r="D172" s="809">
        <v>7.6926085921289022</v>
      </c>
    </row>
    <row r="173" spans="2:4">
      <c r="B173" s="800">
        <v>39323</v>
      </c>
      <c r="C173" s="801">
        <v>2609.431449667994</v>
      </c>
      <c r="D173" s="809">
        <v>7.680025731289386</v>
      </c>
    </row>
    <row r="174" spans="2:4">
      <c r="B174" s="800">
        <v>39327</v>
      </c>
      <c r="C174" s="801">
        <v>2587.7455604798492</v>
      </c>
      <c r="D174" s="809">
        <v>7.6812863756189342</v>
      </c>
    </row>
    <row r="175" spans="2:4">
      <c r="B175" s="800">
        <v>39328</v>
      </c>
      <c r="C175" s="801">
        <v>2592.9278454146365</v>
      </c>
      <c r="D175" s="809">
        <v>7.7565194987424757</v>
      </c>
    </row>
    <row r="176" spans="2:4">
      <c r="B176" s="800">
        <v>39329</v>
      </c>
      <c r="C176" s="801">
        <v>2606.7600386873928</v>
      </c>
      <c r="D176" s="809">
        <v>7.7346057746614294</v>
      </c>
    </row>
    <row r="177" spans="2:4">
      <c r="B177" s="800">
        <v>39330</v>
      </c>
      <c r="C177" s="801">
        <v>2576.01155262777</v>
      </c>
      <c r="D177" s="809">
        <v>7.7709130158831741</v>
      </c>
    </row>
    <row r="178" spans="2:4">
      <c r="B178" s="800">
        <v>39331</v>
      </c>
      <c r="C178" s="801">
        <v>2568.8651862005286</v>
      </c>
      <c r="D178" s="809">
        <v>8.1433966541116796</v>
      </c>
    </row>
    <row r="179" spans="2:4">
      <c r="B179" s="800">
        <v>39332</v>
      </c>
      <c r="C179" s="801">
        <v>2533.7380042224859</v>
      </c>
      <c r="D179" s="809">
        <v>8.1473803072004571</v>
      </c>
    </row>
    <row r="180" spans="2:4">
      <c r="B180" s="800">
        <v>39335</v>
      </c>
      <c r="C180" s="801">
        <v>2495.7573234543056</v>
      </c>
      <c r="D180" s="809">
        <v>8.1365063722155906</v>
      </c>
    </row>
    <row r="181" spans="2:4">
      <c r="B181" s="800">
        <v>39336</v>
      </c>
      <c r="C181" s="801">
        <v>2482.9200825655867</v>
      </c>
      <c r="D181" s="809">
        <v>8.1411021169528688</v>
      </c>
    </row>
    <row r="182" spans="2:4">
      <c r="B182" s="800">
        <v>39337</v>
      </c>
      <c r="C182" s="801">
        <v>2509.5201564945928</v>
      </c>
      <c r="D182" s="809">
        <v>7.8507387645651905</v>
      </c>
    </row>
    <row r="183" spans="2:4">
      <c r="B183" s="800">
        <v>39338</v>
      </c>
      <c r="C183" s="801">
        <v>2472.5005164397985</v>
      </c>
      <c r="D183" s="809">
        <v>7.7330377964726082</v>
      </c>
    </row>
    <row r="184" spans="2:4">
      <c r="B184" s="800">
        <v>39339</v>
      </c>
      <c r="C184" s="801">
        <v>2499.6158319861597</v>
      </c>
      <c r="D184" s="809">
        <v>7.75485315687654</v>
      </c>
    </row>
    <row r="185" spans="2:4">
      <c r="B185" s="800">
        <v>39342</v>
      </c>
      <c r="C185" s="801">
        <v>2472.9024460602805</v>
      </c>
      <c r="D185" s="809">
        <v>8.1267233001137029</v>
      </c>
    </row>
    <row r="186" spans="2:4">
      <c r="B186" s="800">
        <v>39343</v>
      </c>
      <c r="C186" s="801">
        <v>2445.0057134075969</v>
      </c>
      <c r="D186" s="809">
        <v>7.7490459672647782</v>
      </c>
    </row>
    <row r="187" spans="2:4">
      <c r="B187" s="800">
        <v>39344</v>
      </c>
      <c r="C187" s="801">
        <v>2492.154344866236</v>
      </c>
      <c r="D187" s="809">
        <v>8.1428569076793735</v>
      </c>
    </row>
    <row r="188" spans="2:4">
      <c r="B188" s="800">
        <v>39345</v>
      </c>
      <c r="C188" s="801">
        <v>2508.0739265902739</v>
      </c>
      <c r="D188" s="809">
        <v>8.1687699608178566</v>
      </c>
    </row>
    <row r="189" spans="2:4">
      <c r="B189" s="800">
        <v>39346</v>
      </c>
      <c r="C189" s="801">
        <v>2485.4349761088397</v>
      </c>
      <c r="D189" s="809">
        <v>8.16986086481608</v>
      </c>
    </row>
    <row r="190" spans="2:4">
      <c r="B190" s="800">
        <v>39349</v>
      </c>
      <c r="C190" s="801">
        <v>2437.6854003374342</v>
      </c>
      <c r="D190" s="809">
        <v>7.7396218350366253</v>
      </c>
    </row>
    <row r="191" spans="2:4">
      <c r="B191" s="800">
        <v>39350</v>
      </c>
      <c r="C191" s="801">
        <v>2439.8381205533533</v>
      </c>
      <c r="D191" s="809">
        <v>8.1585636249457583</v>
      </c>
    </row>
    <row r="192" spans="2:4">
      <c r="B192" s="800">
        <v>39351</v>
      </c>
      <c r="C192" s="801">
        <v>2421.365108639031</v>
      </c>
      <c r="D192" s="809">
        <v>8.2199559991341644</v>
      </c>
    </row>
    <row r="193" spans="2:4">
      <c r="B193" s="800">
        <v>39352</v>
      </c>
      <c r="C193" s="801">
        <v>2419.7853994908478</v>
      </c>
      <c r="D193" s="809">
        <v>7.9197615364975604</v>
      </c>
    </row>
    <row r="194" spans="2:4">
      <c r="B194" s="800">
        <v>39353</v>
      </c>
      <c r="C194" s="801">
        <v>2545.7852284289447</v>
      </c>
      <c r="D194" s="809">
        <v>8.2288215191616665</v>
      </c>
    </row>
    <row r="195" spans="2:4">
      <c r="B195" s="810">
        <v>39356</v>
      </c>
      <c r="C195" s="811">
        <v>2560.7199999999998</v>
      </c>
      <c r="D195" s="811">
        <v>8.2230339442435962</v>
      </c>
    </row>
    <row r="196" spans="2:4">
      <c r="B196" s="810">
        <v>39357</v>
      </c>
      <c r="C196" s="811">
        <v>2681.17</v>
      </c>
      <c r="D196" s="811">
        <v>8.2417184342628005</v>
      </c>
    </row>
    <row r="197" spans="2:4">
      <c r="B197" s="810">
        <v>39358</v>
      </c>
      <c r="C197" s="811">
        <v>2612.81</v>
      </c>
      <c r="D197" s="811">
        <v>8.2377532743523894</v>
      </c>
    </row>
    <row r="198" spans="2:4">
      <c r="B198" s="810">
        <v>39359</v>
      </c>
      <c r="C198" s="811">
        <v>2422.4699999999998</v>
      </c>
      <c r="D198" s="811">
        <v>8.2496730405827066</v>
      </c>
    </row>
    <row r="199" spans="2:4">
      <c r="B199" s="810">
        <v>39360</v>
      </c>
      <c r="C199" s="811">
        <v>2443.75</v>
      </c>
      <c r="D199" s="811">
        <v>8.2544386552543045</v>
      </c>
    </row>
    <row r="200" spans="2:4">
      <c r="B200" s="810">
        <v>39363</v>
      </c>
      <c r="C200" s="811">
        <v>2453.19</v>
      </c>
      <c r="D200" s="811">
        <v>8.3273946722120193</v>
      </c>
    </row>
    <row r="201" spans="2:4">
      <c r="B201" s="810">
        <v>39364</v>
      </c>
      <c r="C201" s="811">
        <v>2446.88</v>
      </c>
      <c r="D201" s="811">
        <v>8.2938649679353382</v>
      </c>
    </row>
    <row r="202" spans="2:4">
      <c r="B202" s="810">
        <v>39365</v>
      </c>
      <c r="C202" s="811">
        <v>2550.66</v>
      </c>
      <c r="D202" s="811">
        <v>8.2914658537637678</v>
      </c>
    </row>
    <row r="203" spans="2:4">
      <c r="B203" s="810">
        <v>39366</v>
      </c>
      <c r="C203" s="811">
        <v>2546.62</v>
      </c>
      <c r="D203" s="811">
        <v>8.2612515312640014</v>
      </c>
    </row>
    <row r="204" spans="2:4">
      <c r="B204" s="810">
        <v>39367</v>
      </c>
      <c r="C204" s="811">
        <v>2631.79</v>
      </c>
      <c r="D204" s="811">
        <v>8.3139426627715665</v>
      </c>
    </row>
    <row r="205" spans="2:4">
      <c r="B205" s="810">
        <v>39370</v>
      </c>
      <c r="C205" s="811">
        <v>2665.42</v>
      </c>
      <c r="D205" s="811">
        <v>8.2866273444707197</v>
      </c>
    </row>
    <row r="206" spans="2:4">
      <c r="B206" s="810">
        <v>39371</v>
      </c>
      <c r="C206" s="811">
        <v>2624.99</v>
      </c>
      <c r="D206" s="811">
        <v>8.3471681293764597</v>
      </c>
    </row>
    <row r="207" spans="2:4">
      <c r="B207" s="810">
        <v>39372</v>
      </c>
      <c r="C207" s="811">
        <v>2625.35</v>
      </c>
      <c r="D207" s="811">
        <v>8.3436047070637684</v>
      </c>
    </row>
    <row r="208" spans="2:4">
      <c r="B208" s="810">
        <v>39373</v>
      </c>
      <c r="C208" s="811">
        <v>2630.13</v>
      </c>
      <c r="D208" s="811">
        <v>8.359749293588159</v>
      </c>
    </row>
    <row r="209" spans="2:4">
      <c r="B209" s="810">
        <v>39374</v>
      </c>
      <c r="C209" s="811">
        <v>2613.9499999999998</v>
      </c>
      <c r="D209" s="811">
        <v>8.4117904362885696</v>
      </c>
    </row>
    <row r="210" spans="2:4">
      <c r="B210" s="810">
        <v>39377</v>
      </c>
      <c r="C210" s="811">
        <v>2539.61</v>
      </c>
      <c r="D210" s="811">
        <v>7.9677651539022953</v>
      </c>
    </row>
    <row r="211" spans="2:4">
      <c r="B211" s="810">
        <v>39378</v>
      </c>
      <c r="C211" s="811">
        <v>2569.02</v>
      </c>
      <c r="D211" s="811">
        <v>8.3786179781785375</v>
      </c>
    </row>
    <row r="212" spans="2:4">
      <c r="B212" s="810">
        <v>39379</v>
      </c>
      <c r="C212" s="811">
        <v>2535.52</v>
      </c>
      <c r="D212" s="811">
        <v>8.4529144778827678</v>
      </c>
    </row>
    <row r="213" spans="2:4">
      <c r="B213" s="810">
        <v>39383</v>
      </c>
      <c r="C213" s="811">
        <v>2581.9899999999998</v>
      </c>
      <c r="D213" s="811">
        <v>8.0290152435770423</v>
      </c>
    </row>
    <row r="214" spans="2:4">
      <c r="B214" s="810">
        <v>39384</v>
      </c>
      <c r="C214" s="811">
        <v>2613.37</v>
      </c>
      <c r="D214" s="811">
        <v>8.4787669617251815</v>
      </c>
    </row>
    <row r="215" spans="2:4">
      <c r="B215" s="810">
        <v>39385</v>
      </c>
      <c r="C215" s="811">
        <v>2616.56</v>
      </c>
      <c r="D215" s="811">
        <v>8.2665372100155565</v>
      </c>
    </row>
    <row r="216" spans="2:4">
      <c r="B216" s="812">
        <v>39386</v>
      </c>
      <c r="C216" s="813">
        <v>2640.83</v>
      </c>
      <c r="D216" s="813">
        <v>8.9238808207963807</v>
      </c>
    </row>
    <row r="217" spans="2:4">
      <c r="B217" s="810">
        <v>39387</v>
      </c>
      <c r="C217" s="814">
        <v>2590.3200000000002</v>
      </c>
      <c r="D217" s="815">
        <v>8.6281551895367237</v>
      </c>
    </row>
    <row r="218" spans="2:4">
      <c r="B218" s="810">
        <v>39388</v>
      </c>
      <c r="C218" s="814">
        <v>2556.2600000000002</v>
      </c>
      <c r="D218" s="815">
        <v>8.6804166636564659</v>
      </c>
    </row>
    <row r="219" spans="2:4">
      <c r="B219" s="810">
        <v>39391</v>
      </c>
      <c r="C219" s="814">
        <v>2513.4899999999998</v>
      </c>
      <c r="D219" s="815">
        <v>8.7015182124552837</v>
      </c>
    </row>
    <row r="220" spans="2:4">
      <c r="B220" s="810">
        <v>39392</v>
      </c>
      <c r="C220" s="814">
        <v>2513.77</v>
      </c>
      <c r="D220" s="815">
        <v>8.7190516076451896</v>
      </c>
    </row>
    <row r="221" spans="2:4">
      <c r="B221" s="810">
        <v>39393</v>
      </c>
      <c r="C221" s="814">
        <v>2551.84</v>
      </c>
      <c r="D221" s="815">
        <v>8.6771072366446322</v>
      </c>
    </row>
    <row r="222" spans="2:4">
      <c r="B222" s="810">
        <v>39394</v>
      </c>
      <c r="C222" s="814">
        <v>2535.31</v>
      </c>
      <c r="D222" s="815">
        <v>8.3015804635834023</v>
      </c>
    </row>
    <row r="223" spans="2:4">
      <c r="B223" s="810">
        <v>39395</v>
      </c>
      <c r="C223" s="814">
        <v>2562.6999999999998</v>
      </c>
      <c r="D223" s="815">
        <v>8.4071141425610563</v>
      </c>
    </row>
    <row r="224" spans="2:4">
      <c r="B224" s="810">
        <v>39398</v>
      </c>
      <c r="C224" s="814">
        <v>2566.5100000000002</v>
      </c>
      <c r="D224" s="815">
        <v>8.7476597512224927</v>
      </c>
    </row>
    <row r="225" spans="2:4">
      <c r="B225" s="810">
        <v>39399</v>
      </c>
      <c r="C225" s="814">
        <v>2541.73</v>
      </c>
      <c r="D225" s="815">
        <v>8.9671565045821104</v>
      </c>
    </row>
    <row r="226" spans="2:4">
      <c r="B226" s="810">
        <v>39400</v>
      </c>
      <c r="C226" s="814">
        <v>2523.11</v>
      </c>
      <c r="D226" s="815">
        <v>8.8105175529438853</v>
      </c>
    </row>
    <row r="227" spans="2:4">
      <c r="B227" s="810">
        <v>39401</v>
      </c>
      <c r="C227" s="814">
        <v>2516.67</v>
      </c>
      <c r="D227" s="815">
        <v>8.3497115298243774</v>
      </c>
    </row>
    <row r="228" spans="2:4">
      <c r="B228" s="810">
        <v>39402</v>
      </c>
      <c r="C228" s="814">
        <v>2508.8000000000002</v>
      </c>
      <c r="D228" s="815">
        <v>8.7823300943822069</v>
      </c>
    </row>
    <row r="229" spans="2:4">
      <c r="B229" s="810">
        <v>39405</v>
      </c>
      <c r="C229" s="814">
        <v>2474.3200000000002</v>
      </c>
      <c r="D229" s="815">
        <v>8.4106727325816024</v>
      </c>
    </row>
    <row r="230" spans="2:4">
      <c r="B230" s="810">
        <v>39406</v>
      </c>
      <c r="C230" s="814">
        <v>2428.8200000000002</v>
      </c>
      <c r="D230" s="815">
        <v>8.4199897575008684</v>
      </c>
    </row>
    <row r="231" spans="2:4">
      <c r="B231" s="810">
        <v>39407</v>
      </c>
      <c r="C231" s="814">
        <v>2421.15</v>
      </c>
      <c r="D231" s="815">
        <v>8.8274750244752518</v>
      </c>
    </row>
    <row r="232" spans="2:4">
      <c r="B232" s="810">
        <v>39408</v>
      </c>
      <c r="C232" s="814">
        <v>2393.67</v>
      </c>
      <c r="D232" s="815">
        <v>8.8483464325050498</v>
      </c>
    </row>
    <row r="233" spans="2:4">
      <c r="B233" s="810">
        <v>39409</v>
      </c>
      <c r="C233" s="814">
        <v>2415.0500000000002</v>
      </c>
      <c r="D233" s="815">
        <v>8.843404691579515</v>
      </c>
    </row>
    <row r="234" spans="2:4">
      <c r="B234" s="810">
        <v>39412</v>
      </c>
      <c r="C234" s="814">
        <v>2491.37</v>
      </c>
      <c r="D234" s="815">
        <v>8.8313145114139235</v>
      </c>
    </row>
    <row r="235" spans="2:4">
      <c r="B235" s="810">
        <v>39413</v>
      </c>
      <c r="C235" s="814">
        <v>2503.84</v>
      </c>
      <c r="D235" s="815">
        <v>8.8221045382507626</v>
      </c>
    </row>
    <row r="236" spans="2:4">
      <c r="B236" s="810">
        <v>39414</v>
      </c>
      <c r="C236" s="814">
        <v>2483.37</v>
      </c>
      <c r="D236" s="815">
        <v>8.8270552992674176</v>
      </c>
    </row>
    <row r="237" spans="2:4">
      <c r="B237" s="810">
        <v>39415</v>
      </c>
      <c r="C237" s="814">
        <v>2502.4899999999998</v>
      </c>
      <c r="D237" s="815">
        <v>8.8481451982986172</v>
      </c>
    </row>
    <row r="238" spans="2:4">
      <c r="B238" s="812">
        <v>39416</v>
      </c>
      <c r="C238" s="816">
        <v>2567.35</v>
      </c>
      <c r="D238" s="817">
        <v>8.8892114614131721</v>
      </c>
    </row>
    <row r="239" spans="2:4">
      <c r="B239" s="810">
        <v>39419</v>
      </c>
      <c r="C239" s="814">
        <v>2559.02</v>
      </c>
      <c r="D239" s="815">
        <v>8.8234953902443856</v>
      </c>
    </row>
    <row r="240" spans="2:4">
      <c r="B240" s="810">
        <v>39420</v>
      </c>
      <c r="C240" s="814">
        <v>2512.29</v>
      </c>
      <c r="D240" s="815">
        <v>8.8756307131061085</v>
      </c>
    </row>
    <row r="241" spans="2:4">
      <c r="B241" s="810">
        <v>39421</v>
      </c>
      <c r="C241" s="814">
        <v>2478.65</v>
      </c>
      <c r="D241" s="815">
        <v>8.8445543490205623</v>
      </c>
    </row>
    <row r="242" spans="2:4">
      <c r="B242" s="810">
        <v>39422</v>
      </c>
      <c r="C242" s="814">
        <v>2476.81</v>
      </c>
      <c r="D242" s="815">
        <v>8.8262731230285496</v>
      </c>
    </row>
    <row r="243" spans="2:4">
      <c r="B243" s="810">
        <v>39423</v>
      </c>
      <c r="C243" s="814">
        <v>2517.71</v>
      </c>
      <c r="D243" s="815">
        <v>8.8196893518773578</v>
      </c>
    </row>
    <row r="244" spans="2:4">
      <c r="B244" s="810">
        <v>39426</v>
      </c>
      <c r="C244" s="814">
        <v>2540.9299999999998</v>
      </c>
      <c r="D244" s="815">
        <v>8.8199533565431523</v>
      </c>
    </row>
    <row r="245" spans="2:4">
      <c r="B245" s="810">
        <v>39427</v>
      </c>
      <c r="C245" s="814">
        <v>2546.9899999999998</v>
      </c>
      <c r="D245" s="815">
        <v>8.8662771737542769</v>
      </c>
    </row>
    <row r="246" spans="2:4">
      <c r="B246" s="810">
        <v>39428</v>
      </c>
      <c r="C246" s="814">
        <v>2483.9699999999998</v>
      </c>
      <c r="D246" s="815">
        <v>8.3067065567973266</v>
      </c>
    </row>
    <row r="247" spans="2:4">
      <c r="B247" s="810">
        <v>39429</v>
      </c>
      <c r="C247" s="814">
        <v>2528.34</v>
      </c>
      <c r="D247" s="815">
        <v>8.8770375910681043</v>
      </c>
    </row>
    <row r="248" spans="2:4">
      <c r="B248" s="810">
        <v>39430</v>
      </c>
      <c r="C248" s="814">
        <v>2608.4</v>
      </c>
      <c r="D248" s="815">
        <v>8.8700815974358314</v>
      </c>
    </row>
    <row r="249" spans="2:4">
      <c r="B249" s="810">
        <v>39435</v>
      </c>
      <c r="C249" s="814">
        <v>2604.2399999999998</v>
      </c>
      <c r="D249" s="815">
        <v>8.8628174189300246</v>
      </c>
    </row>
    <row r="250" spans="2:4">
      <c r="B250" s="810">
        <v>39437</v>
      </c>
      <c r="C250" s="814">
        <v>2631.14</v>
      </c>
      <c r="D250" s="815">
        <v>9.0831067750506413</v>
      </c>
    </row>
    <row r="251" spans="2:4">
      <c r="B251" s="810">
        <v>39440</v>
      </c>
      <c r="C251" s="814">
        <v>2632.27</v>
      </c>
      <c r="D251" s="815">
        <v>8.9177923140413498</v>
      </c>
    </row>
    <row r="252" spans="2:4">
      <c r="B252" s="810">
        <v>39441</v>
      </c>
      <c r="C252" s="814">
        <v>2587.84</v>
      </c>
      <c r="D252" s="815">
        <v>8.8738175207393244</v>
      </c>
    </row>
    <row r="253" spans="2:4">
      <c r="B253" s="810">
        <v>39442</v>
      </c>
      <c r="C253" s="814">
        <v>2608.21</v>
      </c>
      <c r="D253" s="815">
        <v>9.405507505795164</v>
      </c>
    </row>
    <row r="254" spans="2:4">
      <c r="B254" s="810">
        <v>39443</v>
      </c>
      <c r="C254" s="814">
        <v>2529.98</v>
      </c>
      <c r="D254" s="815">
        <v>10.293006694411332</v>
      </c>
    </row>
    <row r="255" spans="2:4">
      <c r="B255" s="810">
        <v>39444</v>
      </c>
      <c r="C255" s="814">
        <v>2596.08</v>
      </c>
      <c r="D255" s="815">
        <v>8.3830588709540308</v>
      </c>
    </row>
    <row r="256" spans="2:4" ht="13.5" thickBot="1">
      <c r="B256" s="818">
        <v>39445</v>
      </c>
      <c r="C256" s="819">
        <v>2637.02</v>
      </c>
      <c r="D256" s="820">
        <v>8.5660148146508241</v>
      </c>
    </row>
    <row r="257" spans="2:4">
      <c r="B257" s="810">
        <v>39450</v>
      </c>
      <c r="C257" s="814">
        <v>2640.15</v>
      </c>
      <c r="D257" s="815">
        <v>9.0373912389160491</v>
      </c>
    </row>
    <row r="258" spans="2:4">
      <c r="B258" s="810">
        <v>39451</v>
      </c>
      <c r="C258" s="814">
        <v>2600.12</v>
      </c>
      <c r="D258" s="815">
        <v>9.2393472889560346</v>
      </c>
    </row>
    <row r="259" spans="2:4">
      <c r="B259" s="810">
        <v>39455</v>
      </c>
      <c r="C259" s="814">
        <v>2587.9</v>
      </c>
      <c r="D259" s="815">
        <v>9.3145373937710616</v>
      </c>
    </row>
    <row r="260" spans="2:4">
      <c r="B260" s="810">
        <v>39456</v>
      </c>
      <c r="C260" s="814">
        <v>2624.95</v>
      </c>
      <c r="D260" s="815">
        <v>9.5370857594761382</v>
      </c>
    </row>
    <row r="261" spans="2:4">
      <c r="B261" s="810">
        <v>39457</v>
      </c>
      <c r="C261" s="814">
        <v>2640.19</v>
      </c>
      <c r="D261" s="815">
        <v>9.4785260078191094</v>
      </c>
    </row>
    <row r="262" spans="2:4">
      <c r="B262" s="810">
        <v>39458</v>
      </c>
      <c r="C262" s="814">
        <v>2676.91</v>
      </c>
      <c r="D262" s="815">
        <v>9.5044066207130342</v>
      </c>
    </row>
    <row r="263" spans="2:4">
      <c r="B263" s="810">
        <v>39461</v>
      </c>
      <c r="C263" s="814">
        <v>2680.48</v>
      </c>
      <c r="D263" s="815">
        <v>9.47953036055209</v>
      </c>
    </row>
    <row r="264" spans="2:4">
      <c r="B264" s="810">
        <v>39462</v>
      </c>
      <c r="C264" s="814">
        <v>2740.6</v>
      </c>
      <c r="D264" s="815">
        <v>9.1022245923617398</v>
      </c>
    </row>
    <row r="265" spans="2:4">
      <c r="B265" s="810">
        <v>39463</v>
      </c>
      <c r="C265" s="814">
        <v>2675.15</v>
      </c>
      <c r="D265" s="815">
        <v>9.2417500177957468</v>
      </c>
    </row>
    <row r="266" spans="2:4">
      <c r="B266" s="810">
        <v>39464</v>
      </c>
      <c r="C266" s="814">
        <v>2650.86</v>
      </c>
      <c r="D266" s="815">
        <v>9.1192532807308204</v>
      </c>
    </row>
    <row r="267" spans="2:4">
      <c r="B267" s="810">
        <v>39465</v>
      </c>
      <c r="C267" s="814">
        <v>2609.12</v>
      </c>
      <c r="D267" s="815">
        <v>9.2323102065906326</v>
      </c>
    </row>
    <row r="268" spans="2:4">
      <c r="B268" s="810">
        <v>39468</v>
      </c>
      <c r="C268" s="814">
        <v>2607.29</v>
      </c>
      <c r="D268" s="815">
        <v>9.2513180414670835</v>
      </c>
    </row>
    <row r="269" spans="2:4">
      <c r="B269" s="810">
        <v>39469</v>
      </c>
      <c r="C269" s="814">
        <v>2518.0100000000002</v>
      </c>
      <c r="D269" s="815">
        <v>9.1904305066056615</v>
      </c>
    </row>
    <row r="270" spans="2:4">
      <c r="B270" s="810">
        <v>39470</v>
      </c>
      <c r="C270" s="814">
        <v>2582.2399999999998</v>
      </c>
      <c r="D270" s="815">
        <v>9.200645397567996</v>
      </c>
    </row>
    <row r="271" spans="2:4">
      <c r="B271" s="810">
        <v>39471</v>
      </c>
      <c r="C271" s="814">
        <v>2591.71</v>
      </c>
      <c r="D271" s="815">
        <v>9.2038700811183816</v>
      </c>
    </row>
    <row r="272" spans="2:4">
      <c r="B272" s="810">
        <v>39472</v>
      </c>
      <c r="C272" s="814">
        <v>2610.5100000000002</v>
      </c>
      <c r="D272" s="815">
        <v>9.2669807213282986</v>
      </c>
    </row>
    <row r="273" spans="2:4">
      <c r="B273" s="810">
        <v>39475</v>
      </c>
      <c r="C273" s="814">
        <v>2596.34</v>
      </c>
      <c r="D273" s="815">
        <v>9.0953988584674192</v>
      </c>
    </row>
    <row r="274" spans="2:4">
      <c r="B274" s="810">
        <v>39476</v>
      </c>
      <c r="C274" s="814">
        <v>2611.59</v>
      </c>
      <c r="D274" s="815">
        <v>8.9421305764597179</v>
      </c>
    </row>
    <row r="275" spans="2:4">
      <c r="B275" s="810">
        <v>39477</v>
      </c>
      <c r="C275" s="814">
        <v>2599.54</v>
      </c>
      <c r="D275" s="815">
        <v>9.0693945490501129</v>
      </c>
    </row>
    <row r="276" spans="2:4" ht="13.5" thickBot="1">
      <c r="B276" s="818">
        <v>39478</v>
      </c>
      <c r="C276" s="819">
        <v>2625.54</v>
      </c>
      <c r="D276" s="820">
        <v>9.0548657531704038</v>
      </c>
    </row>
    <row r="277" spans="2:4">
      <c r="B277" s="821">
        <v>39479</v>
      </c>
      <c r="C277" s="814">
        <v>2627.62</v>
      </c>
      <c r="D277" s="815">
        <v>8.964482888334512</v>
      </c>
    </row>
    <row r="278" spans="2:4">
      <c r="B278" s="821">
        <v>39482</v>
      </c>
      <c r="C278" s="814">
        <v>2635.19</v>
      </c>
      <c r="D278" s="815">
        <v>9.0614889861740266</v>
      </c>
    </row>
    <row r="279" spans="2:4">
      <c r="B279" s="821">
        <v>39483</v>
      </c>
      <c r="C279" s="814">
        <v>2640.02</v>
      </c>
      <c r="D279" s="815">
        <v>9.0699160149559255</v>
      </c>
    </row>
    <row r="280" spans="2:4">
      <c r="B280" s="821">
        <v>39484</v>
      </c>
      <c r="C280" s="814">
        <v>2545.5700000000002</v>
      </c>
      <c r="D280" s="815">
        <v>8.9649136482720984</v>
      </c>
    </row>
    <row r="281" spans="2:4">
      <c r="B281" s="821">
        <v>39485</v>
      </c>
      <c r="C281" s="814">
        <v>2544.4299999999998</v>
      </c>
      <c r="D281" s="815">
        <v>8.9769734942693358</v>
      </c>
    </row>
    <row r="282" spans="2:4">
      <c r="B282" s="821">
        <v>39486</v>
      </c>
      <c r="C282" s="814">
        <v>2577.73</v>
      </c>
      <c r="D282" s="815">
        <v>8.9904170515282988</v>
      </c>
    </row>
    <row r="283" spans="2:4">
      <c r="B283" s="821">
        <v>39489</v>
      </c>
      <c r="C283" s="814">
        <v>2578.98</v>
      </c>
      <c r="D283" s="815">
        <v>9.0015643270372703</v>
      </c>
    </row>
    <row r="284" spans="2:4">
      <c r="B284" s="821">
        <v>39490</v>
      </c>
      <c r="C284" s="814">
        <v>2625.55</v>
      </c>
      <c r="D284" s="815">
        <v>9.112039189618315</v>
      </c>
    </row>
    <row r="285" spans="2:4">
      <c r="B285" s="821">
        <v>39491</v>
      </c>
      <c r="C285" s="814">
        <v>2625.96</v>
      </c>
      <c r="D285" s="815">
        <v>9.1024968471429712</v>
      </c>
    </row>
    <row r="286" spans="2:4">
      <c r="B286" s="821">
        <v>39492</v>
      </c>
      <c r="C286" s="814">
        <v>2647.5</v>
      </c>
      <c r="D286" s="815">
        <v>9.100412556341464</v>
      </c>
    </row>
    <row r="287" spans="2:4">
      <c r="B287" s="821">
        <v>39493</v>
      </c>
      <c r="C287" s="814">
        <v>2657.52</v>
      </c>
      <c r="D287" s="815">
        <v>9.1222849560471442</v>
      </c>
    </row>
    <row r="288" spans="2:4">
      <c r="B288" s="821">
        <v>39496</v>
      </c>
      <c r="C288" s="814">
        <v>2710.64</v>
      </c>
      <c r="D288" s="815">
        <v>9.1398127598755856</v>
      </c>
    </row>
    <row r="289" spans="2:4">
      <c r="B289" s="821">
        <v>39497</v>
      </c>
      <c r="C289" s="814">
        <v>2725.3</v>
      </c>
      <c r="D289" s="815">
        <v>9.0292489223965546</v>
      </c>
    </row>
    <row r="290" spans="2:4">
      <c r="B290" s="821">
        <v>39498</v>
      </c>
      <c r="C290" s="814">
        <v>2794.59</v>
      </c>
      <c r="D290" s="815">
        <v>9.1538812451112914</v>
      </c>
    </row>
    <row r="291" spans="2:4">
      <c r="B291" s="821">
        <v>39499</v>
      </c>
      <c r="C291" s="814">
        <v>2858.11</v>
      </c>
      <c r="D291" s="815">
        <v>9.1567225355454624</v>
      </c>
    </row>
    <row r="292" spans="2:4">
      <c r="B292" s="821">
        <v>39500</v>
      </c>
      <c r="C292" s="814">
        <v>2755.16</v>
      </c>
      <c r="D292" s="815">
        <v>9.1682344611893001</v>
      </c>
    </row>
    <row r="293" spans="2:4">
      <c r="B293" s="821">
        <v>39503</v>
      </c>
      <c r="C293" s="814">
        <v>2768.41</v>
      </c>
      <c r="D293" s="815">
        <v>9.1711368044699917</v>
      </c>
    </row>
    <row r="294" spans="2:4">
      <c r="B294" s="821">
        <v>39504</v>
      </c>
      <c r="C294" s="814">
        <v>2774.85</v>
      </c>
      <c r="D294" s="815">
        <v>9.0701486054887965</v>
      </c>
    </row>
    <row r="295" spans="2:4">
      <c r="B295" s="821">
        <v>39505</v>
      </c>
      <c r="C295" s="814">
        <v>2759.35</v>
      </c>
      <c r="D295" s="815">
        <v>9.1254477850050719</v>
      </c>
    </row>
    <row r="296" spans="2:4">
      <c r="B296" s="821">
        <v>39506</v>
      </c>
      <c r="C296" s="814">
        <v>2735.09</v>
      </c>
      <c r="D296" s="815">
        <v>9.1337466110221701</v>
      </c>
    </row>
    <row r="297" spans="2:4" ht="13.5" thickBot="1">
      <c r="B297" s="822">
        <v>39507</v>
      </c>
      <c r="C297" s="819">
        <v>2701.84</v>
      </c>
      <c r="D297" s="820">
        <v>9.1472564292861662</v>
      </c>
    </row>
    <row r="298" spans="2:4">
      <c r="B298" s="810">
        <v>39510</v>
      </c>
      <c r="C298" s="823">
        <v>2671.02</v>
      </c>
      <c r="D298" s="824">
        <v>9.148280323138426</v>
      </c>
    </row>
    <row r="299" spans="2:4">
      <c r="B299" s="810">
        <v>39511</v>
      </c>
      <c r="C299" s="823">
        <v>2665.31</v>
      </c>
      <c r="D299" s="824">
        <v>9.1527384858657896</v>
      </c>
    </row>
    <row r="300" spans="2:4">
      <c r="B300" s="810">
        <v>39512</v>
      </c>
      <c r="C300" s="823">
        <v>2695.18</v>
      </c>
      <c r="D300" s="824">
        <v>9.1702467987394432</v>
      </c>
    </row>
    <row r="301" spans="2:4">
      <c r="B301" s="810">
        <v>39513</v>
      </c>
      <c r="C301" s="823">
        <v>2713.5</v>
      </c>
      <c r="D301" s="824">
        <v>9.1772797609769423</v>
      </c>
    </row>
    <row r="302" spans="2:4">
      <c r="B302" s="810">
        <v>39514</v>
      </c>
      <c r="C302" s="823">
        <v>2678.64</v>
      </c>
      <c r="D302" s="824">
        <v>9.1651083756493605</v>
      </c>
    </row>
    <row r="303" spans="2:4">
      <c r="B303" s="810">
        <v>39518</v>
      </c>
      <c r="C303" s="823">
        <v>2700.3</v>
      </c>
      <c r="D303" s="824">
        <v>9.119221594852494</v>
      </c>
    </row>
    <row r="304" spans="2:4">
      <c r="B304" s="810">
        <v>39519</v>
      </c>
      <c r="C304" s="823">
        <v>2724.32</v>
      </c>
      <c r="D304" s="824">
        <v>9.3107869211571384</v>
      </c>
    </row>
    <row r="305" spans="2:4">
      <c r="B305" s="810">
        <v>39520</v>
      </c>
      <c r="C305" s="823">
        <v>2724.09</v>
      </c>
      <c r="D305" s="824">
        <v>9.1885758931756438</v>
      </c>
    </row>
    <row r="306" spans="2:4">
      <c r="B306" s="810">
        <v>39521</v>
      </c>
      <c r="C306" s="823">
        <v>2743.6</v>
      </c>
      <c r="D306" s="824">
        <v>9.2848916912439314</v>
      </c>
    </row>
    <row r="307" spans="2:4">
      <c r="B307" s="810">
        <v>39524</v>
      </c>
      <c r="C307" s="823">
        <v>2691.62</v>
      </c>
      <c r="D307" s="824">
        <v>9.284295093889245</v>
      </c>
    </row>
    <row r="308" spans="2:4">
      <c r="B308" s="810">
        <v>39525</v>
      </c>
      <c r="C308" s="823">
        <v>2671.32</v>
      </c>
      <c r="D308" s="824">
        <v>9.2971707944160471</v>
      </c>
    </row>
    <row r="309" spans="2:4">
      <c r="B309" s="810">
        <v>39526</v>
      </c>
      <c r="C309" s="823">
        <v>2668.17</v>
      </c>
      <c r="D309" s="824">
        <v>9.3345541780884815</v>
      </c>
    </row>
    <row r="310" spans="2:4">
      <c r="B310" s="810">
        <v>39527</v>
      </c>
      <c r="C310" s="823">
        <v>2606.66</v>
      </c>
      <c r="D310" s="824">
        <v>9.3605782036962744</v>
      </c>
    </row>
    <row r="311" spans="2:4">
      <c r="B311" s="810">
        <v>39528</v>
      </c>
      <c r="C311" s="823">
        <v>2614.4</v>
      </c>
      <c r="D311" s="824">
        <v>9.5686476316591929</v>
      </c>
    </row>
    <row r="312" spans="2:4">
      <c r="B312" s="810">
        <v>39532</v>
      </c>
      <c r="C312" s="823">
        <v>2643.61</v>
      </c>
      <c r="D312" s="824">
        <v>9.638407105878116</v>
      </c>
    </row>
    <row r="313" spans="2:4">
      <c r="B313" s="810">
        <v>39533</v>
      </c>
      <c r="C313" s="823">
        <v>2605.02</v>
      </c>
      <c r="D313" s="824">
        <v>9.6275504285192213</v>
      </c>
    </row>
    <row r="314" spans="2:4">
      <c r="B314" s="810">
        <v>39534</v>
      </c>
      <c r="C314" s="823">
        <v>2593.83</v>
      </c>
      <c r="D314" s="824">
        <v>9.6432772575748817</v>
      </c>
    </row>
    <row r="315" spans="2:4">
      <c r="B315" s="810">
        <v>39535</v>
      </c>
      <c r="C315" s="823">
        <v>2587.42</v>
      </c>
      <c r="D315" s="824">
        <v>9.428295176976615</v>
      </c>
    </row>
    <row r="316" spans="2:4">
      <c r="B316" s="812">
        <v>39538</v>
      </c>
      <c r="C316" s="816">
        <v>2567.1</v>
      </c>
      <c r="D316" s="817">
        <v>9.7422423041843267</v>
      </c>
    </row>
    <row r="317" spans="2:4">
      <c r="B317" s="810">
        <v>39539</v>
      </c>
      <c r="C317" s="823">
        <v>2597.46</v>
      </c>
      <c r="D317" s="824">
        <v>9.7899999999999991</v>
      </c>
    </row>
    <row r="318" spans="2:4">
      <c r="B318" s="825">
        <v>39540</v>
      </c>
      <c r="C318" s="823">
        <v>2615.4499999999998</v>
      </c>
      <c r="D318" s="824">
        <v>9.81</v>
      </c>
    </row>
    <row r="319" spans="2:4">
      <c r="B319" s="825">
        <v>39541</v>
      </c>
      <c r="C319" s="823">
        <v>2594.2399999999998</v>
      </c>
      <c r="D319" s="824">
        <v>9.82</v>
      </c>
    </row>
    <row r="320" spans="2:4">
      <c r="B320" s="825">
        <v>39542</v>
      </c>
      <c r="C320" s="823">
        <v>2571.7399999999998</v>
      </c>
      <c r="D320" s="824">
        <v>9.83</v>
      </c>
    </row>
    <row r="321" spans="2:4">
      <c r="B321" s="825">
        <v>39545</v>
      </c>
      <c r="C321" s="823">
        <v>2585.9499999999998</v>
      </c>
      <c r="D321" s="824">
        <v>9.83</v>
      </c>
    </row>
    <row r="322" spans="2:4">
      <c r="B322" s="825">
        <v>39546</v>
      </c>
      <c r="C322" s="823">
        <v>2611.39</v>
      </c>
      <c r="D322" s="824">
        <v>9.6999999999999993</v>
      </c>
    </row>
    <row r="323" spans="2:4">
      <c r="B323" s="825">
        <v>39547</v>
      </c>
      <c r="C323" s="823">
        <v>2610.7399999999998</v>
      </c>
      <c r="D323" s="824">
        <v>9.68</v>
      </c>
    </row>
    <row r="324" spans="2:4">
      <c r="B324" s="825">
        <v>39548</v>
      </c>
      <c r="C324" s="823">
        <v>2613.5500000000002</v>
      </c>
      <c r="D324" s="824">
        <v>9.85</v>
      </c>
    </row>
    <row r="325" spans="2:4">
      <c r="B325" s="825">
        <v>39549</v>
      </c>
      <c r="C325" s="823">
        <v>2654.29</v>
      </c>
      <c r="D325" s="824">
        <v>9.85</v>
      </c>
    </row>
    <row r="326" spans="2:4">
      <c r="B326" s="825">
        <v>39552</v>
      </c>
      <c r="C326" s="823">
        <v>2636.87</v>
      </c>
      <c r="D326" s="824">
        <v>9.93</v>
      </c>
    </row>
    <row r="327" spans="2:4">
      <c r="B327" s="825">
        <v>39553</v>
      </c>
      <c r="C327" s="823">
        <v>2624.31</v>
      </c>
      <c r="D327" s="824">
        <v>9.99</v>
      </c>
    </row>
    <row r="328" spans="2:4">
      <c r="B328" s="825">
        <v>39554</v>
      </c>
      <c r="C328" s="823">
        <v>2604.8200000000002</v>
      </c>
      <c r="D328" s="824">
        <v>10.01</v>
      </c>
    </row>
    <row r="329" spans="2:4">
      <c r="B329" s="825">
        <v>39555</v>
      </c>
      <c r="C329" s="823">
        <v>2607.85</v>
      </c>
      <c r="D329" s="824">
        <v>9.92</v>
      </c>
    </row>
    <row r="330" spans="2:4">
      <c r="B330" s="825">
        <v>39556</v>
      </c>
      <c r="C330" s="823">
        <v>2644.26</v>
      </c>
      <c r="D330" s="824">
        <v>9.92</v>
      </c>
    </row>
    <row r="331" spans="2:4">
      <c r="B331" s="821">
        <v>39559</v>
      </c>
      <c r="C331" s="814">
        <v>2633.37</v>
      </c>
      <c r="D331" s="815">
        <v>9.8699999999999992</v>
      </c>
    </row>
    <row r="332" spans="2:4">
      <c r="B332" s="821">
        <v>39560</v>
      </c>
      <c r="C332" s="814">
        <v>2638.92</v>
      </c>
      <c r="D332" s="815">
        <v>10.31</v>
      </c>
    </row>
    <row r="333" spans="2:4">
      <c r="B333" s="821">
        <v>39561</v>
      </c>
      <c r="C333" s="814">
        <v>2654.4</v>
      </c>
      <c r="D333" s="815">
        <v>10.33</v>
      </c>
    </row>
    <row r="334" spans="2:4">
      <c r="B334" s="821">
        <v>39562</v>
      </c>
      <c r="C334" s="814">
        <v>2638.4</v>
      </c>
      <c r="D334" s="815">
        <v>10.130000000000001</v>
      </c>
    </row>
    <row r="335" spans="2:4">
      <c r="B335" s="821">
        <v>39563</v>
      </c>
      <c r="C335" s="814">
        <v>2619.66</v>
      </c>
      <c r="D335" s="815">
        <v>10.119999999999999</v>
      </c>
    </row>
    <row r="336" spans="2:4">
      <c r="B336" s="821">
        <v>39566</v>
      </c>
      <c r="C336" s="814">
        <v>2618.73</v>
      </c>
      <c r="D336" s="815">
        <v>10.130000000000001</v>
      </c>
    </row>
    <row r="337" spans="2:4">
      <c r="B337" s="821">
        <v>39567</v>
      </c>
      <c r="C337" s="814">
        <v>2588.5100000000002</v>
      </c>
      <c r="D337" s="815">
        <v>10.130000000000001</v>
      </c>
    </row>
    <row r="338" spans="2:4" ht="13.5" thickBot="1">
      <c r="B338" s="822">
        <v>39568</v>
      </c>
      <c r="C338" s="819">
        <v>2583.25</v>
      </c>
      <c r="D338" s="820">
        <v>10.14</v>
      </c>
    </row>
    <row r="339" spans="2:4">
      <c r="B339" s="821">
        <v>39572</v>
      </c>
      <c r="C339" s="814">
        <v>2607.1</v>
      </c>
      <c r="D339" s="815">
        <v>9.8767983931232948</v>
      </c>
    </row>
    <row r="340" spans="2:4">
      <c r="B340" s="821">
        <v>39573</v>
      </c>
      <c r="C340" s="814">
        <v>2608.7399999999998</v>
      </c>
      <c r="D340" s="815">
        <v>9.9013445920324195</v>
      </c>
    </row>
    <row r="341" spans="2:4">
      <c r="B341" s="821">
        <v>39574</v>
      </c>
      <c r="C341" s="814">
        <v>2604.5100000000002</v>
      </c>
      <c r="D341" s="815">
        <v>9.9105179827558132</v>
      </c>
    </row>
    <row r="342" spans="2:4">
      <c r="B342" s="821">
        <v>39575</v>
      </c>
      <c r="C342" s="814">
        <v>2622.34</v>
      </c>
      <c r="D342" s="815">
        <v>9.9281832267217514</v>
      </c>
    </row>
    <row r="343" spans="2:4">
      <c r="B343" s="821">
        <v>39576</v>
      </c>
      <c r="C343" s="814">
        <v>2646</v>
      </c>
      <c r="D343" s="815">
        <v>9.9284143152644404</v>
      </c>
    </row>
    <row r="344" spans="2:4">
      <c r="B344" s="821">
        <v>39580</v>
      </c>
      <c r="C344" s="814">
        <v>2655.86</v>
      </c>
      <c r="D344" s="815">
        <v>9.9360092556034854</v>
      </c>
    </row>
    <row r="345" spans="2:4">
      <c r="B345" s="821">
        <v>39581</v>
      </c>
      <c r="C345" s="814">
        <v>2681.19</v>
      </c>
      <c r="D345" s="815">
        <v>9.9386197681800006</v>
      </c>
    </row>
    <row r="346" spans="2:4">
      <c r="B346" s="821">
        <v>39582</v>
      </c>
      <c r="C346" s="814">
        <v>2686.37</v>
      </c>
      <c r="D346" s="815">
        <v>9.9572756242585996</v>
      </c>
    </row>
    <row r="347" spans="2:4">
      <c r="B347" s="821">
        <v>39583</v>
      </c>
      <c r="C347" s="814">
        <v>2717.49</v>
      </c>
      <c r="D347" s="815">
        <v>10.447694384633678</v>
      </c>
    </row>
    <row r="348" spans="2:4">
      <c r="B348" s="821">
        <v>39584</v>
      </c>
      <c r="C348" s="814">
        <v>2722.78</v>
      </c>
      <c r="D348" s="815">
        <v>10.403375938170623</v>
      </c>
    </row>
    <row r="349" spans="2:4">
      <c r="B349" s="821">
        <v>39587</v>
      </c>
      <c r="C349" s="814">
        <v>2750.54</v>
      </c>
      <c r="D349" s="815">
        <v>10.448179012804873</v>
      </c>
    </row>
    <row r="350" spans="2:4">
      <c r="B350" s="821">
        <v>39588</v>
      </c>
      <c r="C350" s="814">
        <v>2768.32</v>
      </c>
      <c r="D350" s="815">
        <v>10.408931162267754</v>
      </c>
    </row>
    <row r="351" spans="2:4">
      <c r="B351" s="821">
        <v>39589</v>
      </c>
      <c r="C351" s="814">
        <v>2762.83</v>
      </c>
      <c r="D351" s="815">
        <v>10.447105957864219</v>
      </c>
    </row>
    <row r="352" spans="2:4">
      <c r="B352" s="821">
        <v>39590</v>
      </c>
      <c r="C352" s="814">
        <v>2766.84</v>
      </c>
      <c r="D352" s="815">
        <v>10.20777794552558</v>
      </c>
    </row>
    <row r="353" spans="2:4">
      <c r="B353" s="821">
        <v>39591</v>
      </c>
      <c r="C353" s="814">
        <v>2722.93</v>
      </c>
      <c r="D353" s="815">
        <v>10.376201011124635</v>
      </c>
    </row>
    <row r="354" spans="2:4">
      <c r="B354" s="821">
        <v>39594</v>
      </c>
      <c r="C354" s="814">
        <v>2706.93</v>
      </c>
      <c r="D354" s="815">
        <v>9.9810846792405403</v>
      </c>
    </row>
    <row r="355" spans="2:4">
      <c r="B355" s="821">
        <v>39595</v>
      </c>
      <c r="C355" s="814">
        <v>2708.9</v>
      </c>
      <c r="D355" s="815">
        <v>10.061004858814979</v>
      </c>
    </row>
    <row r="356" spans="2:4">
      <c r="B356" s="821">
        <v>39596</v>
      </c>
      <c r="C356" s="814">
        <v>2669.97</v>
      </c>
      <c r="D356" s="815">
        <v>9.6967663225856544</v>
      </c>
    </row>
    <row r="357" spans="2:4">
      <c r="B357" s="821">
        <v>39597</v>
      </c>
      <c r="C357" s="814">
        <v>2668.79</v>
      </c>
      <c r="D357" s="815">
        <v>9.6749565038071665</v>
      </c>
    </row>
    <row r="358" spans="2:4" ht="13.5" thickBot="1">
      <c r="B358" s="822">
        <v>39598</v>
      </c>
      <c r="C358" s="819">
        <v>2654.89</v>
      </c>
      <c r="D358" s="820">
        <v>9.6591285111800005</v>
      </c>
    </row>
    <row r="359" spans="2:4">
      <c r="B359" s="821">
        <v>39601</v>
      </c>
      <c r="C359" s="814">
        <v>2660.03</v>
      </c>
      <c r="D359" s="815">
        <v>9.5921347942300006</v>
      </c>
    </row>
    <row r="360" spans="2:4">
      <c r="B360" s="821">
        <v>39602</v>
      </c>
      <c r="C360" s="814">
        <v>2692.87</v>
      </c>
      <c r="D360" s="815">
        <v>9.8492912189199995</v>
      </c>
    </row>
    <row r="361" spans="2:4">
      <c r="B361" s="821">
        <v>39603</v>
      </c>
      <c r="C361" s="814">
        <v>2663.16</v>
      </c>
      <c r="D361" s="815">
        <v>10.410965682400001</v>
      </c>
    </row>
    <row r="362" spans="2:4">
      <c r="B362" s="821">
        <v>39604</v>
      </c>
      <c r="C362" s="814">
        <v>2675.69</v>
      </c>
      <c r="D362" s="815">
        <v>10.4338487391</v>
      </c>
    </row>
    <row r="363" spans="2:4">
      <c r="B363" s="821">
        <v>39605</v>
      </c>
      <c r="C363" s="814">
        <v>2688.12</v>
      </c>
      <c r="D363" s="815">
        <v>10.458499185100001</v>
      </c>
    </row>
    <row r="364" spans="2:4">
      <c r="B364" s="821">
        <v>39608</v>
      </c>
      <c r="C364" s="814">
        <v>2657.31</v>
      </c>
      <c r="D364" s="815">
        <v>10.157803201</v>
      </c>
    </row>
    <row r="365" spans="2:4">
      <c r="B365" s="821">
        <v>39609</v>
      </c>
      <c r="C365" s="814">
        <v>2636.89</v>
      </c>
      <c r="D365" s="815">
        <v>10.11087433</v>
      </c>
    </row>
    <row r="366" spans="2:4">
      <c r="B366" s="821">
        <v>39610</v>
      </c>
      <c r="C366" s="814">
        <v>2693.79</v>
      </c>
      <c r="D366" s="815">
        <v>9.8938833724000013</v>
      </c>
    </row>
    <row r="367" spans="2:4">
      <c r="B367" s="821">
        <v>39611</v>
      </c>
      <c r="C367" s="814">
        <v>2681.89</v>
      </c>
      <c r="D367" s="815">
        <v>10.3140725663</v>
      </c>
    </row>
    <row r="368" spans="2:4">
      <c r="B368" s="821">
        <v>39612</v>
      </c>
      <c r="C368" s="814">
        <v>2688.61</v>
      </c>
      <c r="D368" s="815">
        <v>10.2301217617</v>
      </c>
    </row>
    <row r="369" spans="2:4">
      <c r="B369" s="821">
        <v>39615</v>
      </c>
      <c r="C369" s="814">
        <v>2665.38</v>
      </c>
      <c r="D369" s="815">
        <v>10.173933981899999</v>
      </c>
    </row>
    <row r="370" spans="2:4">
      <c r="B370" s="821">
        <v>39616</v>
      </c>
      <c r="C370" s="814">
        <v>2630.66</v>
      </c>
      <c r="D370" s="815">
        <v>10.2439893141</v>
      </c>
    </row>
    <row r="371" spans="2:4">
      <c r="B371" s="821">
        <v>39617</v>
      </c>
      <c r="C371" s="814">
        <v>2619.56</v>
      </c>
      <c r="D371" s="815">
        <v>12.0585298776</v>
      </c>
    </row>
    <row r="372" spans="2:4">
      <c r="B372" s="821">
        <v>39618</v>
      </c>
      <c r="C372" s="814">
        <v>2628.07</v>
      </c>
      <c r="D372" s="815">
        <v>10.760490134299999</v>
      </c>
    </row>
    <row r="373" spans="2:4">
      <c r="B373" s="821">
        <v>39619</v>
      </c>
      <c r="C373" s="814">
        <v>2686.14</v>
      </c>
      <c r="D373" s="815">
        <v>10.717653803000001</v>
      </c>
    </row>
    <row r="374" spans="2:4">
      <c r="B374" s="821">
        <v>39622</v>
      </c>
      <c r="C374" s="814">
        <v>2641.41</v>
      </c>
      <c r="D374" s="815">
        <v>10.7480390008</v>
      </c>
    </row>
    <row r="375" spans="2:4">
      <c r="B375" s="821">
        <v>39623</v>
      </c>
      <c r="C375" s="814">
        <v>2594.42</v>
      </c>
      <c r="D375" s="815">
        <v>10.7541269567</v>
      </c>
    </row>
    <row r="376" spans="2:4">
      <c r="B376" s="821">
        <v>39624</v>
      </c>
      <c r="C376" s="814">
        <v>2617.11</v>
      </c>
      <c r="D376" s="815">
        <v>10.644606899000001</v>
      </c>
    </row>
    <row r="377" spans="2:4">
      <c r="B377" s="821">
        <v>39625</v>
      </c>
      <c r="C377" s="814">
        <v>2625.4</v>
      </c>
      <c r="D377" s="815">
        <v>9.787234261650001</v>
      </c>
    </row>
    <row r="378" spans="2:4">
      <c r="B378" s="821">
        <v>39626</v>
      </c>
      <c r="C378" s="814">
        <v>2675.85</v>
      </c>
      <c r="D378" s="815">
        <v>9.9345968465900008</v>
      </c>
    </row>
    <row r="379" spans="2:4">
      <c r="B379" s="826">
        <v>39629</v>
      </c>
      <c r="C379" s="816">
        <v>2613.7600000000002</v>
      </c>
      <c r="D379" s="817">
        <v>9.8938885837800008</v>
      </c>
    </row>
    <row r="380" spans="2:4">
      <c r="B380" s="821">
        <v>39630</v>
      </c>
      <c r="C380" s="814">
        <v>2603.35</v>
      </c>
      <c r="D380" s="815">
        <v>9.9117675593900003</v>
      </c>
    </row>
    <row r="381" spans="2:4">
      <c r="B381" s="821">
        <v>39631</v>
      </c>
      <c r="C381" s="814">
        <v>2598.0300000000002</v>
      </c>
      <c r="D381" s="815">
        <v>9.8933840740099992</v>
      </c>
    </row>
    <row r="382" spans="2:4">
      <c r="B382" s="821">
        <v>39632</v>
      </c>
      <c r="C382" s="814">
        <v>2630.62</v>
      </c>
      <c r="D382" s="815">
        <v>9.8917303054900003</v>
      </c>
    </row>
    <row r="383" spans="2:4">
      <c r="B383" s="821">
        <v>39633</v>
      </c>
      <c r="C383" s="814">
        <v>2479.15</v>
      </c>
      <c r="D383" s="815">
        <v>9.9260459691899996</v>
      </c>
    </row>
    <row r="384" spans="2:4">
      <c r="B384" s="821">
        <v>39637</v>
      </c>
      <c r="C384" s="814">
        <v>2424.85</v>
      </c>
      <c r="D384" s="815">
        <v>9.8678772426800005</v>
      </c>
    </row>
    <row r="385" spans="2:4">
      <c r="B385" s="821">
        <v>39638</v>
      </c>
      <c r="C385" s="814">
        <v>2374</v>
      </c>
      <c r="D385" s="815">
        <v>9.8373545624300007</v>
      </c>
    </row>
    <row r="386" spans="2:4">
      <c r="B386" s="821">
        <v>39639</v>
      </c>
      <c r="C386" s="814">
        <v>2411.14</v>
      </c>
      <c r="D386" s="815">
        <v>9.804053315860001</v>
      </c>
    </row>
    <row r="387" spans="2:4">
      <c r="B387" s="821">
        <v>39640</v>
      </c>
      <c r="C387" s="814">
        <v>2407.79</v>
      </c>
      <c r="D387" s="815">
        <v>9.8795588176399995</v>
      </c>
    </row>
    <row r="388" spans="2:4">
      <c r="B388" s="821">
        <v>39643</v>
      </c>
      <c r="C388" s="814">
        <v>2421</v>
      </c>
      <c r="D388" s="815">
        <v>9.8988977334600001</v>
      </c>
    </row>
    <row r="389" spans="2:4">
      <c r="B389" s="821">
        <v>39644</v>
      </c>
      <c r="C389" s="814">
        <v>2457.09</v>
      </c>
      <c r="D389" s="815">
        <v>9.9854019653799995</v>
      </c>
    </row>
    <row r="390" spans="2:4">
      <c r="B390" s="821">
        <v>39645</v>
      </c>
      <c r="C390" s="814">
        <v>2426.0300000000002</v>
      </c>
      <c r="D390" s="815">
        <v>9.9541180052700007</v>
      </c>
    </row>
    <row r="391" spans="2:4">
      <c r="B391" s="821">
        <v>39646</v>
      </c>
      <c r="C391" s="814">
        <v>2419.73</v>
      </c>
      <c r="D391" s="815">
        <v>9.7479280648800017</v>
      </c>
    </row>
    <row r="392" spans="2:4">
      <c r="B392" s="821">
        <v>39647</v>
      </c>
      <c r="C392" s="814">
        <v>2400.6799999999998</v>
      </c>
      <c r="D392" s="815">
        <v>9.8938071525800009</v>
      </c>
    </row>
    <row r="393" spans="2:4">
      <c r="B393" s="821">
        <v>39650</v>
      </c>
      <c r="C393" s="814">
        <v>2392.04</v>
      </c>
      <c r="D393" s="815">
        <v>9.9557324517199994</v>
      </c>
    </row>
    <row r="394" spans="2:4">
      <c r="B394" s="821">
        <v>39651</v>
      </c>
      <c r="C394" s="814">
        <v>2384.38</v>
      </c>
      <c r="D394" s="815">
        <v>10.067960145900001</v>
      </c>
    </row>
    <row r="395" spans="2:4">
      <c r="B395" s="821">
        <v>39652</v>
      </c>
      <c r="C395" s="814">
        <v>2366.0300000000002</v>
      </c>
      <c r="D395" s="815">
        <v>9.91520436307</v>
      </c>
    </row>
    <row r="396" spans="2:4">
      <c r="B396" s="821">
        <v>39653</v>
      </c>
      <c r="C396" s="814">
        <v>2354.16</v>
      </c>
      <c r="D396" s="815">
        <v>10.546232658700001</v>
      </c>
    </row>
    <row r="397" spans="2:4">
      <c r="B397" s="821">
        <v>39654</v>
      </c>
      <c r="C397" s="814">
        <v>2350.84</v>
      </c>
      <c r="D397" s="815">
        <v>10.497358240500001</v>
      </c>
    </row>
    <row r="398" spans="2:4">
      <c r="B398" s="821">
        <v>39657</v>
      </c>
      <c r="C398" s="814">
        <v>2357.7399999999998</v>
      </c>
      <c r="D398" s="815">
        <v>9.9955802887999994</v>
      </c>
    </row>
    <row r="399" spans="2:4">
      <c r="B399" s="821">
        <v>39658</v>
      </c>
      <c r="C399" s="814">
        <v>2288.38</v>
      </c>
      <c r="D399" s="815">
        <v>10.0533479661</v>
      </c>
    </row>
    <row r="400" spans="2:4">
      <c r="B400" s="821">
        <v>39659</v>
      </c>
      <c r="C400" s="814">
        <v>2335.89</v>
      </c>
      <c r="D400" s="815">
        <v>9.9811066846499994</v>
      </c>
    </row>
    <row r="401" spans="2:4">
      <c r="B401" s="826">
        <v>39660</v>
      </c>
      <c r="C401" s="816">
        <v>2335.6799999999998</v>
      </c>
      <c r="D401" s="817">
        <v>10.009808083699999</v>
      </c>
    </row>
    <row r="402" spans="2:4">
      <c r="B402" s="821">
        <v>39661</v>
      </c>
      <c r="C402" s="814">
        <v>2348.81</v>
      </c>
      <c r="D402" s="815">
        <v>10.0129344799</v>
      </c>
    </row>
    <row r="403" spans="2:4">
      <c r="B403" s="821">
        <v>39664</v>
      </c>
      <c r="C403" s="814">
        <v>2317.3000000000002</v>
      </c>
      <c r="D403" s="815">
        <v>10.0085396175</v>
      </c>
    </row>
    <row r="404" spans="2:4">
      <c r="B404" s="821">
        <v>39665</v>
      </c>
      <c r="C404" s="814">
        <v>2283.9699999999998</v>
      </c>
      <c r="D404" s="815">
        <v>10.021943115799999</v>
      </c>
    </row>
    <row r="405" spans="2:4">
      <c r="B405" s="821">
        <v>39666</v>
      </c>
      <c r="C405" s="814">
        <v>2276.23</v>
      </c>
      <c r="D405" s="815">
        <v>10.7356110795</v>
      </c>
    </row>
    <row r="406" spans="2:4">
      <c r="B406" s="821">
        <v>39667</v>
      </c>
      <c r="C406" s="814">
        <v>2324.29</v>
      </c>
      <c r="D406" s="815">
        <v>10.730832406600001</v>
      </c>
    </row>
    <row r="407" spans="2:4">
      <c r="B407" s="821">
        <v>39668</v>
      </c>
      <c r="C407" s="814">
        <v>2252.2800000000002</v>
      </c>
      <c r="D407" s="815">
        <v>10.739025098800001</v>
      </c>
    </row>
    <row r="408" spans="2:4">
      <c r="B408" s="821">
        <v>39671</v>
      </c>
      <c r="C408" s="814">
        <v>2196.31</v>
      </c>
      <c r="D408" s="815">
        <v>10.743578939900001</v>
      </c>
    </row>
    <row r="409" spans="2:4">
      <c r="B409" s="821">
        <v>39672</v>
      </c>
      <c r="C409" s="814">
        <v>2200.17</v>
      </c>
      <c r="D409" s="815">
        <v>10.741589536100001</v>
      </c>
    </row>
    <row r="410" spans="2:4">
      <c r="B410" s="821">
        <v>39673</v>
      </c>
      <c r="C410" s="814">
        <v>2196.37</v>
      </c>
      <c r="D410" s="815">
        <v>10.707782308700001</v>
      </c>
    </row>
    <row r="411" spans="2:4">
      <c r="B411" s="821">
        <v>39674</v>
      </c>
      <c r="C411" s="814">
        <v>2170.64</v>
      </c>
      <c r="D411" s="815">
        <v>10.732186238500001</v>
      </c>
    </row>
    <row r="412" spans="2:4">
      <c r="B412" s="821">
        <v>39675</v>
      </c>
      <c r="C412" s="814">
        <v>2164.41</v>
      </c>
      <c r="D412" s="815">
        <v>10.768397569099999</v>
      </c>
    </row>
    <row r="413" spans="2:4">
      <c r="B413" s="821">
        <v>39678</v>
      </c>
      <c r="C413" s="814">
        <v>2122.9699999999998</v>
      </c>
      <c r="D413" s="815">
        <v>10.687230790399999</v>
      </c>
    </row>
    <row r="414" spans="2:4">
      <c r="B414" s="821">
        <v>39679</v>
      </c>
      <c r="C414" s="814">
        <v>2109.98</v>
      </c>
      <c r="D414" s="815">
        <v>10.790507516900002</v>
      </c>
    </row>
    <row r="415" spans="2:4">
      <c r="B415" s="821">
        <v>39680</v>
      </c>
      <c r="C415" s="814">
        <v>2109.94</v>
      </c>
      <c r="D415" s="815">
        <v>10.9106224665</v>
      </c>
    </row>
    <row r="416" spans="2:4">
      <c r="B416" s="821">
        <v>39681</v>
      </c>
      <c r="C416" s="814">
        <v>2048.5100000000002</v>
      </c>
      <c r="D416" s="815">
        <v>10.9242906978</v>
      </c>
    </row>
    <row r="417" spans="2:4">
      <c r="B417" s="821">
        <v>39682</v>
      </c>
      <c r="C417" s="814">
        <v>2054.9299999999998</v>
      </c>
      <c r="D417" s="815">
        <v>10.8594871333</v>
      </c>
    </row>
    <row r="418" spans="2:4">
      <c r="B418" s="821">
        <v>39685</v>
      </c>
      <c r="C418" s="814">
        <v>2088.6</v>
      </c>
      <c r="D418" s="815">
        <v>10.6570837024</v>
      </c>
    </row>
    <row r="419" spans="2:4">
      <c r="B419" s="821">
        <v>39686</v>
      </c>
      <c r="C419" s="814">
        <v>2037.9</v>
      </c>
      <c r="D419" s="815">
        <v>10.6692554704</v>
      </c>
    </row>
    <row r="420" spans="2:4">
      <c r="B420" s="821">
        <v>39687</v>
      </c>
      <c r="C420" s="814">
        <v>2013.3</v>
      </c>
      <c r="D420" s="815">
        <v>10.676874919099999</v>
      </c>
    </row>
    <row r="421" spans="2:4">
      <c r="B421" s="821">
        <v>39688</v>
      </c>
      <c r="C421" s="814">
        <v>1978.6</v>
      </c>
      <c r="D421" s="815">
        <v>10.773338582299999</v>
      </c>
    </row>
    <row r="422" spans="2:4">
      <c r="B422" s="826">
        <v>39689</v>
      </c>
      <c r="C422" s="816">
        <v>1996.3</v>
      </c>
      <c r="D422" s="817">
        <v>10.930467372399999</v>
      </c>
    </row>
    <row r="423" spans="2:4">
      <c r="B423" s="821">
        <v>39693</v>
      </c>
      <c r="C423" s="814">
        <v>1943.09</v>
      </c>
      <c r="D423" s="815">
        <v>11.230797413800001</v>
      </c>
    </row>
    <row r="424" spans="2:4">
      <c r="B424" s="821">
        <v>39694</v>
      </c>
      <c r="C424" s="814">
        <v>1951.66</v>
      </c>
      <c r="D424" s="815">
        <v>11.2429701975</v>
      </c>
    </row>
    <row r="425" spans="2:4">
      <c r="B425" s="821">
        <v>39695</v>
      </c>
      <c r="C425" s="814">
        <v>1910.51</v>
      </c>
      <c r="D425" s="815">
        <v>10.853795295599999</v>
      </c>
    </row>
    <row r="426" spans="2:4">
      <c r="B426" s="821">
        <v>39696</v>
      </c>
      <c r="C426" s="814">
        <v>1899.95</v>
      </c>
      <c r="D426" s="815">
        <v>10.847518044999999</v>
      </c>
    </row>
    <row r="427" spans="2:4">
      <c r="B427" s="821">
        <v>39699</v>
      </c>
      <c r="C427" s="814">
        <v>1866.77</v>
      </c>
      <c r="D427" s="815">
        <v>10.690174089399999</v>
      </c>
    </row>
    <row r="428" spans="2:4">
      <c r="B428" s="821">
        <v>39700</v>
      </c>
      <c r="C428" s="814">
        <v>1782.8</v>
      </c>
      <c r="D428" s="815">
        <v>10.6611280865</v>
      </c>
    </row>
    <row r="429" spans="2:4">
      <c r="B429" s="821">
        <v>39701</v>
      </c>
      <c r="C429" s="814">
        <v>1731.95</v>
      </c>
      <c r="D429" s="815">
        <v>11.370143413200001</v>
      </c>
    </row>
    <row r="430" spans="2:4">
      <c r="B430" s="821">
        <v>39702</v>
      </c>
      <c r="C430" s="814">
        <v>1682.91</v>
      </c>
      <c r="D430" s="815">
        <v>11.296108874100002</v>
      </c>
    </row>
    <row r="431" spans="2:4">
      <c r="B431" s="821">
        <v>39703</v>
      </c>
      <c r="C431" s="814">
        <v>1709.72</v>
      </c>
      <c r="D431" s="815">
        <v>11.3153218247</v>
      </c>
    </row>
    <row r="432" spans="2:4">
      <c r="B432" s="821">
        <v>39706</v>
      </c>
      <c r="C432" s="814">
        <v>1690.9</v>
      </c>
      <c r="D432" s="815">
        <v>10.7956225429</v>
      </c>
    </row>
    <row r="433" spans="2:4">
      <c r="B433" s="821">
        <v>39707</v>
      </c>
      <c r="C433" s="814">
        <v>1588.18</v>
      </c>
      <c r="D433" s="815">
        <v>10.7814873167</v>
      </c>
    </row>
    <row r="434" spans="2:4">
      <c r="B434" s="821">
        <v>39708</v>
      </c>
      <c r="C434" s="814">
        <v>1556.11</v>
      </c>
      <c r="D434" s="815">
        <v>10.874111816700001</v>
      </c>
    </row>
    <row r="435" spans="2:4">
      <c r="B435" s="821">
        <v>39709</v>
      </c>
      <c r="C435" s="814">
        <v>1533.62</v>
      </c>
      <c r="D435" s="815">
        <v>10.8757541459</v>
      </c>
    </row>
    <row r="436" spans="2:4">
      <c r="B436" s="821">
        <v>39710</v>
      </c>
      <c r="C436" s="814">
        <v>1617.85</v>
      </c>
      <c r="D436" s="815">
        <v>11.3597289381</v>
      </c>
    </row>
    <row r="437" spans="2:4">
      <c r="B437" s="821">
        <v>39713</v>
      </c>
      <c r="C437" s="814">
        <v>1596.84</v>
      </c>
      <c r="D437" s="815">
        <v>11.2741750862</v>
      </c>
    </row>
    <row r="438" spans="2:4">
      <c r="B438" s="821">
        <v>39714</v>
      </c>
      <c r="C438" s="814">
        <v>1587.55</v>
      </c>
      <c r="D438" s="815">
        <v>11.2138888764</v>
      </c>
    </row>
    <row r="439" spans="2:4">
      <c r="B439" s="821">
        <v>39715</v>
      </c>
      <c r="C439" s="814">
        <v>1590.88</v>
      </c>
      <c r="D439" s="815">
        <v>11.1920011562</v>
      </c>
    </row>
    <row r="440" spans="2:4">
      <c r="B440" s="821">
        <v>39716</v>
      </c>
      <c r="C440" s="814">
        <v>1604.02</v>
      </c>
      <c r="D440" s="815">
        <v>10.4739055146</v>
      </c>
    </row>
    <row r="441" spans="2:4">
      <c r="B441" s="821">
        <v>39717</v>
      </c>
      <c r="C441" s="814">
        <v>1539.86</v>
      </c>
      <c r="D441" s="815">
        <v>11.9023552338</v>
      </c>
    </row>
    <row r="442" spans="2:4">
      <c r="B442" s="821">
        <v>39720</v>
      </c>
      <c r="C442" s="814">
        <v>1511</v>
      </c>
      <c r="D442" s="815">
        <v>11.232903107</v>
      </c>
    </row>
    <row r="443" spans="2:4">
      <c r="B443" s="825">
        <v>39721</v>
      </c>
      <c r="C443" s="823">
        <v>1426.19</v>
      </c>
      <c r="D443" s="824">
        <v>11.172364036499999</v>
      </c>
    </row>
    <row r="444" spans="2:4">
      <c r="B444" s="827">
        <v>39722</v>
      </c>
      <c r="C444" s="828">
        <v>1440.75</v>
      </c>
      <c r="D444" s="829">
        <v>11.035836782199999</v>
      </c>
    </row>
    <row r="445" spans="2:4">
      <c r="B445" s="800">
        <v>39723</v>
      </c>
      <c r="C445" s="801">
        <v>1390.17</v>
      </c>
      <c r="D445" s="815">
        <v>11.03638301</v>
      </c>
    </row>
    <row r="446" spans="2:4">
      <c r="B446" s="800">
        <v>39724</v>
      </c>
      <c r="C446" s="801">
        <v>1394.21</v>
      </c>
      <c r="D446" s="815">
        <v>11.0291226156</v>
      </c>
    </row>
    <row r="447" spans="2:4">
      <c r="B447" s="800">
        <v>39727</v>
      </c>
      <c r="C447" s="801">
        <v>1262.17</v>
      </c>
      <c r="D447" s="815">
        <v>11.0196512595</v>
      </c>
    </row>
    <row r="448" spans="2:4">
      <c r="B448" s="800">
        <v>39728</v>
      </c>
      <c r="C448" s="801">
        <v>1193.6400000000001</v>
      </c>
      <c r="D448" s="815">
        <v>11.0192124186</v>
      </c>
    </row>
    <row r="449" spans="2:4">
      <c r="B449" s="800">
        <v>39729</v>
      </c>
      <c r="C449" s="801">
        <v>1048.99</v>
      </c>
      <c r="D449" s="815">
        <v>11.026225870299999</v>
      </c>
    </row>
    <row r="450" spans="2:4">
      <c r="B450" s="800">
        <v>39730</v>
      </c>
      <c r="C450" s="801">
        <v>1117.93</v>
      </c>
      <c r="D450" s="815">
        <v>11.130201812700001</v>
      </c>
    </row>
    <row r="451" spans="2:4">
      <c r="B451" s="800">
        <v>39731</v>
      </c>
      <c r="C451" s="801">
        <v>1044.6300000000001</v>
      </c>
      <c r="D451" s="815">
        <v>11.0908317608</v>
      </c>
    </row>
    <row r="452" spans="2:4">
      <c r="B452" s="800">
        <v>39734</v>
      </c>
      <c r="C452" s="801">
        <v>1029.51</v>
      </c>
      <c r="D452" s="815">
        <v>11.317873887000001</v>
      </c>
    </row>
    <row r="453" spans="2:4">
      <c r="B453" s="800">
        <v>39735</v>
      </c>
      <c r="C453" s="801">
        <v>1087.74</v>
      </c>
      <c r="D453" s="815">
        <v>11.226571114</v>
      </c>
    </row>
    <row r="454" spans="2:4">
      <c r="B454" s="800">
        <v>39736</v>
      </c>
      <c r="C454" s="801">
        <v>1027.52</v>
      </c>
      <c r="D454" s="815">
        <v>11.244550732</v>
      </c>
    </row>
    <row r="455" spans="2:4">
      <c r="B455" s="800">
        <v>39737</v>
      </c>
      <c r="C455" s="801">
        <v>930.82</v>
      </c>
      <c r="D455" s="815">
        <v>11.243967962899999</v>
      </c>
    </row>
    <row r="456" spans="2:4">
      <c r="B456" s="800">
        <v>39738</v>
      </c>
      <c r="C456" s="801">
        <v>912.69</v>
      </c>
      <c r="D456" s="815">
        <v>11.237146836700001</v>
      </c>
    </row>
    <row r="457" spans="2:4">
      <c r="B457" s="800">
        <v>39741</v>
      </c>
      <c r="C457" s="801">
        <v>907.98</v>
      </c>
      <c r="D457" s="815">
        <v>11.246924761500001</v>
      </c>
    </row>
    <row r="458" spans="2:4">
      <c r="B458" s="800">
        <v>39742</v>
      </c>
      <c r="C458" s="801">
        <v>885.04</v>
      </c>
      <c r="D458" s="815">
        <v>11.271947707299999</v>
      </c>
    </row>
    <row r="459" spans="2:4">
      <c r="B459" s="800">
        <v>39743</v>
      </c>
      <c r="C459" s="801">
        <v>881.94</v>
      </c>
      <c r="D459" s="815">
        <v>11.380925125900001</v>
      </c>
    </row>
    <row r="460" spans="2:4">
      <c r="B460" s="800">
        <v>39744</v>
      </c>
      <c r="C460" s="801">
        <v>851.85</v>
      </c>
      <c r="D460" s="815">
        <v>11.3432340352</v>
      </c>
    </row>
    <row r="461" spans="2:4">
      <c r="B461" s="800">
        <v>39745</v>
      </c>
      <c r="C461" s="801">
        <v>827.76</v>
      </c>
      <c r="D461" s="815">
        <v>11.2754846549</v>
      </c>
    </row>
    <row r="462" spans="2:4">
      <c r="B462" s="800">
        <v>39749</v>
      </c>
      <c r="C462" s="801">
        <v>797.52</v>
      </c>
      <c r="D462" s="815">
        <v>11.229313339100001</v>
      </c>
    </row>
    <row r="463" spans="2:4">
      <c r="B463" s="800">
        <v>39750</v>
      </c>
      <c r="C463" s="801">
        <v>867.1</v>
      </c>
      <c r="D463" s="815">
        <v>11.1626109177</v>
      </c>
    </row>
    <row r="464" spans="2:4">
      <c r="B464" s="800">
        <v>39751</v>
      </c>
      <c r="C464" s="801">
        <v>951.2</v>
      </c>
      <c r="D464" s="815">
        <v>13.415758825099999</v>
      </c>
    </row>
    <row r="465" spans="2:4" ht="13.5" thickBot="1">
      <c r="B465" s="822">
        <v>39752</v>
      </c>
      <c r="C465" s="819">
        <v>971.83</v>
      </c>
      <c r="D465" s="819">
        <v>13.4130920537</v>
      </c>
    </row>
  </sheetData>
  <mergeCells count="3">
    <mergeCell ref="B4:B5"/>
    <mergeCell ref="C4:C5"/>
    <mergeCell ref="D4:D5"/>
  </mergeCells>
  <phoneticPr fontId="63" type="noConversion"/>
  <hyperlinks>
    <hyperlink ref="G29" location="Мазмұны!B77" display="мазмұнға"/>
  </hyperlinks>
  <pageMargins left="0.75" right="0.75" top="1" bottom="1" header="0.5" footer="0.5"/>
  <pageSetup paperSize="9" scale="60" orientation="portrait" verticalDpi="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6"/>
  <dimension ref="A2:L323"/>
  <sheetViews>
    <sheetView topLeftCell="J20" zoomScaleNormal="100" workbookViewId="0">
      <selection activeCell="K30" sqref="K30"/>
    </sheetView>
  </sheetViews>
  <sheetFormatPr defaultRowHeight="12.75"/>
  <cols>
    <col min="1" max="1" width="7.140625" style="548" customWidth="1"/>
    <col min="2" max="2" width="11.28515625" style="549" customWidth="1"/>
    <col min="3" max="3" width="18.5703125" style="549" customWidth="1"/>
    <col min="4" max="4" width="17.140625" style="549" customWidth="1"/>
    <col min="5" max="7" width="15.85546875" style="549" customWidth="1"/>
    <col min="8" max="8" width="13" style="549" customWidth="1"/>
    <col min="9" max="9" width="16.7109375" style="549" customWidth="1"/>
    <col min="10" max="10" width="10" style="548" customWidth="1"/>
    <col min="11" max="11" width="11.42578125" style="548" customWidth="1"/>
    <col min="12" max="16384" width="9.140625" style="548"/>
  </cols>
  <sheetData>
    <row r="2" spans="1:12">
      <c r="A2" s="548" t="s">
        <v>1380</v>
      </c>
      <c r="B2" s="780" t="s">
        <v>197</v>
      </c>
      <c r="C2" s="548"/>
      <c r="D2" s="546"/>
      <c r="E2" s="546"/>
      <c r="F2" s="546"/>
      <c r="G2" s="546"/>
      <c r="K2" s="780" t="s">
        <v>197</v>
      </c>
      <c r="L2" s="546"/>
    </row>
    <row r="4" spans="1:12" ht="27" customHeight="1">
      <c r="B4" s="794" t="s">
        <v>772</v>
      </c>
      <c r="C4" s="642" t="s">
        <v>1885</v>
      </c>
      <c r="D4" s="642" t="s">
        <v>168</v>
      </c>
      <c r="E4" s="642" t="s">
        <v>1886</v>
      </c>
      <c r="F4" s="642" t="s">
        <v>1857</v>
      </c>
      <c r="G4" s="642" t="s">
        <v>1858</v>
      </c>
      <c r="H4" s="642" t="s">
        <v>2130</v>
      </c>
      <c r="I4" s="642" t="s">
        <v>2131</v>
      </c>
    </row>
    <row r="5" spans="1:12">
      <c r="B5" s="831">
        <v>39295</v>
      </c>
      <c r="C5" s="550">
        <v>20.6</v>
      </c>
      <c r="D5" s="550">
        <v>1222.68</v>
      </c>
      <c r="E5" s="550">
        <v>17.7</v>
      </c>
      <c r="F5" s="550">
        <v>22.7</v>
      </c>
      <c r="G5" s="550">
        <v>19.5</v>
      </c>
      <c r="H5" s="550">
        <v>5.3</v>
      </c>
      <c r="I5" s="551">
        <v>12.43</v>
      </c>
    </row>
    <row r="6" spans="1:12">
      <c r="B6" s="831">
        <v>39296</v>
      </c>
      <c r="C6" s="550">
        <v>20.5</v>
      </c>
      <c r="D6" s="550">
        <v>1225.6300000000001</v>
      </c>
      <c r="E6" s="550">
        <v>17.600000000000001</v>
      </c>
      <c r="F6" s="550">
        <v>23</v>
      </c>
      <c r="G6" s="550">
        <v>19.5</v>
      </c>
      <c r="H6" s="550">
        <v>5.4</v>
      </c>
      <c r="I6" s="551">
        <v>12.1</v>
      </c>
    </row>
    <row r="7" spans="1:12">
      <c r="B7" s="831">
        <v>39297</v>
      </c>
      <c r="C7" s="550">
        <v>19.899999999999999</v>
      </c>
      <c r="D7" s="550">
        <v>1206.98</v>
      </c>
      <c r="E7" s="550">
        <v>17.52</v>
      </c>
      <c r="F7" s="550">
        <v>23</v>
      </c>
      <c r="G7" s="550">
        <v>20.25</v>
      </c>
      <c r="H7" s="550">
        <v>5.3</v>
      </c>
      <c r="I7" s="551">
        <v>11</v>
      </c>
    </row>
    <row r="8" spans="1:12">
      <c r="B8" s="831">
        <v>39300</v>
      </c>
      <c r="C8" s="550">
        <v>19.3</v>
      </c>
      <c r="D8" s="550">
        <v>1171.6600000000001</v>
      </c>
      <c r="E8" s="550">
        <v>16.5</v>
      </c>
      <c r="F8" s="550">
        <v>22.61</v>
      </c>
      <c r="G8" s="550">
        <v>20.43</v>
      </c>
      <c r="H8" s="550">
        <v>5.22</v>
      </c>
      <c r="I8" s="551">
        <v>9.9</v>
      </c>
    </row>
    <row r="9" spans="1:12">
      <c r="B9" s="831">
        <v>39301</v>
      </c>
      <c r="C9" s="550">
        <v>19.649999999999999</v>
      </c>
      <c r="D9" s="550">
        <v>1203.06</v>
      </c>
      <c r="E9" s="550">
        <v>16.100000000000001</v>
      </c>
      <c r="F9" s="550">
        <v>22</v>
      </c>
      <c r="G9" s="550">
        <v>20.03</v>
      </c>
      <c r="H9" s="550">
        <v>5.2</v>
      </c>
      <c r="I9" s="551">
        <v>10.1</v>
      </c>
    </row>
    <row r="10" spans="1:12">
      <c r="B10" s="831">
        <v>39302</v>
      </c>
      <c r="C10" s="550">
        <v>20</v>
      </c>
      <c r="D10" s="550">
        <v>1184.4100000000001</v>
      </c>
      <c r="E10" s="550">
        <v>16.71</v>
      </c>
      <c r="F10" s="550">
        <v>22.5</v>
      </c>
      <c r="G10" s="550">
        <v>20.22</v>
      </c>
      <c r="H10" s="550">
        <v>5.25</v>
      </c>
      <c r="I10" s="551">
        <v>9.5</v>
      </c>
    </row>
    <row r="11" spans="1:12">
      <c r="B11" s="831">
        <v>39303</v>
      </c>
      <c r="C11" s="550">
        <v>19.399999999999999</v>
      </c>
      <c r="D11" s="550">
        <v>1103.95</v>
      </c>
      <c r="E11" s="550">
        <v>16.2</v>
      </c>
      <c r="F11" s="550">
        <v>21.58</v>
      </c>
      <c r="G11" s="550">
        <v>20</v>
      </c>
      <c r="H11" s="550">
        <v>5</v>
      </c>
      <c r="I11" s="551">
        <v>9.2799999999999994</v>
      </c>
    </row>
    <row r="12" spans="1:12">
      <c r="B12" s="831">
        <v>39304</v>
      </c>
      <c r="C12" s="550">
        <v>18.7</v>
      </c>
      <c r="D12" s="550">
        <v>1061.75</v>
      </c>
      <c r="E12" s="550">
        <v>15.8</v>
      </c>
      <c r="F12" s="550">
        <v>21.25</v>
      </c>
      <c r="G12" s="550">
        <v>19.8</v>
      </c>
      <c r="H12" s="550">
        <v>5</v>
      </c>
      <c r="I12" s="551">
        <v>9.75</v>
      </c>
    </row>
    <row r="13" spans="1:12">
      <c r="B13" s="831">
        <v>39307</v>
      </c>
      <c r="C13" s="550">
        <v>19.350000000000001</v>
      </c>
      <c r="D13" s="550">
        <v>1172.6400000000001</v>
      </c>
      <c r="E13" s="550">
        <v>16.2</v>
      </c>
      <c r="F13" s="550">
        <v>21.25</v>
      </c>
      <c r="G13" s="550">
        <v>23.49</v>
      </c>
      <c r="H13" s="550">
        <v>4.25</v>
      </c>
      <c r="I13" s="551">
        <v>9.6999999999999993</v>
      </c>
    </row>
    <row r="14" spans="1:12">
      <c r="B14" s="831">
        <v>39308</v>
      </c>
      <c r="C14" s="550">
        <v>19</v>
      </c>
      <c r="D14" s="550">
        <v>1145.1600000000001</v>
      </c>
      <c r="E14" s="550">
        <v>15.95</v>
      </c>
      <c r="F14" s="550">
        <v>21.48</v>
      </c>
      <c r="G14" s="550">
        <v>20.25</v>
      </c>
      <c r="H14" s="550">
        <v>5.0999999999999996</v>
      </c>
      <c r="I14" s="551">
        <v>9.4499999999999993</v>
      </c>
    </row>
    <row r="15" spans="1:12">
      <c r="B15" s="831">
        <v>39309</v>
      </c>
      <c r="C15" s="550">
        <v>18.43</v>
      </c>
      <c r="D15" s="550">
        <v>1148.0999999999999</v>
      </c>
      <c r="E15" s="550">
        <v>15.4</v>
      </c>
      <c r="F15" s="550">
        <v>21</v>
      </c>
      <c r="G15" s="550">
        <v>19.899999999999999</v>
      </c>
      <c r="H15" s="550">
        <v>5</v>
      </c>
      <c r="I15" s="551">
        <v>8.25</v>
      </c>
    </row>
    <row r="16" spans="1:12">
      <c r="B16" s="831">
        <v>39310</v>
      </c>
      <c r="C16" s="550">
        <v>17.2</v>
      </c>
      <c r="D16" s="550">
        <v>1050.96</v>
      </c>
      <c r="E16" s="550">
        <v>13.8</v>
      </c>
      <c r="F16" s="550">
        <v>19.5</v>
      </c>
      <c r="G16" s="550">
        <v>19.05</v>
      </c>
      <c r="H16" s="550">
        <v>5.5</v>
      </c>
      <c r="I16" s="551">
        <v>8.5</v>
      </c>
    </row>
    <row r="17" spans="2:11">
      <c r="B17" s="831">
        <v>39311</v>
      </c>
      <c r="C17" s="550">
        <v>16.899999999999999</v>
      </c>
      <c r="D17" s="550">
        <v>1103.95</v>
      </c>
      <c r="E17" s="550">
        <v>13.55</v>
      </c>
      <c r="F17" s="550">
        <v>20</v>
      </c>
      <c r="G17" s="550">
        <v>18.8</v>
      </c>
      <c r="H17" s="550">
        <v>5.05</v>
      </c>
      <c r="I17" s="551">
        <v>9.1</v>
      </c>
    </row>
    <row r="18" spans="2:11">
      <c r="B18" s="831">
        <v>39314</v>
      </c>
      <c r="C18" s="550">
        <v>16.87</v>
      </c>
      <c r="D18" s="550">
        <v>1148.0999999999999</v>
      </c>
      <c r="E18" s="550">
        <v>14.35</v>
      </c>
      <c r="F18" s="550">
        <v>19.95</v>
      </c>
      <c r="G18" s="550">
        <v>18.75</v>
      </c>
      <c r="H18" s="550">
        <v>5.15</v>
      </c>
      <c r="I18" s="551">
        <v>8.9499999999999993</v>
      </c>
    </row>
    <row r="19" spans="2:11">
      <c r="B19" s="831">
        <v>39315</v>
      </c>
      <c r="C19" s="550">
        <v>16.21</v>
      </c>
      <c r="D19" s="550">
        <v>1155.96</v>
      </c>
      <c r="E19" s="550">
        <v>14.3</v>
      </c>
      <c r="F19" s="550">
        <v>19.510000000000002</v>
      </c>
      <c r="G19" s="550">
        <v>18.75</v>
      </c>
      <c r="H19" s="550">
        <v>5.15</v>
      </c>
      <c r="I19" s="551">
        <v>9.4</v>
      </c>
    </row>
    <row r="20" spans="2:11">
      <c r="B20" s="831">
        <v>39316</v>
      </c>
      <c r="C20" s="550">
        <v>16.95</v>
      </c>
      <c r="D20" s="550">
        <v>1226.6099999999999</v>
      </c>
      <c r="E20" s="550">
        <v>16</v>
      </c>
      <c r="F20" s="550">
        <v>20.5</v>
      </c>
      <c r="G20" s="550">
        <v>18.75</v>
      </c>
      <c r="H20" s="550">
        <v>5.15</v>
      </c>
      <c r="I20" s="551">
        <v>8.8000000000000007</v>
      </c>
    </row>
    <row r="21" spans="2:11">
      <c r="B21" s="831">
        <v>39317</v>
      </c>
      <c r="C21" s="550">
        <v>17.399999999999999</v>
      </c>
      <c r="D21" s="550">
        <v>1230.53</v>
      </c>
      <c r="E21" s="550">
        <v>16.010000000000002</v>
      </c>
      <c r="F21" s="550">
        <v>20.3</v>
      </c>
      <c r="G21" s="550">
        <v>18.79</v>
      </c>
      <c r="H21" s="550">
        <v>5.15</v>
      </c>
      <c r="I21" s="551">
        <v>8.58</v>
      </c>
    </row>
    <row r="22" spans="2:11">
      <c r="B22" s="831">
        <v>39318</v>
      </c>
      <c r="C22" s="550">
        <v>17.670000000000002</v>
      </c>
      <c r="D22" s="550">
        <v>1225.6300000000001</v>
      </c>
      <c r="E22" s="550">
        <v>15.67</v>
      </c>
      <c r="F22" s="550">
        <v>20.78</v>
      </c>
      <c r="G22" s="550">
        <v>19.16</v>
      </c>
      <c r="H22" s="550">
        <v>5.15</v>
      </c>
      <c r="I22" s="551">
        <v>8.8000000000000007</v>
      </c>
    </row>
    <row r="23" spans="2:11">
      <c r="B23" s="831">
        <v>39322</v>
      </c>
      <c r="C23" s="550">
        <v>17.95</v>
      </c>
      <c r="D23" s="550">
        <v>1211.8900000000001</v>
      </c>
      <c r="E23" s="550">
        <v>15.4</v>
      </c>
      <c r="F23" s="550">
        <v>20.7</v>
      </c>
      <c r="G23" s="550">
        <v>19.25</v>
      </c>
      <c r="H23" s="550">
        <v>5.08</v>
      </c>
      <c r="I23" s="551">
        <v>8.8000000000000007</v>
      </c>
    </row>
    <row r="24" spans="2:11">
      <c r="B24" s="831">
        <v>39323</v>
      </c>
      <c r="C24" s="550">
        <v>18.98</v>
      </c>
      <c r="D24" s="550">
        <v>1221.7</v>
      </c>
      <c r="E24" s="550">
        <v>15.75</v>
      </c>
      <c r="F24" s="550">
        <v>20.8</v>
      </c>
      <c r="G24" s="550">
        <v>19</v>
      </c>
      <c r="H24" s="550">
        <v>5.05</v>
      </c>
      <c r="I24" s="551">
        <v>8.65</v>
      </c>
    </row>
    <row r="25" spans="2:11">
      <c r="B25" s="831">
        <v>39324</v>
      </c>
      <c r="C25" s="550">
        <v>19.190000000000001</v>
      </c>
      <c r="D25" s="550">
        <v>1224.6500000000001</v>
      </c>
      <c r="E25" s="550">
        <v>15.75</v>
      </c>
      <c r="F25" s="550">
        <v>21.25</v>
      </c>
      <c r="G25" s="550">
        <v>19.100000000000001</v>
      </c>
      <c r="H25" s="550">
        <v>5.15</v>
      </c>
      <c r="I25" s="551">
        <v>8.3000000000000007</v>
      </c>
    </row>
    <row r="26" spans="2:11">
      <c r="B26" s="831">
        <v>39325</v>
      </c>
      <c r="C26" s="550">
        <v>20.239999999999998</v>
      </c>
      <c r="D26" s="550">
        <v>1245.25</v>
      </c>
      <c r="E26" s="550">
        <v>15.75</v>
      </c>
      <c r="F26" s="550">
        <v>21.5</v>
      </c>
      <c r="G26" s="550">
        <v>19.3</v>
      </c>
      <c r="H26" s="550">
        <v>5.08</v>
      </c>
      <c r="I26" s="551">
        <v>8.57</v>
      </c>
    </row>
    <row r="27" spans="2:11">
      <c r="B27" s="831">
        <v>39328</v>
      </c>
      <c r="C27" s="550">
        <v>19.98</v>
      </c>
      <c r="D27" s="550">
        <v>1274.69</v>
      </c>
      <c r="E27" s="550">
        <v>16.170000000000002</v>
      </c>
      <c r="F27" s="550">
        <v>21.6</v>
      </c>
      <c r="G27" s="550">
        <v>19.399999999999999</v>
      </c>
      <c r="H27" s="550">
        <v>5.08</v>
      </c>
      <c r="I27" s="551">
        <v>8.5500000000000007</v>
      </c>
    </row>
    <row r="28" spans="2:11">
      <c r="B28" s="831">
        <v>39329</v>
      </c>
      <c r="C28" s="550">
        <v>20.149999999999999</v>
      </c>
      <c r="D28" s="550">
        <v>1308.05</v>
      </c>
      <c r="E28" s="550">
        <v>15.9</v>
      </c>
      <c r="F28" s="550">
        <v>21.8</v>
      </c>
      <c r="G28" s="550">
        <v>19.149999999999999</v>
      </c>
      <c r="H28" s="550">
        <v>5.05</v>
      </c>
      <c r="I28" s="551">
        <v>8.75</v>
      </c>
      <c r="K28" s="559" t="s">
        <v>931</v>
      </c>
    </row>
    <row r="29" spans="2:11">
      <c r="B29" s="831">
        <v>39330</v>
      </c>
      <c r="C29" s="550">
        <v>20.149999999999999</v>
      </c>
      <c r="D29" s="550">
        <v>1289.4100000000001</v>
      </c>
      <c r="E29" s="550">
        <v>15.5</v>
      </c>
      <c r="F29" s="550">
        <v>21.5</v>
      </c>
      <c r="G29" s="550">
        <v>19.489999999999998</v>
      </c>
      <c r="H29" s="550">
        <v>5.05</v>
      </c>
      <c r="I29" s="551">
        <v>8.75</v>
      </c>
    </row>
    <row r="30" spans="2:11">
      <c r="B30" s="831">
        <v>39331</v>
      </c>
      <c r="C30" s="550">
        <v>20</v>
      </c>
      <c r="D30" s="550">
        <v>1324.74</v>
      </c>
      <c r="E30" s="550">
        <v>15.4</v>
      </c>
      <c r="F30" s="550">
        <v>21.4</v>
      </c>
      <c r="G30" s="550">
        <v>19.2</v>
      </c>
      <c r="H30" s="550">
        <v>5</v>
      </c>
      <c r="I30" s="551">
        <v>8.85</v>
      </c>
      <c r="K30" s="1431" t="s">
        <v>2189</v>
      </c>
    </row>
    <row r="31" spans="2:11">
      <c r="B31" s="831">
        <v>39332</v>
      </c>
      <c r="C31" s="550">
        <v>19.5</v>
      </c>
      <c r="D31" s="550">
        <v>1264.8800000000001</v>
      </c>
      <c r="E31" s="550">
        <v>14.9</v>
      </c>
      <c r="F31" s="550">
        <v>20.55</v>
      </c>
      <c r="G31" s="550">
        <v>19.75</v>
      </c>
      <c r="H31" s="550">
        <v>4.9000000000000004</v>
      </c>
      <c r="I31" s="551">
        <v>8.93</v>
      </c>
    </row>
    <row r="32" spans="2:11">
      <c r="B32" s="831">
        <v>39335</v>
      </c>
      <c r="C32" s="550">
        <v>19.649999999999999</v>
      </c>
      <c r="D32" s="550">
        <v>1250.1600000000001</v>
      </c>
      <c r="E32" s="550">
        <v>14.35</v>
      </c>
      <c r="F32" s="550">
        <v>20.93</v>
      </c>
      <c r="G32" s="550">
        <v>20.5</v>
      </c>
      <c r="H32" s="550">
        <v>4.95</v>
      </c>
      <c r="I32" s="551">
        <v>8.93</v>
      </c>
    </row>
    <row r="33" spans="2:9">
      <c r="B33" s="831">
        <v>39336</v>
      </c>
      <c r="C33" s="550">
        <v>19.8</v>
      </c>
      <c r="D33" s="550">
        <v>1291.3699999999999</v>
      </c>
      <c r="E33" s="550">
        <v>14.22</v>
      </c>
      <c r="F33" s="550">
        <v>20.7</v>
      </c>
      <c r="G33" s="550">
        <v>20.28</v>
      </c>
      <c r="H33" s="550">
        <v>5</v>
      </c>
      <c r="I33" s="551">
        <v>9.0500000000000007</v>
      </c>
    </row>
    <row r="34" spans="2:9">
      <c r="B34" s="831">
        <v>39337</v>
      </c>
      <c r="C34" s="550">
        <v>19.98</v>
      </c>
      <c r="D34" s="550">
        <v>1317</v>
      </c>
      <c r="E34" s="550">
        <v>14.3</v>
      </c>
      <c r="F34" s="550">
        <v>20.68</v>
      </c>
      <c r="G34" s="550">
        <v>20.399999999999999</v>
      </c>
      <c r="H34" s="550">
        <v>5.0999999999999996</v>
      </c>
      <c r="I34" s="551">
        <v>9.1999999999999993</v>
      </c>
    </row>
    <row r="35" spans="2:9">
      <c r="B35" s="831">
        <v>39338</v>
      </c>
      <c r="C35" s="550">
        <v>20.010000000000002</v>
      </c>
      <c r="D35" s="550">
        <v>1349</v>
      </c>
      <c r="E35" s="550">
        <v>14.4</v>
      </c>
      <c r="F35" s="550">
        <v>21.45</v>
      </c>
      <c r="G35" s="550">
        <v>20</v>
      </c>
      <c r="H35" s="550">
        <v>4.05</v>
      </c>
      <c r="I35" s="551">
        <v>9.0500000000000007</v>
      </c>
    </row>
    <row r="36" spans="2:9">
      <c r="B36" s="831">
        <v>39339</v>
      </c>
      <c r="C36" s="550">
        <v>20</v>
      </c>
      <c r="D36" s="550">
        <v>1304</v>
      </c>
      <c r="E36" s="550">
        <v>13.98</v>
      </c>
      <c r="F36" s="550">
        <v>21.25</v>
      </c>
      <c r="G36" s="550">
        <v>20.260000000000002</v>
      </c>
      <c r="H36" s="550">
        <v>4.95</v>
      </c>
      <c r="I36" s="551">
        <v>8.85</v>
      </c>
    </row>
    <row r="37" spans="2:9">
      <c r="B37" s="831">
        <v>39342</v>
      </c>
      <c r="C37" s="550">
        <v>20.100000000000001</v>
      </c>
      <c r="D37" s="550">
        <v>1293</v>
      </c>
      <c r="E37" s="550">
        <v>13.4</v>
      </c>
      <c r="F37" s="550">
        <v>20.87</v>
      </c>
      <c r="G37" s="550">
        <v>19.010000000000002</v>
      </c>
      <c r="H37" s="550">
        <v>4.9000000000000004</v>
      </c>
      <c r="I37" s="551">
        <v>8.7799999999999994</v>
      </c>
    </row>
    <row r="38" spans="2:9">
      <c r="B38" s="831">
        <v>39343</v>
      </c>
      <c r="C38" s="550">
        <v>20.350000000000001</v>
      </c>
      <c r="D38" s="550">
        <v>1329</v>
      </c>
      <c r="E38" s="550">
        <v>14.01</v>
      </c>
      <c r="F38" s="550">
        <v>21.01</v>
      </c>
      <c r="G38" s="550">
        <v>19.7</v>
      </c>
      <c r="H38" s="550">
        <v>4.8</v>
      </c>
      <c r="I38" s="551">
        <v>8.9</v>
      </c>
    </row>
    <row r="39" spans="2:9">
      <c r="B39" s="831">
        <v>39344</v>
      </c>
      <c r="C39" s="550">
        <v>21.2</v>
      </c>
      <c r="D39" s="550">
        <v>1423</v>
      </c>
      <c r="E39" s="550">
        <v>15.1</v>
      </c>
      <c r="F39" s="550">
        <v>22.25</v>
      </c>
      <c r="G39" s="550">
        <v>19.7</v>
      </c>
      <c r="H39" s="550">
        <v>5</v>
      </c>
      <c r="I39" s="551">
        <v>8.6</v>
      </c>
    </row>
    <row r="40" spans="2:9">
      <c r="B40" s="831">
        <v>39345</v>
      </c>
      <c r="C40" s="550">
        <v>20.99</v>
      </c>
      <c r="D40" s="550">
        <v>1450</v>
      </c>
      <c r="E40" s="550">
        <v>15.05</v>
      </c>
      <c r="F40" s="550">
        <v>22.21</v>
      </c>
      <c r="G40" s="550">
        <v>19.98</v>
      </c>
      <c r="H40" s="550">
        <v>4.8</v>
      </c>
      <c r="I40" s="551">
        <v>8.6999999999999993</v>
      </c>
    </row>
    <row r="41" spans="2:9">
      <c r="B41" s="831">
        <v>39346</v>
      </c>
      <c r="C41" s="550">
        <v>20.8</v>
      </c>
      <c r="D41" s="550">
        <v>1464</v>
      </c>
      <c r="E41" s="550">
        <v>15.6</v>
      </c>
      <c r="F41" s="550">
        <v>22.4</v>
      </c>
      <c r="G41" s="550">
        <v>20.100000000000001</v>
      </c>
      <c r="H41" s="550">
        <v>4.75</v>
      </c>
      <c r="I41" s="551">
        <v>8.75</v>
      </c>
    </row>
    <row r="42" spans="2:9">
      <c r="B42" s="831">
        <v>39349</v>
      </c>
      <c r="C42" s="550">
        <v>20.85</v>
      </c>
      <c r="D42" s="550">
        <v>1505</v>
      </c>
      <c r="E42" s="550">
        <v>15.5</v>
      </c>
      <c r="F42" s="550">
        <v>22.95</v>
      </c>
      <c r="G42" s="550">
        <v>20.5</v>
      </c>
      <c r="H42" s="550">
        <v>4.83</v>
      </c>
      <c r="I42" s="551">
        <v>8.58</v>
      </c>
    </row>
    <row r="43" spans="2:9">
      <c r="B43" s="831">
        <v>39350</v>
      </c>
      <c r="C43" s="550">
        <v>20.63</v>
      </c>
      <c r="D43" s="550">
        <v>1449</v>
      </c>
      <c r="E43" s="550">
        <v>15.29</v>
      </c>
      <c r="F43" s="550">
        <v>22.77</v>
      </c>
      <c r="G43" s="550">
        <v>20.45</v>
      </c>
      <c r="H43" s="550">
        <v>4.9000000000000004</v>
      </c>
      <c r="I43" s="551">
        <v>8.6</v>
      </c>
    </row>
    <row r="44" spans="2:9">
      <c r="B44" s="831">
        <v>39351</v>
      </c>
      <c r="C44" s="550">
        <v>20.399999999999999</v>
      </c>
      <c r="D44" s="550">
        <v>1480</v>
      </c>
      <c r="E44" s="550">
        <v>15.05</v>
      </c>
      <c r="F44" s="550">
        <v>23</v>
      </c>
      <c r="G44" s="550">
        <v>20</v>
      </c>
      <c r="H44" s="550">
        <v>4.8</v>
      </c>
      <c r="I44" s="551">
        <v>8.6</v>
      </c>
    </row>
    <row r="45" spans="2:9">
      <c r="B45" s="831">
        <v>39352</v>
      </c>
      <c r="C45" s="550">
        <v>20.95</v>
      </c>
      <c r="D45" s="550">
        <v>1455</v>
      </c>
      <c r="E45" s="550">
        <v>14.8</v>
      </c>
      <c r="F45" s="550">
        <v>23.8</v>
      </c>
      <c r="G45" s="550">
        <v>20.5</v>
      </c>
      <c r="H45" s="550">
        <v>4.6500000000000004</v>
      </c>
      <c r="I45" s="551">
        <v>8.25</v>
      </c>
    </row>
    <row r="46" spans="2:9">
      <c r="B46" s="831">
        <v>39353</v>
      </c>
      <c r="C46" s="550">
        <v>20.100000000000001</v>
      </c>
      <c r="D46" s="550">
        <v>1405</v>
      </c>
      <c r="E46" s="550">
        <v>13.71</v>
      </c>
      <c r="F46" s="550">
        <v>23.99</v>
      </c>
      <c r="G46" s="550">
        <v>21</v>
      </c>
      <c r="H46" s="550">
        <v>4.67</v>
      </c>
      <c r="I46" s="551">
        <v>8</v>
      </c>
    </row>
    <row r="47" spans="2:9">
      <c r="B47" s="831">
        <v>39356</v>
      </c>
      <c r="C47" s="550">
        <v>19.8</v>
      </c>
      <c r="D47" s="550">
        <v>1505</v>
      </c>
      <c r="E47" s="550">
        <v>13.58</v>
      </c>
      <c r="F47" s="550">
        <v>24.2</v>
      </c>
      <c r="G47" s="550">
        <v>21</v>
      </c>
      <c r="H47" s="550">
        <v>4.6900000000000004</v>
      </c>
      <c r="I47" s="551">
        <v>7.5</v>
      </c>
    </row>
    <row r="48" spans="2:9">
      <c r="B48" s="831">
        <v>39357</v>
      </c>
      <c r="C48" s="550">
        <v>19.75</v>
      </c>
      <c r="D48" s="550">
        <v>1495</v>
      </c>
      <c r="E48" s="550">
        <v>13.6</v>
      </c>
      <c r="F48" s="550">
        <v>23.5</v>
      </c>
      <c r="G48" s="550">
        <v>21.52</v>
      </c>
      <c r="H48" s="550">
        <v>4.93</v>
      </c>
      <c r="I48" s="551">
        <v>6.65</v>
      </c>
    </row>
    <row r="49" spans="2:9">
      <c r="B49" s="831">
        <v>39358</v>
      </c>
      <c r="C49" s="550">
        <v>18.38</v>
      </c>
      <c r="D49" s="550">
        <v>1529</v>
      </c>
      <c r="E49" s="550">
        <v>12.05</v>
      </c>
      <c r="F49" s="550">
        <v>22.8</v>
      </c>
      <c r="G49" s="550">
        <v>21.7</v>
      </c>
      <c r="H49" s="550">
        <v>4.6500000000000004</v>
      </c>
      <c r="I49" s="551">
        <v>6.55</v>
      </c>
    </row>
    <row r="50" spans="2:9">
      <c r="B50" s="831">
        <v>39359</v>
      </c>
      <c r="C50" s="550">
        <v>18.04</v>
      </c>
      <c r="D50" s="550">
        <v>1526</v>
      </c>
      <c r="E50" s="550">
        <v>12.25</v>
      </c>
      <c r="F50" s="550">
        <v>23</v>
      </c>
      <c r="G50" s="550">
        <v>22.05</v>
      </c>
      <c r="H50" s="550">
        <v>4.63</v>
      </c>
      <c r="I50" s="551">
        <v>6.21</v>
      </c>
    </row>
    <row r="51" spans="2:9">
      <c r="B51" s="831">
        <v>39360</v>
      </c>
      <c r="C51" s="550">
        <v>17.5</v>
      </c>
      <c r="D51" s="550">
        <v>1596</v>
      </c>
      <c r="E51" s="550">
        <v>12.2</v>
      </c>
      <c r="F51" s="550">
        <v>23.35</v>
      </c>
      <c r="G51" s="550">
        <v>22.98</v>
      </c>
      <c r="H51" s="550">
        <v>4.6500000000000004</v>
      </c>
      <c r="I51" s="551">
        <v>6.81</v>
      </c>
    </row>
    <row r="52" spans="2:9">
      <c r="B52" s="831">
        <v>39363</v>
      </c>
      <c r="C52" s="550">
        <v>17.670000000000002</v>
      </c>
      <c r="D52" s="550">
        <v>1502</v>
      </c>
      <c r="E52" s="550">
        <v>13.1</v>
      </c>
      <c r="F52" s="550">
        <v>23.82</v>
      </c>
      <c r="G52" s="550">
        <v>22.5</v>
      </c>
      <c r="H52" s="550">
        <v>4.7</v>
      </c>
      <c r="I52" s="551">
        <v>7.1</v>
      </c>
    </row>
    <row r="53" spans="2:9">
      <c r="B53" s="831">
        <v>39364</v>
      </c>
      <c r="C53" s="550">
        <v>19.18</v>
      </c>
      <c r="D53" s="550">
        <v>1463</v>
      </c>
      <c r="E53" s="550">
        <v>14.02</v>
      </c>
      <c r="F53" s="550">
        <v>23.95</v>
      </c>
      <c r="G53" s="550">
        <v>23.5</v>
      </c>
      <c r="H53" s="550">
        <v>4.9000000000000004</v>
      </c>
      <c r="I53" s="551">
        <v>7.3</v>
      </c>
    </row>
    <row r="54" spans="2:9">
      <c r="B54" s="831">
        <v>39365</v>
      </c>
      <c r="C54" s="550">
        <v>19.43</v>
      </c>
      <c r="D54" s="550">
        <v>1524</v>
      </c>
      <c r="E54" s="550">
        <v>13.7</v>
      </c>
      <c r="F54" s="550">
        <v>24</v>
      </c>
      <c r="G54" s="550">
        <v>22</v>
      </c>
      <c r="H54" s="550">
        <v>4.8</v>
      </c>
      <c r="I54" s="551">
        <v>7.5</v>
      </c>
    </row>
    <row r="55" spans="2:9">
      <c r="B55" s="831">
        <v>39366</v>
      </c>
      <c r="C55" s="550">
        <v>19.8</v>
      </c>
      <c r="D55" s="550">
        <v>1589</v>
      </c>
      <c r="E55" s="550">
        <v>14.7</v>
      </c>
      <c r="F55" s="550">
        <v>24.2</v>
      </c>
      <c r="G55" s="550">
        <v>24.01</v>
      </c>
      <c r="H55" s="550">
        <v>4.8</v>
      </c>
      <c r="I55" s="551">
        <v>7.95</v>
      </c>
    </row>
    <row r="56" spans="2:9">
      <c r="B56" s="831">
        <v>39367</v>
      </c>
      <c r="C56" s="550">
        <v>20.18</v>
      </c>
      <c r="D56" s="550">
        <v>1584</v>
      </c>
      <c r="E56" s="550">
        <v>15.5</v>
      </c>
      <c r="F56" s="550">
        <v>25</v>
      </c>
      <c r="G56" s="550">
        <v>25</v>
      </c>
      <c r="H56" s="550">
        <v>5.15</v>
      </c>
      <c r="I56" s="551">
        <v>7.8</v>
      </c>
    </row>
    <row r="57" spans="2:9">
      <c r="B57" s="831">
        <v>39370</v>
      </c>
      <c r="C57" s="550">
        <v>20.36</v>
      </c>
      <c r="D57" s="550">
        <v>1554</v>
      </c>
      <c r="E57" s="550">
        <v>15.3</v>
      </c>
      <c r="F57" s="550">
        <v>25.47</v>
      </c>
      <c r="G57" s="550">
        <v>24.75</v>
      </c>
      <c r="H57" s="550">
        <v>4.75</v>
      </c>
      <c r="I57" s="551">
        <v>7.2</v>
      </c>
    </row>
    <row r="58" spans="2:9">
      <c r="B58" s="831">
        <v>39371</v>
      </c>
      <c r="C58" s="550">
        <v>19.97</v>
      </c>
      <c r="D58" s="550">
        <v>1521</v>
      </c>
      <c r="E58" s="550">
        <v>14.45</v>
      </c>
      <c r="F58" s="550">
        <v>25.4</v>
      </c>
      <c r="G58" s="550">
        <v>25.08</v>
      </c>
      <c r="H58" s="550">
        <v>4.63</v>
      </c>
      <c r="I58" s="551">
        <v>7.3</v>
      </c>
    </row>
    <row r="59" spans="2:9">
      <c r="B59" s="831">
        <v>39372</v>
      </c>
      <c r="C59" s="550">
        <v>20.010000000000002</v>
      </c>
      <c r="D59" s="550">
        <v>1562</v>
      </c>
      <c r="E59" s="550">
        <v>14.35</v>
      </c>
      <c r="F59" s="550">
        <v>25.15</v>
      </c>
      <c r="G59" s="550">
        <v>24.24</v>
      </c>
      <c r="H59" s="550">
        <v>4.68</v>
      </c>
      <c r="I59" s="551">
        <v>7.04</v>
      </c>
    </row>
    <row r="60" spans="2:9">
      <c r="B60" s="831">
        <v>39373</v>
      </c>
      <c r="C60" s="550">
        <v>19.5</v>
      </c>
      <c r="D60" s="550">
        <v>1556</v>
      </c>
      <c r="E60" s="550">
        <v>13.9</v>
      </c>
      <c r="F60" s="550">
        <v>25.1</v>
      </c>
      <c r="G60" s="550">
        <v>23</v>
      </c>
      <c r="H60" s="550">
        <v>4.63</v>
      </c>
      <c r="I60" s="551">
        <v>6.92</v>
      </c>
    </row>
    <row r="61" spans="2:9">
      <c r="B61" s="831">
        <v>39374</v>
      </c>
      <c r="C61" s="550">
        <v>19.440000000000001</v>
      </c>
      <c r="D61" s="550">
        <v>1534</v>
      </c>
      <c r="E61" s="550">
        <v>13.85</v>
      </c>
      <c r="F61" s="550">
        <v>26</v>
      </c>
      <c r="G61" s="550">
        <v>24</v>
      </c>
      <c r="H61" s="550">
        <v>4.6399999999999997</v>
      </c>
      <c r="I61" s="551">
        <v>6.88</v>
      </c>
    </row>
    <row r="62" spans="2:9">
      <c r="B62" s="831">
        <v>39377</v>
      </c>
      <c r="C62" s="550">
        <v>19.14</v>
      </c>
      <c r="D62" s="550">
        <v>1455</v>
      </c>
      <c r="E62" s="550">
        <v>13.15</v>
      </c>
      <c r="F62" s="550">
        <v>24.95</v>
      </c>
      <c r="G62" s="550">
        <v>24.65</v>
      </c>
      <c r="H62" s="550">
        <v>4.6500000000000004</v>
      </c>
      <c r="I62" s="551">
        <v>6.92</v>
      </c>
    </row>
    <row r="63" spans="2:9">
      <c r="B63" s="831">
        <v>39378</v>
      </c>
      <c r="C63" s="550">
        <v>19.21</v>
      </c>
      <c r="D63" s="550">
        <v>1485</v>
      </c>
      <c r="E63" s="550">
        <v>13.15</v>
      </c>
      <c r="F63" s="550">
        <v>24.6</v>
      </c>
      <c r="G63" s="550">
        <v>24.46</v>
      </c>
      <c r="H63" s="550">
        <v>4.5999999999999996</v>
      </c>
      <c r="I63" s="551">
        <v>6.7</v>
      </c>
    </row>
    <row r="64" spans="2:9">
      <c r="B64" s="831">
        <v>39379</v>
      </c>
      <c r="C64" s="550">
        <v>18.899999999999999</v>
      </c>
      <c r="D64" s="550">
        <v>1377</v>
      </c>
      <c r="E64" s="550">
        <v>12.78</v>
      </c>
      <c r="F64" s="550">
        <v>25</v>
      </c>
      <c r="G64" s="550">
        <v>24.33</v>
      </c>
      <c r="H64" s="550">
        <v>4.75</v>
      </c>
      <c r="I64" s="551">
        <v>6.9</v>
      </c>
    </row>
    <row r="65" spans="2:9">
      <c r="B65" s="831">
        <v>39380</v>
      </c>
      <c r="C65" s="550">
        <v>19</v>
      </c>
      <c r="D65" s="550">
        <v>1424</v>
      </c>
      <c r="E65" s="550">
        <v>12.85</v>
      </c>
      <c r="F65" s="550">
        <v>24.95</v>
      </c>
      <c r="G65" s="550">
        <v>24.3</v>
      </c>
      <c r="H65" s="550">
        <v>5.13</v>
      </c>
      <c r="I65" s="551">
        <v>6.8</v>
      </c>
    </row>
    <row r="66" spans="2:9">
      <c r="B66" s="831">
        <v>39381</v>
      </c>
      <c r="C66" s="550">
        <v>18.78</v>
      </c>
      <c r="D66" s="550">
        <v>1464</v>
      </c>
      <c r="E66" s="550">
        <v>13</v>
      </c>
      <c r="F66" s="550">
        <v>25.8</v>
      </c>
      <c r="G66" s="550">
        <v>24.5</v>
      </c>
      <c r="H66" s="550">
        <v>4.88</v>
      </c>
      <c r="I66" s="551">
        <v>6.9</v>
      </c>
    </row>
    <row r="67" spans="2:9">
      <c r="B67" s="831">
        <v>39384</v>
      </c>
      <c r="C67" s="550">
        <v>18.88</v>
      </c>
      <c r="D67" s="550">
        <v>1514</v>
      </c>
      <c r="E67" s="550">
        <v>12.9</v>
      </c>
      <c r="F67" s="550">
        <v>26.8</v>
      </c>
      <c r="G67" s="550">
        <v>23.8</v>
      </c>
      <c r="H67" s="550">
        <v>4.95</v>
      </c>
      <c r="I67" s="551">
        <v>6.95</v>
      </c>
    </row>
    <row r="68" spans="2:9">
      <c r="B68" s="831">
        <v>39385</v>
      </c>
      <c r="C68" s="550">
        <v>18.7</v>
      </c>
      <c r="D68" s="550">
        <v>1485</v>
      </c>
      <c r="E68" s="550">
        <v>12.7</v>
      </c>
      <c r="F68" s="550">
        <v>26.13</v>
      </c>
      <c r="G68" s="550">
        <v>22.62</v>
      </c>
      <c r="H68" s="550">
        <v>5.35</v>
      </c>
      <c r="I68" s="551">
        <v>7</v>
      </c>
    </row>
    <row r="69" spans="2:9">
      <c r="B69" s="831">
        <v>39386</v>
      </c>
      <c r="C69" s="550">
        <v>18.46</v>
      </c>
      <c r="D69" s="550">
        <v>1474</v>
      </c>
      <c r="E69" s="550">
        <v>12.23</v>
      </c>
      <c r="F69" s="550">
        <v>27</v>
      </c>
      <c r="G69" s="550">
        <v>22.4</v>
      </c>
      <c r="H69" s="550">
        <v>5</v>
      </c>
      <c r="I69" s="551">
        <v>6.7</v>
      </c>
    </row>
    <row r="70" spans="2:9">
      <c r="B70" s="831">
        <v>39387</v>
      </c>
      <c r="C70" s="550">
        <v>17.52</v>
      </c>
      <c r="D70" s="550">
        <v>1419</v>
      </c>
      <c r="E70" s="550">
        <v>11.79</v>
      </c>
      <c r="F70" s="550">
        <v>26.98</v>
      </c>
      <c r="G70" s="550">
        <v>23</v>
      </c>
      <c r="H70" s="550">
        <v>5.5</v>
      </c>
      <c r="I70" s="551">
        <v>6.74</v>
      </c>
    </row>
    <row r="71" spans="2:9">
      <c r="B71" s="831">
        <v>39388</v>
      </c>
      <c r="C71" s="550">
        <v>17.48</v>
      </c>
      <c r="D71" s="550">
        <v>1406</v>
      </c>
      <c r="E71" s="550">
        <v>11.65</v>
      </c>
      <c r="F71" s="550">
        <v>27.2</v>
      </c>
      <c r="G71" s="550">
        <v>25.65</v>
      </c>
      <c r="H71" s="550">
        <v>5.55</v>
      </c>
      <c r="I71" s="551">
        <v>6.5</v>
      </c>
    </row>
    <row r="72" spans="2:9">
      <c r="B72" s="831">
        <v>39391</v>
      </c>
      <c r="C72" s="550">
        <v>16.850000000000001</v>
      </c>
      <c r="D72" s="550">
        <v>1376</v>
      </c>
      <c r="E72" s="550">
        <v>11.65</v>
      </c>
      <c r="F72" s="550">
        <v>26.93</v>
      </c>
      <c r="G72" s="550">
        <v>25.97</v>
      </c>
      <c r="H72" s="550">
        <v>5.3</v>
      </c>
      <c r="I72" s="551">
        <v>7.1</v>
      </c>
    </row>
    <row r="73" spans="2:9">
      <c r="B73" s="831">
        <v>39392</v>
      </c>
      <c r="C73" s="550">
        <v>17.25</v>
      </c>
      <c r="D73" s="550">
        <v>1409</v>
      </c>
      <c r="E73" s="550">
        <v>11.88</v>
      </c>
      <c r="F73" s="550">
        <v>28.5</v>
      </c>
      <c r="G73" s="550">
        <v>27.01</v>
      </c>
      <c r="H73" s="550">
        <v>5.15</v>
      </c>
      <c r="I73" s="551">
        <v>7</v>
      </c>
    </row>
    <row r="74" spans="2:9">
      <c r="B74" s="831">
        <v>39393</v>
      </c>
      <c r="C74" s="550">
        <v>17.18</v>
      </c>
      <c r="D74" s="550">
        <v>1398</v>
      </c>
      <c r="E74" s="550">
        <v>11.89</v>
      </c>
      <c r="F74" s="550">
        <v>29.66</v>
      </c>
      <c r="G74" s="550">
        <v>28.2</v>
      </c>
      <c r="H74" s="550">
        <v>5.45</v>
      </c>
      <c r="I74" s="551">
        <v>6.93</v>
      </c>
    </row>
    <row r="75" spans="2:9">
      <c r="B75" s="831">
        <v>39394</v>
      </c>
      <c r="C75" s="550">
        <v>17.149999999999999</v>
      </c>
      <c r="D75" s="550">
        <v>1427</v>
      </c>
      <c r="E75" s="550">
        <v>11.55</v>
      </c>
      <c r="F75" s="550">
        <v>29.47</v>
      </c>
      <c r="G75" s="550">
        <v>28.2</v>
      </c>
      <c r="H75" s="550">
        <v>5.6</v>
      </c>
      <c r="I75" s="551">
        <v>6.95</v>
      </c>
    </row>
    <row r="76" spans="2:9">
      <c r="B76" s="831">
        <v>39395</v>
      </c>
      <c r="C76" s="550">
        <v>16.93</v>
      </c>
      <c r="D76" s="550">
        <v>1391</v>
      </c>
      <c r="E76" s="550">
        <v>11.16</v>
      </c>
      <c r="F76" s="550">
        <v>28.96</v>
      </c>
      <c r="G76" s="550">
        <v>28</v>
      </c>
      <c r="H76" s="550">
        <v>5.38</v>
      </c>
      <c r="I76" s="551">
        <v>6.9</v>
      </c>
    </row>
    <row r="77" spans="2:9">
      <c r="B77" s="831">
        <v>39398</v>
      </c>
      <c r="C77" s="550">
        <v>16.5</v>
      </c>
      <c r="D77" s="550">
        <v>1316</v>
      </c>
      <c r="E77" s="550">
        <v>11.1</v>
      </c>
      <c r="F77" s="550">
        <v>27.6</v>
      </c>
      <c r="G77" s="550">
        <v>28</v>
      </c>
      <c r="H77" s="550">
        <v>5.45</v>
      </c>
      <c r="I77" s="551">
        <v>6.95</v>
      </c>
    </row>
    <row r="78" spans="2:9">
      <c r="B78" s="831">
        <v>39399</v>
      </c>
      <c r="C78" s="550">
        <v>16.850000000000001</v>
      </c>
      <c r="D78" s="550">
        <v>1363</v>
      </c>
      <c r="E78" s="550">
        <v>11.2</v>
      </c>
      <c r="F78" s="550">
        <v>27.15</v>
      </c>
      <c r="G78" s="550">
        <v>27.7</v>
      </c>
      <c r="H78" s="550">
        <v>5.45</v>
      </c>
      <c r="I78" s="551">
        <v>7.05</v>
      </c>
    </row>
    <row r="79" spans="2:9">
      <c r="B79" s="831">
        <v>39400</v>
      </c>
      <c r="C79" s="550">
        <v>17.100000000000001</v>
      </c>
      <c r="D79" s="550">
        <v>1459</v>
      </c>
      <c r="E79" s="550">
        <v>11.44</v>
      </c>
      <c r="F79" s="550">
        <v>27.5</v>
      </c>
      <c r="G79" s="550">
        <v>28.25</v>
      </c>
      <c r="H79" s="550">
        <v>5.43</v>
      </c>
      <c r="I79" s="551">
        <v>6.8</v>
      </c>
    </row>
    <row r="80" spans="2:9">
      <c r="B80" s="831">
        <v>39401</v>
      </c>
      <c r="C80" s="550">
        <v>17.3</v>
      </c>
      <c r="D80" s="550">
        <v>1425</v>
      </c>
      <c r="E80" s="550">
        <v>11.25</v>
      </c>
      <c r="F80" s="550">
        <v>27.2</v>
      </c>
      <c r="G80" s="550">
        <v>26.5</v>
      </c>
      <c r="H80" s="550">
        <v>5.5</v>
      </c>
      <c r="I80" s="551">
        <v>6.8</v>
      </c>
    </row>
    <row r="81" spans="2:9">
      <c r="B81" s="831">
        <v>39402</v>
      </c>
      <c r="C81" s="550">
        <v>17.3</v>
      </c>
      <c r="D81" s="550">
        <v>1399</v>
      </c>
      <c r="E81" s="550">
        <v>10.9</v>
      </c>
      <c r="F81" s="550">
        <v>27.42</v>
      </c>
      <c r="G81" s="550">
        <v>26</v>
      </c>
      <c r="H81" s="550">
        <v>5.38</v>
      </c>
      <c r="I81" s="551">
        <v>6.68</v>
      </c>
    </row>
    <row r="82" spans="2:9">
      <c r="B82" s="831">
        <v>39405</v>
      </c>
      <c r="C82" s="550">
        <v>16.579999999999998</v>
      </c>
      <c r="D82" s="550">
        <v>1323</v>
      </c>
      <c r="E82" s="550">
        <v>10.8</v>
      </c>
      <c r="F82" s="550">
        <v>27</v>
      </c>
      <c r="G82" s="550">
        <v>25.5</v>
      </c>
      <c r="H82" s="550">
        <v>5.28</v>
      </c>
      <c r="I82" s="551">
        <v>6.63</v>
      </c>
    </row>
    <row r="83" spans="2:9">
      <c r="B83" s="831">
        <v>39406</v>
      </c>
      <c r="C83" s="550">
        <v>16.600000000000001</v>
      </c>
      <c r="D83" s="550">
        <v>1341</v>
      </c>
      <c r="E83" s="550">
        <v>10.65</v>
      </c>
      <c r="F83" s="550">
        <v>26.8</v>
      </c>
      <c r="G83" s="550">
        <v>25.18</v>
      </c>
      <c r="H83" s="550">
        <v>5.25</v>
      </c>
      <c r="I83" s="551">
        <v>6.45</v>
      </c>
    </row>
    <row r="84" spans="2:9">
      <c r="B84" s="831">
        <v>39407</v>
      </c>
      <c r="C84" s="550">
        <v>16</v>
      </c>
      <c r="D84" s="550">
        <v>1254</v>
      </c>
      <c r="E84" s="550">
        <v>10.37</v>
      </c>
      <c r="F84" s="550">
        <v>26.5</v>
      </c>
      <c r="G84" s="550">
        <v>24.6</v>
      </c>
      <c r="H84" s="550">
        <v>5.14</v>
      </c>
      <c r="I84" s="551">
        <v>6.4</v>
      </c>
    </row>
    <row r="85" spans="2:9">
      <c r="B85" s="831">
        <v>39408</v>
      </c>
      <c r="C85" s="550">
        <v>16.100000000000001</v>
      </c>
      <c r="D85" s="550">
        <v>1245</v>
      </c>
      <c r="E85" s="550">
        <v>10.3</v>
      </c>
      <c r="F85" s="550">
        <v>26.48</v>
      </c>
      <c r="G85" s="550">
        <v>24.7</v>
      </c>
      <c r="H85" s="550">
        <v>5.15</v>
      </c>
      <c r="I85" s="551">
        <v>6.75</v>
      </c>
    </row>
    <row r="86" spans="2:9">
      <c r="B86" s="831">
        <v>39409</v>
      </c>
      <c r="C86" s="550">
        <v>16</v>
      </c>
      <c r="D86" s="550">
        <v>1282</v>
      </c>
      <c r="E86" s="550">
        <v>10.6</v>
      </c>
      <c r="F86" s="550">
        <v>27</v>
      </c>
      <c r="G86" s="550">
        <v>24.41</v>
      </c>
      <c r="H86" s="550">
        <v>5.15</v>
      </c>
      <c r="I86" s="551">
        <v>6.8</v>
      </c>
    </row>
    <row r="87" spans="2:9">
      <c r="B87" s="831">
        <v>39412</v>
      </c>
      <c r="C87" s="550">
        <v>16.190000000000001</v>
      </c>
      <c r="D87" s="550">
        <v>1290</v>
      </c>
      <c r="E87" s="550">
        <v>10.9</v>
      </c>
      <c r="F87" s="550">
        <v>28.5</v>
      </c>
      <c r="G87" s="550">
        <v>26</v>
      </c>
      <c r="H87" s="550">
        <v>5.25</v>
      </c>
      <c r="I87" s="551">
        <v>6.65</v>
      </c>
    </row>
    <row r="88" spans="2:9">
      <c r="B88" s="831">
        <v>39413</v>
      </c>
      <c r="C88" s="550">
        <v>16.100000000000001</v>
      </c>
      <c r="D88" s="550">
        <v>1260</v>
      </c>
      <c r="E88" s="550">
        <v>10.7</v>
      </c>
      <c r="F88" s="550">
        <v>27.75</v>
      </c>
      <c r="G88" s="550">
        <v>26.52</v>
      </c>
      <c r="H88" s="550">
        <v>5.2</v>
      </c>
      <c r="I88" s="551">
        <v>6.6</v>
      </c>
    </row>
    <row r="89" spans="2:9">
      <c r="B89" s="831">
        <v>39414</v>
      </c>
      <c r="C89" s="550">
        <v>16.5</v>
      </c>
      <c r="D89" s="550">
        <v>1310</v>
      </c>
      <c r="E89" s="550">
        <v>11.2</v>
      </c>
      <c r="F89" s="550">
        <v>27.3</v>
      </c>
      <c r="G89" s="550">
        <v>27.01</v>
      </c>
      <c r="H89" s="550">
        <v>5.0999999999999996</v>
      </c>
      <c r="I89" s="551">
        <v>6.6</v>
      </c>
    </row>
    <row r="90" spans="2:9">
      <c r="B90" s="831">
        <v>39415</v>
      </c>
      <c r="C90" s="550">
        <v>17.2</v>
      </c>
      <c r="D90" s="550">
        <v>1348</v>
      </c>
      <c r="E90" s="550">
        <v>11.75</v>
      </c>
      <c r="F90" s="550">
        <v>28.05</v>
      </c>
      <c r="G90" s="550">
        <v>27</v>
      </c>
      <c r="H90" s="550">
        <v>5.2</v>
      </c>
      <c r="I90" s="551">
        <v>6.45</v>
      </c>
    </row>
    <row r="91" spans="2:9">
      <c r="B91" s="831">
        <v>39416</v>
      </c>
      <c r="C91" s="550">
        <v>17.66</v>
      </c>
      <c r="D91" s="550">
        <v>1345</v>
      </c>
      <c r="E91" s="550">
        <v>12.31</v>
      </c>
      <c r="F91" s="550">
        <v>26.95</v>
      </c>
      <c r="G91" s="550">
        <v>27</v>
      </c>
      <c r="H91" s="550">
        <v>5.2</v>
      </c>
      <c r="I91" s="551">
        <v>6.6</v>
      </c>
    </row>
    <row r="92" spans="2:9">
      <c r="B92" s="831">
        <v>39419</v>
      </c>
      <c r="C92" s="550">
        <v>17.07</v>
      </c>
      <c r="D92" s="550">
        <v>1345</v>
      </c>
      <c r="E92" s="550">
        <v>11.86</v>
      </c>
      <c r="F92" s="550">
        <v>26.74</v>
      </c>
      <c r="G92" s="550">
        <v>27</v>
      </c>
      <c r="H92" s="550">
        <v>5.13</v>
      </c>
      <c r="I92" s="551">
        <v>6.4</v>
      </c>
    </row>
    <row r="93" spans="2:9">
      <c r="B93" s="831">
        <v>39420</v>
      </c>
      <c r="C93" s="550">
        <v>17</v>
      </c>
      <c r="D93" s="550">
        <v>1300</v>
      </c>
      <c r="E93" s="550">
        <v>11.33</v>
      </c>
      <c r="F93" s="550">
        <v>26.47</v>
      </c>
      <c r="G93" s="550">
        <v>25.88</v>
      </c>
      <c r="H93" s="550">
        <v>5</v>
      </c>
      <c r="I93" s="551">
        <v>6.34</v>
      </c>
    </row>
    <row r="94" spans="2:9">
      <c r="B94" s="831">
        <v>39421</v>
      </c>
      <c r="C94" s="550">
        <v>16.7</v>
      </c>
      <c r="D94" s="550">
        <v>1336</v>
      </c>
      <c r="E94" s="550">
        <v>11.35</v>
      </c>
      <c r="F94" s="550">
        <v>26.65</v>
      </c>
      <c r="G94" s="550">
        <v>26.5</v>
      </c>
      <c r="H94" s="550">
        <v>5.2</v>
      </c>
      <c r="I94" s="551">
        <v>6.3</v>
      </c>
    </row>
    <row r="95" spans="2:9">
      <c r="B95" s="831">
        <v>39422</v>
      </c>
      <c r="C95" s="550">
        <v>16.7</v>
      </c>
      <c r="D95" s="550">
        <v>1327</v>
      </c>
      <c r="E95" s="550">
        <v>11.5</v>
      </c>
      <c r="F95" s="550">
        <v>27.32</v>
      </c>
      <c r="G95" s="550">
        <v>24.9</v>
      </c>
      <c r="H95" s="550">
        <v>5.4</v>
      </c>
      <c r="I95" s="551">
        <v>6.29</v>
      </c>
    </row>
    <row r="96" spans="2:9">
      <c r="B96" s="831">
        <v>39423</v>
      </c>
      <c r="C96" s="550">
        <v>17.2</v>
      </c>
      <c r="D96" s="550">
        <v>1360</v>
      </c>
      <c r="E96" s="550">
        <v>12.3</v>
      </c>
      <c r="F96" s="550">
        <v>27.7</v>
      </c>
      <c r="G96" s="550">
        <v>25</v>
      </c>
      <c r="H96" s="550">
        <v>5.3</v>
      </c>
      <c r="I96" s="551">
        <v>6.1</v>
      </c>
    </row>
    <row r="97" spans="2:9">
      <c r="B97" s="831">
        <v>39426</v>
      </c>
      <c r="C97" s="550">
        <v>16.8</v>
      </c>
      <c r="D97" s="550">
        <v>1380</v>
      </c>
      <c r="E97" s="550">
        <v>12.15</v>
      </c>
      <c r="F97" s="550">
        <v>28</v>
      </c>
      <c r="G97" s="550">
        <v>24.76</v>
      </c>
      <c r="H97" s="550">
        <v>5.4</v>
      </c>
      <c r="I97" s="551">
        <v>5.94</v>
      </c>
    </row>
    <row r="98" spans="2:9">
      <c r="B98" s="831">
        <v>39427</v>
      </c>
      <c r="C98" s="550">
        <v>16.8</v>
      </c>
      <c r="D98" s="550">
        <v>1406</v>
      </c>
      <c r="E98" s="550">
        <v>12.39</v>
      </c>
      <c r="F98" s="550">
        <v>28.7</v>
      </c>
      <c r="G98" s="550">
        <v>24.75</v>
      </c>
      <c r="H98" s="550">
        <v>5.2</v>
      </c>
      <c r="I98" s="551">
        <v>5.9</v>
      </c>
    </row>
    <row r="99" spans="2:9">
      <c r="B99" s="831">
        <v>39428</v>
      </c>
      <c r="C99" s="550">
        <v>16.98</v>
      </c>
      <c r="D99" s="550">
        <v>1383</v>
      </c>
      <c r="E99" s="550">
        <v>12.1</v>
      </c>
      <c r="F99" s="550">
        <v>28.9</v>
      </c>
      <c r="G99" s="550">
        <v>25</v>
      </c>
      <c r="H99" s="550">
        <v>5.25</v>
      </c>
      <c r="I99" s="551">
        <v>5.83</v>
      </c>
    </row>
    <row r="100" spans="2:9">
      <c r="B100" s="831">
        <v>39429</v>
      </c>
      <c r="C100" s="550">
        <v>15.92</v>
      </c>
      <c r="D100" s="550">
        <v>1316</v>
      </c>
      <c r="E100" s="550">
        <v>11.56</v>
      </c>
      <c r="F100" s="550">
        <v>29.69</v>
      </c>
      <c r="G100" s="550">
        <v>24</v>
      </c>
      <c r="H100" s="550">
        <v>5.23</v>
      </c>
      <c r="I100" s="551">
        <v>5.75</v>
      </c>
    </row>
    <row r="101" spans="2:9">
      <c r="B101" s="831">
        <v>39430</v>
      </c>
      <c r="C101" s="550">
        <v>15.9</v>
      </c>
      <c r="D101" s="550">
        <v>1310</v>
      </c>
      <c r="E101" s="550">
        <v>12.07</v>
      </c>
      <c r="F101" s="550">
        <v>30.1</v>
      </c>
      <c r="G101" s="550">
        <v>23.8</v>
      </c>
      <c r="H101" s="550">
        <v>5.0999999999999996</v>
      </c>
      <c r="I101" s="551">
        <v>5.7</v>
      </c>
    </row>
    <row r="102" spans="2:9">
      <c r="B102" s="831">
        <v>39433</v>
      </c>
      <c r="C102" s="550">
        <v>15.95</v>
      </c>
      <c r="D102" s="550">
        <v>1250</v>
      </c>
      <c r="E102" s="550">
        <v>12.69</v>
      </c>
      <c r="F102" s="550">
        <v>30.3</v>
      </c>
      <c r="G102" s="550">
        <v>23.05</v>
      </c>
      <c r="H102" s="550">
        <v>5.2</v>
      </c>
      <c r="I102" s="551">
        <v>5.55</v>
      </c>
    </row>
    <row r="103" spans="2:9">
      <c r="B103" s="831">
        <v>39434</v>
      </c>
      <c r="C103" s="550">
        <v>15.95</v>
      </c>
      <c r="D103" s="550">
        <v>1274</v>
      </c>
      <c r="E103" s="550">
        <v>12.9</v>
      </c>
      <c r="F103" s="550">
        <v>30.4</v>
      </c>
      <c r="G103" s="550">
        <v>22.5</v>
      </c>
      <c r="H103" s="550">
        <v>5.15</v>
      </c>
      <c r="I103" s="551">
        <v>5.55</v>
      </c>
    </row>
    <row r="104" spans="2:9">
      <c r="B104" s="831">
        <v>39435</v>
      </c>
      <c r="C104" s="550">
        <v>15.85</v>
      </c>
      <c r="D104" s="550">
        <v>1283</v>
      </c>
      <c r="E104" s="550">
        <v>13</v>
      </c>
      <c r="F104" s="550">
        <v>31.1</v>
      </c>
      <c r="G104" s="550">
        <v>22.81</v>
      </c>
      <c r="H104" s="550">
        <v>5.15</v>
      </c>
      <c r="I104" s="551">
        <v>5.5</v>
      </c>
    </row>
    <row r="105" spans="2:9">
      <c r="B105" s="831">
        <v>39436</v>
      </c>
      <c r="C105" s="550">
        <v>16</v>
      </c>
      <c r="D105" s="550">
        <v>1296</v>
      </c>
      <c r="E105" s="550">
        <v>13.25</v>
      </c>
      <c r="F105" s="550">
        <v>31.01</v>
      </c>
      <c r="G105" s="550">
        <v>23.51</v>
      </c>
      <c r="H105" s="550">
        <v>5.2</v>
      </c>
      <c r="I105" s="551">
        <v>5.35</v>
      </c>
    </row>
    <row r="106" spans="2:9">
      <c r="B106" s="831">
        <v>39437</v>
      </c>
      <c r="C106" s="550">
        <v>15.95</v>
      </c>
      <c r="D106" s="550">
        <v>1347</v>
      </c>
      <c r="E106" s="550">
        <v>12.76</v>
      </c>
      <c r="F106" s="550">
        <v>30.2</v>
      </c>
      <c r="G106" s="550">
        <v>24.1</v>
      </c>
      <c r="H106" s="550">
        <v>5.13</v>
      </c>
      <c r="I106" s="551">
        <v>5.68</v>
      </c>
    </row>
    <row r="107" spans="2:9">
      <c r="B107" s="831">
        <v>39440</v>
      </c>
      <c r="C107" s="550">
        <v>16.5</v>
      </c>
      <c r="D107" s="550">
        <v>1365</v>
      </c>
      <c r="E107" s="550">
        <v>13.21</v>
      </c>
      <c r="F107" s="550">
        <v>29.75</v>
      </c>
      <c r="G107" s="550">
        <v>25.48</v>
      </c>
      <c r="H107" s="550">
        <v>5.05</v>
      </c>
      <c r="I107" s="551">
        <v>5.4</v>
      </c>
    </row>
    <row r="108" spans="2:9">
      <c r="B108" s="831">
        <v>39443</v>
      </c>
      <c r="C108" s="550">
        <v>15.9</v>
      </c>
      <c r="D108" s="550">
        <v>1379</v>
      </c>
      <c r="E108" s="550">
        <v>13.37</v>
      </c>
      <c r="F108" s="550">
        <v>30.1</v>
      </c>
      <c r="G108" s="550">
        <v>25.23</v>
      </c>
      <c r="H108" s="550">
        <v>5.15</v>
      </c>
      <c r="I108" s="551">
        <v>5.15</v>
      </c>
    </row>
    <row r="109" spans="2:9">
      <c r="B109" s="831">
        <v>39444</v>
      </c>
      <c r="C109" s="550">
        <v>15.35</v>
      </c>
      <c r="D109" s="550">
        <v>1368</v>
      </c>
      <c r="E109" s="550">
        <v>14</v>
      </c>
      <c r="F109" s="550">
        <v>30.5</v>
      </c>
      <c r="G109" s="550">
        <v>25</v>
      </c>
      <c r="H109" s="550">
        <v>5.23</v>
      </c>
      <c r="I109" s="551">
        <v>5</v>
      </c>
    </row>
    <row r="110" spans="2:9">
      <c r="B110" s="831">
        <v>39447</v>
      </c>
      <c r="C110" s="550">
        <v>15.5</v>
      </c>
      <c r="D110" s="550">
        <v>1371</v>
      </c>
      <c r="E110" s="550">
        <v>13.5</v>
      </c>
      <c r="F110" s="550">
        <v>31</v>
      </c>
      <c r="G110" s="550">
        <v>25.75</v>
      </c>
      <c r="H110" s="550">
        <v>5.25</v>
      </c>
      <c r="I110" s="551">
        <v>5.3</v>
      </c>
    </row>
    <row r="111" spans="2:9">
      <c r="B111" s="831">
        <v>39449</v>
      </c>
      <c r="C111" s="550">
        <v>16.25</v>
      </c>
      <c r="D111" s="550">
        <v>1343</v>
      </c>
      <c r="E111" s="550">
        <v>13.3</v>
      </c>
      <c r="F111" s="550">
        <v>31.2</v>
      </c>
      <c r="G111" s="550">
        <v>25.5</v>
      </c>
      <c r="H111" s="550">
        <v>5.13</v>
      </c>
      <c r="I111" s="551">
        <v>5.39</v>
      </c>
    </row>
    <row r="112" spans="2:9">
      <c r="B112" s="831">
        <v>39450</v>
      </c>
      <c r="C112" s="550">
        <v>16</v>
      </c>
      <c r="D112" s="550">
        <v>1375</v>
      </c>
      <c r="E112" s="550">
        <v>13.15</v>
      </c>
      <c r="F112" s="550">
        <v>32.5</v>
      </c>
      <c r="G112" s="550">
        <v>26.67</v>
      </c>
      <c r="H112" s="550">
        <v>5.15</v>
      </c>
      <c r="I112" s="551">
        <v>5.0999999999999996</v>
      </c>
    </row>
    <row r="113" spans="2:9">
      <c r="B113" s="831">
        <v>39451</v>
      </c>
      <c r="C113" s="550">
        <v>15.92</v>
      </c>
      <c r="D113" s="550">
        <v>1324</v>
      </c>
      <c r="E113" s="550">
        <v>13</v>
      </c>
      <c r="F113" s="550">
        <v>32.99</v>
      </c>
      <c r="G113" s="550">
        <v>27.4</v>
      </c>
      <c r="H113" s="550">
        <v>5.18</v>
      </c>
      <c r="I113" s="551">
        <v>5.3</v>
      </c>
    </row>
    <row r="114" spans="2:9">
      <c r="B114" s="831">
        <v>39454</v>
      </c>
      <c r="C114" s="550">
        <v>15.75</v>
      </c>
      <c r="D114" s="550">
        <v>1291</v>
      </c>
      <c r="E114" s="550">
        <v>13.03</v>
      </c>
      <c r="F114" s="550">
        <v>33</v>
      </c>
      <c r="G114" s="550">
        <v>27</v>
      </c>
      <c r="H114" s="550">
        <v>5.01</v>
      </c>
      <c r="I114" s="551">
        <v>5</v>
      </c>
    </row>
    <row r="115" spans="2:9">
      <c r="B115" s="831">
        <v>39455</v>
      </c>
      <c r="C115" s="550">
        <v>17.5</v>
      </c>
      <c r="D115" s="550">
        <v>1335</v>
      </c>
      <c r="E115" s="550">
        <v>12.9</v>
      </c>
      <c r="F115" s="550">
        <v>33.35</v>
      </c>
      <c r="G115" s="550">
        <v>27</v>
      </c>
      <c r="H115" s="550">
        <v>5.13</v>
      </c>
      <c r="I115" s="551">
        <v>5.5</v>
      </c>
    </row>
    <row r="116" spans="2:9">
      <c r="B116" s="831">
        <v>39456</v>
      </c>
      <c r="C116" s="550">
        <v>16.5</v>
      </c>
      <c r="D116" s="550">
        <v>1329</v>
      </c>
      <c r="E116" s="550">
        <v>13.3</v>
      </c>
      <c r="F116" s="550">
        <v>33</v>
      </c>
      <c r="G116" s="550">
        <v>27.45</v>
      </c>
      <c r="H116" s="550">
        <v>5</v>
      </c>
      <c r="I116" s="551">
        <v>5.43</v>
      </c>
    </row>
    <row r="117" spans="2:9">
      <c r="B117" s="831">
        <v>39457</v>
      </c>
      <c r="C117" s="550">
        <v>16.45</v>
      </c>
      <c r="D117" s="550">
        <v>1321</v>
      </c>
      <c r="E117" s="550">
        <v>13.65</v>
      </c>
      <c r="F117" s="550">
        <v>33.200000000000003</v>
      </c>
      <c r="G117" s="550">
        <v>27.5</v>
      </c>
      <c r="H117" s="550">
        <v>4.58</v>
      </c>
      <c r="I117" s="551">
        <v>5.78</v>
      </c>
    </row>
    <row r="118" spans="2:9">
      <c r="B118" s="831">
        <v>39458</v>
      </c>
      <c r="C118" s="550">
        <v>16.440000000000001</v>
      </c>
      <c r="D118" s="550">
        <v>1309</v>
      </c>
      <c r="E118" s="550">
        <v>13.2</v>
      </c>
      <c r="F118" s="550">
        <v>33.75</v>
      </c>
      <c r="G118" s="550">
        <v>28.25</v>
      </c>
      <c r="H118" s="550">
        <v>5.0199999999999996</v>
      </c>
      <c r="I118" s="551">
        <v>5.63</v>
      </c>
    </row>
    <row r="119" spans="2:9">
      <c r="B119" s="831">
        <v>39461</v>
      </c>
      <c r="C119" s="550">
        <v>16.399999999999999</v>
      </c>
      <c r="D119" s="550">
        <v>1333</v>
      </c>
      <c r="E119" s="550">
        <v>13.51</v>
      </c>
      <c r="F119" s="550">
        <v>34.4</v>
      </c>
      <c r="G119" s="550">
        <v>28.79</v>
      </c>
      <c r="H119" s="550">
        <v>5</v>
      </c>
      <c r="I119" s="551">
        <v>5.5</v>
      </c>
    </row>
    <row r="120" spans="2:9">
      <c r="B120" s="831">
        <v>39462</v>
      </c>
      <c r="C120" s="550">
        <v>15.86</v>
      </c>
      <c r="D120" s="550">
        <v>1267</v>
      </c>
      <c r="E120" s="550">
        <v>13.45</v>
      </c>
      <c r="F120" s="550">
        <v>34.1</v>
      </c>
      <c r="G120" s="550">
        <v>28.95</v>
      </c>
      <c r="H120" s="550">
        <v>5</v>
      </c>
      <c r="I120" s="551">
        <v>5.77</v>
      </c>
    </row>
    <row r="121" spans="2:9">
      <c r="B121" s="831">
        <v>39463</v>
      </c>
      <c r="C121" s="550">
        <v>14.5</v>
      </c>
      <c r="D121" s="550">
        <v>1193</v>
      </c>
      <c r="E121" s="550">
        <v>12.59</v>
      </c>
      <c r="F121" s="550">
        <v>33</v>
      </c>
      <c r="G121" s="550">
        <v>28.5</v>
      </c>
      <c r="H121" s="550">
        <v>5</v>
      </c>
      <c r="I121" s="551">
        <v>5.85</v>
      </c>
    </row>
    <row r="122" spans="2:9">
      <c r="B122" s="831">
        <v>39464</v>
      </c>
      <c r="C122" s="550">
        <v>14.94</v>
      </c>
      <c r="D122" s="550">
        <v>1131</v>
      </c>
      <c r="E122" s="550">
        <v>12.84</v>
      </c>
      <c r="F122" s="550">
        <v>33</v>
      </c>
      <c r="G122" s="550">
        <v>27.59</v>
      </c>
      <c r="H122" s="550">
        <v>5</v>
      </c>
      <c r="I122" s="551">
        <v>5.75</v>
      </c>
    </row>
    <row r="123" spans="2:9">
      <c r="B123" s="831">
        <v>39465</v>
      </c>
      <c r="C123" s="550">
        <v>15.25</v>
      </c>
      <c r="D123" s="550">
        <v>1155</v>
      </c>
      <c r="E123" s="550">
        <v>13.01</v>
      </c>
      <c r="F123" s="550">
        <v>32.15</v>
      </c>
      <c r="G123" s="550">
        <v>28</v>
      </c>
      <c r="H123" s="550">
        <v>5</v>
      </c>
      <c r="I123" s="551">
        <v>5.65</v>
      </c>
    </row>
    <row r="124" spans="2:9">
      <c r="B124" s="831">
        <v>39468</v>
      </c>
      <c r="C124" s="550">
        <v>15.12</v>
      </c>
      <c r="D124" s="550">
        <v>1041</v>
      </c>
      <c r="E124" s="550">
        <v>12.8</v>
      </c>
      <c r="F124" s="550">
        <v>29.7</v>
      </c>
      <c r="G124" s="550">
        <v>25.75</v>
      </c>
      <c r="H124" s="550">
        <v>5</v>
      </c>
      <c r="I124" s="551">
        <v>5.65</v>
      </c>
    </row>
    <row r="125" spans="2:9">
      <c r="B125" s="831">
        <v>39469</v>
      </c>
      <c r="C125" s="550">
        <v>15.25</v>
      </c>
      <c r="D125" s="550">
        <v>1074</v>
      </c>
      <c r="E125" s="550">
        <v>13.33</v>
      </c>
      <c r="F125" s="550">
        <v>29.05</v>
      </c>
      <c r="G125" s="550">
        <v>24.5</v>
      </c>
      <c r="H125" s="550">
        <v>5</v>
      </c>
      <c r="I125" s="551">
        <v>5.45</v>
      </c>
    </row>
    <row r="126" spans="2:9">
      <c r="B126" s="831">
        <v>39470</v>
      </c>
      <c r="C126" s="550">
        <v>15.25</v>
      </c>
      <c r="D126" s="550">
        <v>1049</v>
      </c>
      <c r="E126" s="550">
        <v>13.72</v>
      </c>
      <c r="F126" s="550">
        <v>27.6</v>
      </c>
      <c r="G126" s="550">
        <v>24.43</v>
      </c>
      <c r="H126" s="550">
        <v>5</v>
      </c>
      <c r="I126" s="551">
        <v>5.38</v>
      </c>
    </row>
    <row r="127" spans="2:9">
      <c r="B127" s="831">
        <v>39471</v>
      </c>
      <c r="C127" s="550">
        <v>15.8</v>
      </c>
      <c r="D127" s="550">
        <v>1106</v>
      </c>
      <c r="E127" s="550">
        <v>14.12</v>
      </c>
      <c r="F127" s="550">
        <v>28.25</v>
      </c>
      <c r="G127" s="550">
        <v>24.85</v>
      </c>
      <c r="H127" s="550">
        <v>5</v>
      </c>
      <c r="I127" s="551">
        <v>5.23</v>
      </c>
    </row>
    <row r="128" spans="2:9">
      <c r="B128" s="831">
        <v>39472</v>
      </c>
      <c r="C128" s="550">
        <v>16</v>
      </c>
      <c r="D128" s="550">
        <v>1164</v>
      </c>
      <c r="E128" s="550">
        <v>14.2</v>
      </c>
      <c r="F128" s="550">
        <v>28.5</v>
      </c>
      <c r="G128" s="550">
        <v>25</v>
      </c>
      <c r="H128" s="550">
        <v>4.9000000000000004</v>
      </c>
      <c r="I128" s="551">
        <v>5.3</v>
      </c>
    </row>
    <row r="129" spans="2:9">
      <c r="B129" s="831">
        <v>39475</v>
      </c>
      <c r="C129" s="550">
        <v>16</v>
      </c>
      <c r="D129" s="550">
        <v>1139</v>
      </c>
      <c r="E129" s="550">
        <v>13.99</v>
      </c>
      <c r="F129" s="550">
        <v>28.05</v>
      </c>
      <c r="G129" s="550">
        <v>24.25</v>
      </c>
      <c r="H129" s="550">
        <v>5</v>
      </c>
      <c r="I129" s="551">
        <v>5.35</v>
      </c>
    </row>
    <row r="130" spans="2:9">
      <c r="B130" s="831">
        <v>39476</v>
      </c>
      <c r="C130" s="550">
        <v>16.8</v>
      </c>
      <c r="D130" s="550">
        <v>1193</v>
      </c>
      <c r="E130" s="550">
        <v>14.5</v>
      </c>
      <c r="F130" s="550">
        <v>26.75</v>
      </c>
      <c r="G130" s="550">
        <v>24.6</v>
      </c>
      <c r="H130" s="550">
        <v>5</v>
      </c>
      <c r="I130" s="551">
        <v>5.5</v>
      </c>
    </row>
    <row r="131" spans="2:9">
      <c r="B131" s="831">
        <v>39477</v>
      </c>
      <c r="C131" s="550">
        <v>17.5</v>
      </c>
      <c r="D131" s="550">
        <v>1202</v>
      </c>
      <c r="E131" s="550">
        <v>14.9</v>
      </c>
      <c r="F131" s="550">
        <v>25.6</v>
      </c>
      <c r="G131" s="550">
        <v>24.25</v>
      </c>
      <c r="H131" s="550">
        <v>4.99</v>
      </c>
      <c r="I131" s="551">
        <v>5.5</v>
      </c>
    </row>
    <row r="132" spans="2:9">
      <c r="B132" s="831">
        <v>39478</v>
      </c>
      <c r="C132" s="550">
        <v>16.75</v>
      </c>
      <c r="D132" s="550">
        <v>1215</v>
      </c>
      <c r="E132" s="550">
        <v>15.15</v>
      </c>
      <c r="F132" s="550">
        <v>26.1</v>
      </c>
      <c r="G132" s="550">
        <v>23</v>
      </c>
      <c r="H132" s="550">
        <v>5</v>
      </c>
      <c r="I132" s="551">
        <v>5.25</v>
      </c>
    </row>
    <row r="133" spans="2:9">
      <c r="B133" s="831">
        <v>39479</v>
      </c>
      <c r="C133" s="550">
        <v>17.5</v>
      </c>
      <c r="D133" s="550">
        <v>1262</v>
      </c>
      <c r="E133" s="550">
        <v>15.37</v>
      </c>
      <c r="F133" s="550">
        <v>26.15</v>
      </c>
      <c r="G133" s="550">
        <v>24.95</v>
      </c>
      <c r="H133" s="550">
        <v>5</v>
      </c>
      <c r="I133" s="551">
        <v>5.15</v>
      </c>
    </row>
    <row r="134" spans="2:9">
      <c r="B134" s="831">
        <v>39482</v>
      </c>
      <c r="C134" s="550">
        <v>16.5</v>
      </c>
      <c r="D134" s="550">
        <v>1262</v>
      </c>
      <c r="E134" s="550">
        <v>15.35</v>
      </c>
      <c r="F134" s="550">
        <v>25.99</v>
      </c>
      <c r="G134" s="550">
        <v>24.44</v>
      </c>
      <c r="H134" s="550">
        <v>4.99</v>
      </c>
      <c r="I134" s="551">
        <v>5.0999999999999996</v>
      </c>
    </row>
    <row r="135" spans="2:9">
      <c r="B135" s="831">
        <v>39483</v>
      </c>
      <c r="C135" s="550">
        <v>16.52</v>
      </c>
      <c r="D135" s="550">
        <v>1224</v>
      </c>
      <c r="E135" s="550">
        <v>15.31</v>
      </c>
      <c r="F135" s="550">
        <v>25.75</v>
      </c>
      <c r="G135" s="550">
        <v>24.25</v>
      </c>
      <c r="H135" s="550">
        <v>4.8899999999999997</v>
      </c>
      <c r="I135" s="551">
        <v>5.05</v>
      </c>
    </row>
    <row r="136" spans="2:9">
      <c r="B136" s="831">
        <v>39484</v>
      </c>
      <c r="C136" s="550">
        <v>16.5</v>
      </c>
      <c r="D136" s="550">
        <v>1215</v>
      </c>
      <c r="E136" s="550">
        <v>15.55</v>
      </c>
      <c r="F136" s="550">
        <v>25</v>
      </c>
      <c r="G136" s="550">
        <v>23.95</v>
      </c>
      <c r="H136" s="550">
        <v>4.9000000000000004</v>
      </c>
      <c r="I136" s="551">
        <v>5.2</v>
      </c>
    </row>
    <row r="137" spans="2:9">
      <c r="B137" s="831">
        <v>39485</v>
      </c>
      <c r="C137" s="550">
        <v>16.39</v>
      </c>
      <c r="D137" s="550">
        <v>1188</v>
      </c>
      <c r="E137" s="550">
        <v>15.55</v>
      </c>
      <c r="F137" s="550">
        <v>23.5</v>
      </c>
      <c r="G137" s="550">
        <v>22.49</v>
      </c>
      <c r="H137" s="550">
        <v>4.9000000000000004</v>
      </c>
      <c r="I137" s="551">
        <v>5.89</v>
      </c>
    </row>
    <row r="138" spans="2:9">
      <c r="B138" s="831">
        <v>39486</v>
      </c>
      <c r="C138" s="550">
        <v>16.600000000000001</v>
      </c>
      <c r="D138" s="550">
        <v>1247</v>
      </c>
      <c r="E138" s="550">
        <v>15.55</v>
      </c>
      <c r="F138" s="550">
        <v>23.3</v>
      </c>
      <c r="G138" s="550">
        <v>22.72</v>
      </c>
      <c r="H138" s="550">
        <v>4.9000000000000004</v>
      </c>
      <c r="I138" s="551">
        <v>6</v>
      </c>
    </row>
    <row r="139" spans="2:9">
      <c r="B139" s="831">
        <v>39489</v>
      </c>
      <c r="C139" s="550">
        <v>17.5</v>
      </c>
      <c r="D139" s="550">
        <v>1257</v>
      </c>
      <c r="E139" s="550">
        <v>16</v>
      </c>
      <c r="F139" s="550">
        <v>24</v>
      </c>
      <c r="G139" s="550">
        <v>22.22</v>
      </c>
      <c r="H139" s="550">
        <v>4.9000000000000004</v>
      </c>
      <c r="I139" s="551">
        <v>5.9</v>
      </c>
    </row>
    <row r="140" spans="2:9">
      <c r="B140" s="831">
        <v>39490</v>
      </c>
      <c r="C140" s="550">
        <v>16.95</v>
      </c>
      <c r="D140" s="550">
        <v>1324</v>
      </c>
      <c r="E140" s="550">
        <v>15.99</v>
      </c>
      <c r="F140" s="550">
        <v>25</v>
      </c>
      <c r="G140" s="550">
        <v>23</v>
      </c>
      <c r="H140" s="550">
        <v>4.5999999999999996</v>
      </c>
      <c r="I140" s="551">
        <v>5.95</v>
      </c>
    </row>
    <row r="141" spans="2:9">
      <c r="B141" s="831">
        <v>39491</v>
      </c>
      <c r="C141" s="550">
        <v>16.5</v>
      </c>
      <c r="D141" s="550">
        <v>1314</v>
      </c>
      <c r="E141" s="550">
        <v>16.48</v>
      </c>
      <c r="F141" s="550">
        <v>24.5</v>
      </c>
      <c r="G141" s="550">
        <v>22.79</v>
      </c>
      <c r="H141" s="550">
        <v>4.79</v>
      </c>
      <c r="I141" s="551">
        <v>6</v>
      </c>
    </row>
    <row r="142" spans="2:9">
      <c r="B142" s="831">
        <v>39492</v>
      </c>
      <c r="C142" s="550">
        <v>16.5</v>
      </c>
      <c r="D142" s="550">
        <v>1334</v>
      </c>
      <c r="E142" s="550">
        <v>15.9</v>
      </c>
      <c r="F142" s="550">
        <v>24.95</v>
      </c>
      <c r="G142" s="550">
        <v>22.25</v>
      </c>
      <c r="H142" s="550">
        <v>4.78</v>
      </c>
      <c r="I142" s="551">
        <v>6.6</v>
      </c>
    </row>
    <row r="143" spans="2:9">
      <c r="B143" s="831">
        <v>39493</v>
      </c>
      <c r="C143" s="550">
        <v>17.350000000000001</v>
      </c>
      <c r="D143" s="550">
        <v>1365</v>
      </c>
      <c r="E143" s="550">
        <v>16.600000000000001</v>
      </c>
      <c r="F143" s="550">
        <v>24.86</v>
      </c>
      <c r="G143" s="550">
        <v>23</v>
      </c>
      <c r="H143" s="550">
        <v>4.6900000000000004</v>
      </c>
      <c r="I143" s="551">
        <v>6.6</v>
      </c>
    </row>
    <row r="144" spans="2:9">
      <c r="B144" s="831">
        <v>39496</v>
      </c>
      <c r="C144" s="550">
        <v>18.5</v>
      </c>
      <c r="D144" s="550">
        <v>1397</v>
      </c>
      <c r="E144" s="550">
        <v>18.25</v>
      </c>
      <c r="F144" s="550">
        <v>24.89</v>
      </c>
      <c r="G144" s="550">
        <v>23.05</v>
      </c>
      <c r="H144" s="550">
        <v>4.79</v>
      </c>
      <c r="I144" s="551">
        <v>6.5</v>
      </c>
    </row>
    <row r="145" spans="2:9">
      <c r="B145" s="831">
        <v>39497</v>
      </c>
      <c r="C145" s="550">
        <v>18.78</v>
      </c>
      <c r="D145" s="550">
        <v>1448</v>
      </c>
      <c r="E145" s="550">
        <v>19.3</v>
      </c>
      <c r="F145" s="550">
        <v>25.5</v>
      </c>
      <c r="G145" s="550">
        <v>24</v>
      </c>
      <c r="H145" s="550">
        <v>4.79</v>
      </c>
      <c r="I145" s="551">
        <v>6.55</v>
      </c>
    </row>
    <row r="146" spans="2:9">
      <c r="B146" s="831">
        <v>39498</v>
      </c>
      <c r="C146" s="550">
        <v>18.5</v>
      </c>
      <c r="D146" s="550">
        <v>1488</v>
      </c>
      <c r="E146" s="550">
        <v>21.1</v>
      </c>
      <c r="F146" s="550">
        <v>25.55</v>
      </c>
      <c r="G146" s="550">
        <v>23.18</v>
      </c>
      <c r="H146" s="550">
        <v>4.79</v>
      </c>
      <c r="I146" s="551">
        <v>7.1</v>
      </c>
    </row>
    <row r="147" spans="2:9">
      <c r="B147" s="831">
        <v>39499</v>
      </c>
      <c r="C147" s="550">
        <v>18.399999999999999</v>
      </c>
      <c r="D147" s="550">
        <v>1522</v>
      </c>
      <c r="E147" s="550">
        <v>20.65</v>
      </c>
      <c r="F147" s="550">
        <v>25.99</v>
      </c>
      <c r="G147" s="550">
        <v>24.45</v>
      </c>
      <c r="H147" s="550">
        <v>4.5</v>
      </c>
      <c r="I147" s="551">
        <v>7.26</v>
      </c>
    </row>
    <row r="148" spans="2:9">
      <c r="B148" s="831">
        <v>39500</v>
      </c>
      <c r="C148" s="550">
        <v>17.5</v>
      </c>
      <c r="D148" s="550">
        <v>1537</v>
      </c>
      <c r="E148" s="550">
        <v>19.399999999999999</v>
      </c>
      <c r="F148" s="550">
        <v>25.25</v>
      </c>
      <c r="G148" s="550">
        <v>22.75</v>
      </c>
      <c r="H148" s="550">
        <v>4.5</v>
      </c>
      <c r="I148" s="551">
        <v>7.13</v>
      </c>
    </row>
    <row r="149" spans="2:9">
      <c r="B149" s="831">
        <v>39503</v>
      </c>
      <c r="C149" s="550">
        <v>17.850000000000001</v>
      </c>
      <c r="D149" s="550">
        <v>1540</v>
      </c>
      <c r="E149" s="550">
        <v>19</v>
      </c>
      <c r="F149" s="550">
        <v>25.24</v>
      </c>
      <c r="G149" s="550">
        <v>23.5</v>
      </c>
      <c r="H149" s="550">
        <v>4.75</v>
      </c>
      <c r="I149" s="551">
        <v>7.1</v>
      </c>
    </row>
    <row r="150" spans="2:9">
      <c r="B150" s="831">
        <v>39504</v>
      </c>
      <c r="C150" s="550">
        <v>17.399999999999999</v>
      </c>
      <c r="D150" s="550">
        <v>1550</v>
      </c>
      <c r="E150" s="550">
        <v>19</v>
      </c>
      <c r="F150" s="550">
        <v>25.05</v>
      </c>
      <c r="G150" s="550">
        <v>22.95</v>
      </c>
      <c r="H150" s="550">
        <v>4.7</v>
      </c>
      <c r="I150" s="551">
        <v>7.03</v>
      </c>
    </row>
    <row r="151" spans="2:9">
      <c r="B151" s="831">
        <v>39505</v>
      </c>
      <c r="C151" s="550">
        <v>17.13</v>
      </c>
      <c r="D151" s="550">
        <v>1589</v>
      </c>
      <c r="E151" s="550">
        <v>18.88</v>
      </c>
      <c r="F151" s="550">
        <v>24.95</v>
      </c>
      <c r="G151" s="550">
        <v>23.15</v>
      </c>
      <c r="H151" s="550">
        <v>4.5</v>
      </c>
      <c r="I151" s="551">
        <v>6.52</v>
      </c>
    </row>
    <row r="152" spans="2:9">
      <c r="B152" s="831">
        <v>39506</v>
      </c>
      <c r="C152" s="550">
        <v>17.25</v>
      </c>
      <c r="D152" s="550">
        <v>1579</v>
      </c>
      <c r="E152" s="550">
        <v>18.55</v>
      </c>
      <c r="F152" s="550">
        <v>24</v>
      </c>
      <c r="G152" s="550">
        <v>23.87</v>
      </c>
      <c r="H152" s="550">
        <v>4.5</v>
      </c>
      <c r="I152" s="551">
        <v>6.5</v>
      </c>
    </row>
    <row r="153" spans="2:9">
      <c r="B153" s="831">
        <v>39507</v>
      </c>
      <c r="C153" s="550">
        <v>18.25</v>
      </c>
      <c r="D153" s="550">
        <v>1546</v>
      </c>
      <c r="E153" s="550">
        <v>17.75</v>
      </c>
      <c r="F153" s="550">
        <v>24.7</v>
      </c>
      <c r="G153" s="550">
        <v>24</v>
      </c>
      <c r="H153" s="550">
        <v>4.5</v>
      </c>
      <c r="I153" s="551">
        <v>6.4</v>
      </c>
    </row>
    <row r="154" spans="2:9">
      <c r="B154" s="831">
        <v>39510</v>
      </c>
      <c r="C154" s="550">
        <v>17.53</v>
      </c>
      <c r="D154" s="550">
        <v>1564</v>
      </c>
      <c r="E154" s="550">
        <v>17.18</v>
      </c>
      <c r="F154" s="550">
        <v>24.9</v>
      </c>
      <c r="G154" s="550">
        <v>23.67</v>
      </c>
      <c r="H154" s="550">
        <v>4.25</v>
      </c>
      <c r="I154" s="551">
        <v>6.32</v>
      </c>
    </row>
    <row r="155" spans="2:9">
      <c r="B155" s="831">
        <v>39511</v>
      </c>
      <c r="C155" s="550">
        <v>17.95</v>
      </c>
      <c r="D155" s="550">
        <v>1645</v>
      </c>
      <c r="E155" s="550">
        <v>17.7</v>
      </c>
      <c r="F155" s="550">
        <v>25.47</v>
      </c>
      <c r="G155" s="550">
        <v>23.99</v>
      </c>
      <c r="H155" s="550">
        <v>4.25</v>
      </c>
      <c r="I155" s="551">
        <v>6.25</v>
      </c>
    </row>
    <row r="156" spans="2:9">
      <c r="B156" s="831">
        <v>39512</v>
      </c>
      <c r="C156" s="550">
        <v>17.75</v>
      </c>
      <c r="D156" s="550">
        <v>1733</v>
      </c>
      <c r="E156" s="550">
        <v>17.600000000000001</v>
      </c>
      <c r="F156" s="550">
        <v>25.4</v>
      </c>
      <c r="G156" s="550">
        <v>24.75</v>
      </c>
      <c r="H156" s="550">
        <v>4.25</v>
      </c>
      <c r="I156" s="551">
        <v>6</v>
      </c>
    </row>
    <row r="157" spans="2:9">
      <c r="B157" s="831">
        <v>39513</v>
      </c>
      <c r="C157" s="550">
        <v>17.75</v>
      </c>
      <c r="D157" s="550">
        <v>1705</v>
      </c>
      <c r="E157" s="550">
        <v>17.25</v>
      </c>
      <c r="F157" s="550">
        <v>25.7</v>
      </c>
      <c r="G157" s="550">
        <v>25.1</v>
      </c>
      <c r="H157" s="550">
        <v>4.25</v>
      </c>
      <c r="I157" s="551">
        <v>5.88</v>
      </c>
    </row>
    <row r="158" spans="2:9">
      <c r="B158" s="831">
        <v>39514</v>
      </c>
      <c r="C158" s="550">
        <v>17.55</v>
      </c>
      <c r="D158" s="550">
        <v>1663</v>
      </c>
      <c r="E158" s="550">
        <v>16.75</v>
      </c>
      <c r="F158" s="550">
        <v>26.4</v>
      </c>
      <c r="G158" s="550">
        <v>24.9</v>
      </c>
      <c r="H158" s="550">
        <v>4.25</v>
      </c>
      <c r="I158" s="551">
        <v>5.85</v>
      </c>
    </row>
    <row r="159" spans="2:9">
      <c r="B159" s="831">
        <v>39517</v>
      </c>
      <c r="C159" s="550">
        <v>17.899999999999999</v>
      </c>
      <c r="D159" s="550">
        <v>1551</v>
      </c>
      <c r="E159" s="550">
        <v>16.5</v>
      </c>
      <c r="F159" s="550">
        <v>26.6</v>
      </c>
      <c r="G159" s="550">
        <v>26.18</v>
      </c>
      <c r="H159" s="550">
        <v>4.25</v>
      </c>
      <c r="I159" s="551">
        <v>5.9</v>
      </c>
    </row>
    <row r="160" spans="2:9">
      <c r="B160" s="831">
        <v>39518</v>
      </c>
      <c r="C160" s="550">
        <v>18</v>
      </c>
      <c r="D160" s="550">
        <v>1535</v>
      </c>
      <c r="E160" s="550">
        <v>16.55</v>
      </c>
      <c r="F160" s="550">
        <v>26.9</v>
      </c>
      <c r="G160" s="550">
        <v>25.45</v>
      </c>
      <c r="H160" s="550">
        <v>4</v>
      </c>
      <c r="I160" s="551">
        <v>5.9</v>
      </c>
    </row>
    <row r="161" spans="2:9">
      <c r="B161" s="831">
        <v>39519</v>
      </c>
      <c r="C161" s="550">
        <v>18.149999999999999</v>
      </c>
      <c r="D161" s="550">
        <v>1780</v>
      </c>
      <c r="E161" s="550">
        <v>16.3</v>
      </c>
      <c r="F161" s="550">
        <v>27.31</v>
      </c>
      <c r="G161" s="550">
        <v>25.05</v>
      </c>
      <c r="H161" s="550">
        <v>4</v>
      </c>
      <c r="I161" s="551">
        <v>5.8</v>
      </c>
    </row>
    <row r="162" spans="2:9">
      <c r="B162" s="831">
        <v>39520</v>
      </c>
      <c r="C162" s="550">
        <v>17.45</v>
      </c>
      <c r="D162" s="550">
        <v>1745</v>
      </c>
      <c r="E162" s="550">
        <v>16.149999999999999</v>
      </c>
      <c r="F162" s="550">
        <v>27.15</v>
      </c>
      <c r="G162" s="550">
        <v>25.5</v>
      </c>
      <c r="H162" s="550">
        <v>4</v>
      </c>
      <c r="I162" s="551">
        <v>5.55</v>
      </c>
    </row>
    <row r="163" spans="2:9">
      <c r="B163" s="831">
        <v>39521</v>
      </c>
      <c r="C163" s="550">
        <v>17.5</v>
      </c>
      <c r="D163" s="550">
        <v>1790</v>
      </c>
      <c r="E163" s="550">
        <v>16.5</v>
      </c>
      <c r="F163" s="550">
        <v>27.35</v>
      </c>
      <c r="G163" s="550">
        <v>26.01</v>
      </c>
      <c r="H163" s="550">
        <v>4</v>
      </c>
      <c r="I163" s="551">
        <v>5.7</v>
      </c>
    </row>
    <row r="164" spans="2:9">
      <c r="B164" s="831">
        <v>39524</v>
      </c>
      <c r="C164" s="550">
        <v>16.32</v>
      </c>
      <c r="D164" s="550">
        <v>1624</v>
      </c>
      <c r="E164" s="550">
        <v>15.4</v>
      </c>
      <c r="F164" s="550">
        <v>26.4</v>
      </c>
      <c r="G164" s="550">
        <v>25.58</v>
      </c>
      <c r="H164" s="550">
        <v>4</v>
      </c>
      <c r="I164" s="551">
        <v>5.55</v>
      </c>
    </row>
    <row r="165" spans="2:9">
      <c r="B165" s="831">
        <v>39525</v>
      </c>
      <c r="C165" s="550">
        <v>17</v>
      </c>
      <c r="D165" s="550">
        <v>1618</v>
      </c>
      <c r="E165" s="550">
        <v>15.5</v>
      </c>
      <c r="F165" s="550">
        <v>27</v>
      </c>
      <c r="G165" s="550">
        <v>25.75</v>
      </c>
      <c r="H165" s="550">
        <v>4</v>
      </c>
      <c r="I165" s="551">
        <v>5.45</v>
      </c>
    </row>
    <row r="166" spans="2:9">
      <c r="B166" s="831">
        <v>39526</v>
      </c>
      <c r="C166" s="550">
        <v>17.149999999999999</v>
      </c>
      <c r="D166" s="550">
        <v>1530</v>
      </c>
      <c r="E166" s="550">
        <v>15.75</v>
      </c>
      <c r="F166" s="550">
        <v>25.95</v>
      </c>
      <c r="G166" s="550">
        <v>25.05</v>
      </c>
      <c r="H166" s="550">
        <v>4</v>
      </c>
      <c r="I166" s="551">
        <v>5.45</v>
      </c>
    </row>
    <row r="167" spans="2:9">
      <c r="B167" s="831">
        <v>39527</v>
      </c>
      <c r="C167" s="550">
        <v>17.059999999999999</v>
      </c>
      <c r="D167" s="550">
        <v>1435</v>
      </c>
      <c r="E167" s="550">
        <v>15.75</v>
      </c>
      <c r="F167" s="550">
        <v>24</v>
      </c>
      <c r="G167" s="550">
        <v>24.3</v>
      </c>
      <c r="H167" s="550">
        <v>4.5</v>
      </c>
      <c r="I167" s="551">
        <v>5.6</v>
      </c>
    </row>
    <row r="168" spans="2:9">
      <c r="B168" s="831">
        <v>39532</v>
      </c>
      <c r="C168" s="550">
        <v>17</v>
      </c>
      <c r="D168" s="550">
        <v>1542</v>
      </c>
      <c r="E168" s="550">
        <v>15.75</v>
      </c>
      <c r="F168" s="550">
        <v>24</v>
      </c>
      <c r="G168" s="550">
        <v>24.5</v>
      </c>
      <c r="H168" s="550">
        <v>4</v>
      </c>
      <c r="I168" s="551">
        <v>5.4</v>
      </c>
    </row>
    <row r="169" spans="2:9">
      <c r="B169" s="831">
        <v>39533</v>
      </c>
      <c r="C169" s="550">
        <v>16.899999999999999</v>
      </c>
      <c r="D169" s="550">
        <v>1606</v>
      </c>
      <c r="E169" s="550">
        <v>16</v>
      </c>
      <c r="F169" s="550">
        <v>23.5</v>
      </c>
      <c r="G169" s="550">
        <v>24.5</v>
      </c>
      <c r="H169" s="550">
        <v>3.75</v>
      </c>
      <c r="I169" s="551">
        <v>5.4</v>
      </c>
    </row>
    <row r="170" spans="2:9">
      <c r="B170" s="831">
        <v>39534</v>
      </c>
      <c r="C170" s="550">
        <v>16.78</v>
      </c>
      <c r="D170" s="550">
        <v>1567</v>
      </c>
      <c r="E170" s="550">
        <v>16</v>
      </c>
      <c r="F170" s="550">
        <v>25.02</v>
      </c>
      <c r="G170" s="550">
        <v>25.06</v>
      </c>
      <c r="H170" s="550">
        <v>4</v>
      </c>
      <c r="I170" s="551">
        <v>5.5</v>
      </c>
    </row>
    <row r="171" spans="2:9">
      <c r="B171" s="831">
        <v>39535</v>
      </c>
      <c r="C171" s="550">
        <v>16.8</v>
      </c>
      <c r="D171" s="550">
        <v>1557</v>
      </c>
      <c r="E171" s="550">
        <v>16.3</v>
      </c>
      <c r="F171" s="550">
        <v>25.2</v>
      </c>
      <c r="G171" s="550">
        <v>25.12</v>
      </c>
      <c r="H171" s="550">
        <v>4</v>
      </c>
      <c r="I171" s="551">
        <v>5.3</v>
      </c>
    </row>
    <row r="172" spans="2:9">
      <c r="B172" s="831">
        <v>39538</v>
      </c>
      <c r="C172" s="550">
        <v>16.5</v>
      </c>
      <c r="D172" s="550">
        <v>1597</v>
      </c>
      <c r="E172" s="550">
        <v>16.5</v>
      </c>
      <c r="F172" s="550">
        <v>25.05</v>
      </c>
      <c r="G172" s="550">
        <v>24.61</v>
      </c>
      <c r="H172" s="550">
        <v>4</v>
      </c>
      <c r="I172" s="551">
        <v>5.4</v>
      </c>
    </row>
    <row r="173" spans="2:9">
      <c r="B173" s="831">
        <v>39539</v>
      </c>
      <c r="C173" s="550">
        <v>16.579999999999998</v>
      </c>
      <c r="D173" s="550">
        <v>1593</v>
      </c>
      <c r="E173" s="550">
        <v>16.8</v>
      </c>
      <c r="F173" s="550">
        <v>24.65</v>
      </c>
      <c r="G173" s="550">
        <v>24.3</v>
      </c>
      <c r="H173" s="550">
        <v>4</v>
      </c>
      <c r="I173" s="551">
        <v>5.35</v>
      </c>
    </row>
    <row r="174" spans="2:9">
      <c r="B174" s="831">
        <v>39540</v>
      </c>
      <c r="C174" s="550">
        <v>16.95</v>
      </c>
      <c r="D174" s="550">
        <v>1605</v>
      </c>
      <c r="E174" s="550">
        <v>16.649999999999999</v>
      </c>
      <c r="F174" s="550">
        <v>24.51</v>
      </c>
      <c r="G174" s="550">
        <v>24</v>
      </c>
      <c r="H174" s="550">
        <v>4</v>
      </c>
      <c r="I174" s="551">
        <v>5.5</v>
      </c>
    </row>
    <row r="175" spans="2:9">
      <c r="B175" s="831">
        <v>39541</v>
      </c>
      <c r="C175" s="550">
        <v>16.829999999999998</v>
      </c>
      <c r="D175" s="550">
        <v>1589</v>
      </c>
      <c r="E175" s="550">
        <v>16.12</v>
      </c>
      <c r="F175" s="550">
        <v>24.49</v>
      </c>
      <c r="G175" s="550">
        <v>24.2</v>
      </c>
      <c r="H175" s="550">
        <v>3.82</v>
      </c>
      <c r="I175" s="551">
        <v>5.35</v>
      </c>
    </row>
    <row r="176" spans="2:9">
      <c r="B176" s="831">
        <v>39542</v>
      </c>
      <c r="C176" s="550">
        <v>16.829999999999998</v>
      </c>
      <c r="D176" s="550">
        <v>1591</v>
      </c>
      <c r="E176" s="550">
        <v>15.9</v>
      </c>
      <c r="F176" s="550">
        <v>24.3</v>
      </c>
      <c r="G176" s="550">
        <v>23.69</v>
      </c>
      <c r="H176" s="550">
        <v>3.89</v>
      </c>
      <c r="I176" s="551">
        <v>5.25</v>
      </c>
    </row>
    <row r="177" spans="2:9">
      <c r="B177" s="831">
        <v>39545</v>
      </c>
      <c r="C177" s="550">
        <v>17.010000000000002</v>
      </c>
      <c r="D177" s="550">
        <v>1697</v>
      </c>
      <c r="E177" s="550">
        <v>15.78</v>
      </c>
      <c r="F177" s="550">
        <v>24.45</v>
      </c>
      <c r="G177" s="550">
        <v>23.5</v>
      </c>
      <c r="H177" s="550">
        <v>3.88</v>
      </c>
      <c r="I177" s="551">
        <v>5.5</v>
      </c>
    </row>
    <row r="178" spans="2:9">
      <c r="B178" s="831">
        <v>39546</v>
      </c>
      <c r="C178" s="550">
        <v>16.899999999999999</v>
      </c>
      <c r="D178" s="550">
        <v>1685</v>
      </c>
      <c r="E178" s="550">
        <v>15.7</v>
      </c>
      <c r="F178" s="550">
        <v>26.76</v>
      </c>
      <c r="G178" s="550">
        <v>23.4</v>
      </c>
      <c r="H178" s="550">
        <v>3.88</v>
      </c>
      <c r="I178" s="551">
        <v>5.45</v>
      </c>
    </row>
    <row r="179" spans="2:9">
      <c r="B179" s="831">
        <v>39547</v>
      </c>
      <c r="C179" s="550">
        <v>16.95</v>
      </c>
      <c r="D179" s="550">
        <v>1683</v>
      </c>
      <c r="E179" s="550">
        <v>15.88</v>
      </c>
      <c r="F179" s="550">
        <v>27.5</v>
      </c>
      <c r="G179" s="550">
        <v>23.72</v>
      </c>
      <c r="H179" s="550">
        <v>3.88</v>
      </c>
      <c r="I179" s="551">
        <v>5.38</v>
      </c>
    </row>
    <row r="180" spans="2:9">
      <c r="B180" s="831">
        <v>39548</v>
      </c>
      <c r="C180" s="550">
        <v>17.21</v>
      </c>
      <c r="D180" s="550">
        <v>1726</v>
      </c>
      <c r="E180" s="550">
        <v>15.83</v>
      </c>
      <c r="F180" s="550">
        <v>28.7</v>
      </c>
      <c r="G180" s="550">
        <v>22.27</v>
      </c>
      <c r="H180" s="550">
        <v>3.88</v>
      </c>
      <c r="I180" s="551">
        <v>5.35</v>
      </c>
    </row>
    <row r="181" spans="2:9">
      <c r="B181" s="831">
        <v>39549</v>
      </c>
      <c r="C181" s="550">
        <v>17.32</v>
      </c>
      <c r="D181" s="550">
        <v>1698</v>
      </c>
      <c r="E181" s="550">
        <v>15.95</v>
      </c>
      <c r="F181" s="550">
        <v>28.15</v>
      </c>
      <c r="G181" s="550">
        <v>22.48</v>
      </c>
      <c r="H181" s="550">
        <v>3.88</v>
      </c>
      <c r="I181" s="551">
        <v>5.2</v>
      </c>
    </row>
    <row r="182" spans="2:9">
      <c r="B182" s="831">
        <v>39552</v>
      </c>
      <c r="C182" s="550">
        <v>17.149999999999999</v>
      </c>
      <c r="D182" s="550">
        <v>1655</v>
      </c>
      <c r="E182" s="550">
        <v>15.85</v>
      </c>
      <c r="F182" s="550">
        <v>28.34</v>
      </c>
      <c r="G182" s="550">
        <v>22.5</v>
      </c>
      <c r="H182" s="550">
        <v>3.85</v>
      </c>
      <c r="I182" s="551">
        <v>5.15</v>
      </c>
    </row>
    <row r="183" spans="2:9">
      <c r="B183" s="831">
        <v>39553</v>
      </c>
      <c r="C183" s="550">
        <v>17</v>
      </c>
      <c r="D183" s="550">
        <v>1674</v>
      </c>
      <c r="E183" s="550">
        <v>16.079999999999998</v>
      </c>
      <c r="F183" s="550">
        <v>29.16</v>
      </c>
      <c r="G183" s="550">
        <v>22.33</v>
      </c>
      <c r="H183" s="550">
        <v>3.85</v>
      </c>
      <c r="I183" s="551">
        <v>5.13</v>
      </c>
    </row>
    <row r="184" spans="2:9">
      <c r="B184" s="831">
        <v>39554</v>
      </c>
      <c r="C184" s="550">
        <v>17.100000000000001</v>
      </c>
      <c r="D184" s="550">
        <v>1761</v>
      </c>
      <c r="E184" s="550">
        <v>16.010000000000002</v>
      </c>
      <c r="F184" s="550">
        <v>29.06</v>
      </c>
      <c r="G184" s="550">
        <v>22.33</v>
      </c>
      <c r="H184" s="550">
        <v>3.85</v>
      </c>
      <c r="I184" s="551">
        <v>5.08</v>
      </c>
    </row>
    <row r="185" spans="2:9">
      <c r="B185" s="831">
        <v>39555</v>
      </c>
      <c r="C185" s="550">
        <v>17.32</v>
      </c>
      <c r="D185" s="550">
        <v>1720</v>
      </c>
      <c r="E185" s="550">
        <v>16.2</v>
      </c>
      <c r="F185" s="550">
        <v>28.88</v>
      </c>
      <c r="G185" s="550">
        <v>21.93</v>
      </c>
      <c r="H185" s="550">
        <v>3.85</v>
      </c>
      <c r="I185" s="551">
        <v>4.96</v>
      </c>
    </row>
    <row r="186" spans="2:9">
      <c r="B186" s="831">
        <v>39556</v>
      </c>
      <c r="C186" s="550">
        <v>17.13</v>
      </c>
      <c r="D186" s="550">
        <v>1610</v>
      </c>
      <c r="E186" s="550">
        <v>16.29</v>
      </c>
      <c r="F186" s="550">
        <v>28.65</v>
      </c>
      <c r="G186" s="550">
        <v>20.99</v>
      </c>
      <c r="H186" s="550">
        <v>3.85</v>
      </c>
      <c r="I186" s="551">
        <v>4.9000000000000004</v>
      </c>
    </row>
    <row r="187" spans="2:9">
      <c r="B187" s="831">
        <v>39559</v>
      </c>
      <c r="C187" s="550">
        <v>16.93</v>
      </c>
      <c r="D187" s="550">
        <v>1632</v>
      </c>
      <c r="E187" s="550">
        <v>16.399999999999999</v>
      </c>
      <c r="F187" s="550">
        <v>28.75</v>
      </c>
      <c r="G187" s="550">
        <v>20.11</v>
      </c>
      <c r="H187" s="550">
        <v>3.88</v>
      </c>
      <c r="I187" s="551">
        <v>4.95</v>
      </c>
    </row>
    <row r="188" spans="2:9">
      <c r="B188" s="831">
        <v>39560</v>
      </c>
      <c r="C188" s="550">
        <v>16.88</v>
      </c>
      <c r="D188" s="550">
        <v>1694</v>
      </c>
      <c r="E188" s="550">
        <v>16.3</v>
      </c>
      <c r="F188" s="550">
        <v>29.25</v>
      </c>
      <c r="G188" s="550">
        <v>20.5</v>
      </c>
      <c r="H188" s="550">
        <v>3.85</v>
      </c>
      <c r="I188" s="551">
        <v>5.15</v>
      </c>
    </row>
    <row r="189" spans="2:9">
      <c r="B189" s="831">
        <v>39561</v>
      </c>
      <c r="C189" s="550">
        <v>16.98</v>
      </c>
      <c r="D189" s="550">
        <v>1720</v>
      </c>
      <c r="E189" s="550">
        <v>16.39</v>
      </c>
      <c r="F189" s="550">
        <v>29.6</v>
      </c>
      <c r="G189" s="550">
        <v>20.6</v>
      </c>
      <c r="H189" s="550">
        <v>3.99</v>
      </c>
      <c r="I189" s="551">
        <v>4.93</v>
      </c>
    </row>
    <row r="190" spans="2:9">
      <c r="B190" s="831">
        <v>39562</v>
      </c>
      <c r="C190" s="550">
        <v>16.579999999999998</v>
      </c>
      <c r="D190" s="550">
        <v>1691</v>
      </c>
      <c r="E190" s="550">
        <v>16.7</v>
      </c>
      <c r="F190" s="550">
        <v>29.55</v>
      </c>
      <c r="G190" s="550">
        <v>20.99</v>
      </c>
      <c r="H190" s="550">
        <v>3.99</v>
      </c>
      <c r="I190" s="551">
        <v>4.95</v>
      </c>
    </row>
    <row r="191" spans="2:9">
      <c r="B191" s="831">
        <v>39563</v>
      </c>
      <c r="C191" s="550">
        <v>16.7</v>
      </c>
      <c r="D191" s="550">
        <v>1664</v>
      </c>
      <c r="E191" s="550">
        <v>16.5</v>
      </c>
      <c r="F191" s="550">
        <v>29.7</v>
      </c>
      <c r="G191" s="550">
        <v>21</v>
      </c>
      <c r="H191" s="550">
        <v>3.99</v>
      </c>
      <c r="I191" s="551">
        <v>4.8499999999999996</v>
      </c>
    </row>
    <row r="192" spans="2:9">
      <c r="B192" s="831">
        <v>39566</v>
      </c>
      <c r="C192" s="550">
        <v>16.8</v>
      </c>
      <c r="D192" s="550">
        <v>1725</v>
      </c>
      <c r="E192" s="550">
        <v>16.75</v>
      </c>
      <c r="F192" s="550">
        <v>29.55</v>
      </c>
      <c r="G192" s="550">
        <v>20.9</v>
      </c>
      <c r="H192" s="550">
        <v>3.97</v>
      </c>
      <c r="I192" s="551">
        <v>4.8499999999999996</v>
      </c>
    </row>
    <row r="193" spans="2:9">
      <c r="B193" s="831">
        <v>39567</v>
      </c>
      <c r="C193" s="550">
        <v>16.43</v>
      </c>
      <c r="D193" s="550">
        <v>1648</v>
      </c>
      <c r="E193" s="550">
        <v>16.5</v>
      </c>
      <c r="F193" s="550">
        <v>28.95</v>
      </c>
      <c r="G193" s="550">
        <v>20.6</v>
      </c>
      <c r="H193" s="550">
        <v>4</v>
      </c>
      <c r="I193" s="551">
        <v>5.05</v>
      </c>
    </row>
    <row r="194" spans="2:9">
      <c r="B194" s="831">
        <v>39568</v>
      </c>
      <c r="C194" s="550">
        <v>16.100000000000001</v>
      </c>
      <c r="D194" s="550">
        <v>1582</v>
      </c>
      <c r="E194" s="550">
        <v>16.5</v>
      </c>
      <c r="F194" s="550">
        <v>29.4</v>
      </c>
      <c r="G194" s="550">
        <v>22.2</v>
      </c>
      <c r="H194" s="550">
        <v>4</v>
      </c>
      <c r="I194" s="551">
        <v>4.8499999999999996</v>
      </c>
    </row>
    <row r="195" spans="2:9">
      <c r="B195" s="831">
        <v>39569</v>
      </c>
      <c r="C195" s="550">
        <v>16.75</v>
      </c>
      <c r="D195" s="550">
        <v>1615</v>
      </c>
      <c r="E195" s="550">
        <v>16.600000000000001</v>
      </c>
      <c r="F195" s="550">
        <v>29.5</v>
      </c>
      <c r="G195" s="550">
        <v>21.5</v>
      </c>
      <c r="H195" s="550">
        <v>4</v>
      </c>
      <c r="I195" s="551">
        <v>4.68</v>
      </c>
    </row>
    <row r="196" spans="2:9">
      <c r="B196" s="831">
        <v>39570</v>
      </c>
      <c r="C196" s="550">
        <v>16.2</v>
      </c>
      <c r="D196" s="550">
        <v>1673</v>
      </c>
      <c r="E196" s="550">
        <v>16.68</v>
      </c>
      <c r="F196" s="550">
        <v>29.5</v>
      </c>
      <c r="G196" s="550">
        <v>21.31</v>
      </c>
      <c r="H196" s="550">
        <v>4</v>
      </c>
      <c r="I196" s="551">
        <v>4.75</v>
      </c>
    </row>
    <row r="197" spans="2:9">
      <c r="B197" s="831">
        <v>39574</v>
      </c>
      <c r="C197" s="550">
        <v>16.89</v>
      </c>
      <c r="D197" s="550">
        <v>1739</v>
      </c>
      <c r="E197" s="550">
        <v>16.440000000000001</v>
      </c>
      <c r="F197" s="550">
        <v>30.1</v>
      </c>
      <c r="G197" s="550">
        <v>21.13</v>
      </c>
      <c r="H197" s="550">
        <v>4</v>
      </c>
      <c r="I197" s="551">
        <v>4.72</v>
      </c>
    </row>
    <row r="198" spans="2:9">
      <c r="B198" s="831">
        <v>39575</v>
      </c>
      <c r="C198" s="550">
        <v>16.79</v>
      </c>
      <c r="D198" s="550">
        <v>1738</v>
      </c>
      <c r="E198" s="550">
        <v>16.45</v>
      </c>
      <c r="F198" s="550">
        <v>30.52</v>
      </c>
      <c r="G198" s="550">
        <v>20.85</v>
      </c>
      <c r="H198" s="550">
        <v>4</v>
      </c>
      <c r="I198" s="551">
        <v>4.75</v>
      </c>
    </row>
    <row r="199" spans="2:9">
      <c r="B199" s="831">
        <v>39576</v>
      </c>
      <c r="C199" s="550">
        <v>16.920000000000002</v>
      </c>
      <c r="D199" s="550">
        <v>1914</v>
      </c>
      <c r="E199" s="550">
        <v>16.649999999999999</v>
      </c>
      <c r="F199" s="550">
        <v>31</v>
      </c>
      <c r="G199" s="550">
        <v>20.75</v>
      </c>
      <c r="H199" s="550">
        <v>4</v>
      </c>
      <c r="I199" s="551">
        <v>4.7</v>
      </c>
    </row>
    <row r="200" spans="2:9">
      <c r="B200" s="831">
        <v>39577</v>
      </c>
      <c r="C200" s="550">
        <v>16.5</v>
      </c>
      <c r="D200" s="550">
        <v>1786</v>
      </c>
      <c r="E200" s="550">
        <v>16.600000000000001</v>
      </c>
      <c r="F200" s="550">
        <v>31.29</v>
      </c>
      <c r="G200" s="550">
        <v>20.85</v>
      </c>
      <c r="H200" s="550">
        <v>4</v>
      </c>
      <c r="I200" s="551">
        <v>4.5999999999999996</v>
      </c>
    </row>
    <row r="201" spans="2:9">
      <c r="B201" s="831">
        <v>39580</v>
      </c>
      <c r="C201" s="550">
        <v>16.78</v>
      </c>
      <c r="D201" s="550">
        <v>1773</v>
      </c>
      <c r="E201" s="550">
        <v>16.600000000000001</v>
      </c>
      <c r="F201" s="550">
        <v>32.049999999999997</v>
      </c>
      <c r="G201" s="550">
        <v>21.32</v>
      </c>
      <c r="H201" s="550">
        <v>4</v>
      </c>
      <c r="I201" s="551">
        <v>4.6500000000000004</v>
      </c>
    </row>
    <row r="202" spans="2:9">
      <c r="B202" s="831">
        <v>39581</v>
      </c>
      <c r="C202" s="550">
        <v>16.75</v>
      </c>
      <c r="D202" s="550">
        <v>1735</v>
      </c>
      <c r="E202" s="550">
        <v>16.7</v>
      </c>
      <c r="F202" s="550">
        <v>32.979999999999997</v>
      </c>
      <c r="G202" s="550">
        <v>21</v>
      </c>
      <c r="H202" s="550">
        <v>3.9</v>
      </c>
      <c r="I202" s="551">
        <v>4.78</v>
      </c>
    </row>
    <row r="203" spans="2:9">
      <c r="B203" s="831">
        <v>39582</v>
      </c>
      <c r="C203" s="550">
        <v>16.75</v>
      </c>
      <c r="D203" s="550">
        <v>1809</v>
      </c>
      <c r="E203" s="550">
        <v>16.55</v>
      </c>
      <c r="F203" s="550">
        <v>33.4</v>
      </c>
      <c r="G203" s="550">
        <v>21.2</v>
      </c>
      <c r="H203" s="550">
        <v>3.88</v>
      </c>
      <c r="I203" s="551">
        <v>4.7</v>
      </c>
    </row>
    <row r="204" spans="2:9">
      <c r="B204" s="831">
        <v>39583</v>
      </c>
      <c r="C204" s="550">
        <v>16.899999999999999</v>
      </c>
      <c r="D204" s="550">
        <v>1829</v>
      </c>
      <c r="E204" s="550">
        <v>16.399999999999999</v>
      </c>
      <c r="F204" s="550">
        <v>33.25</v>
      </c>
      <c r="G204" s="550">
        <v>21</v>
      </c>
      <c r="H204" s="550">
        <v>3.78</v>
      </c>
      <c r="I204" s="551">
        <v>4.71</v>
      </c>
    </row>
    <row r="205" spans="2:9">
      <c r="B205" s="831">
        <v>39584</v>
      </c>
      <c r="C205" s="550">
        <v>17.420000000000002</v>
      </c>
      <c r="D205" s="550">
        <v>1833</v>
      </c>
      <c r="E205" s="550">
        <v>16.38</v>
      </c>
      <c r="F205" s="550">
        <v>34</v>
      </c>
      <c r="G205" s="550">
        <v>21.3</v>
      </c>
      <c r="H205" s="550">
        <v>3.73</v>
      </c>
      <c r="I205" s="551">
        <v>4.83</v>
      </c>
    </row>
    <row r="206" spans="2:9">
      <c r="B206" s="831">
        <v>39587</v>
      </c>
      <c r="C206" s="550">
        <v>17.23</v>
      </c>
      <c r="D206" s="550">
        <v>1943</v>
      </c>
      <c r="E206" s="550">
        <v>16.600000000000001</v>
      </c>
      <c r="F206" s="550">
        <v>34</v>
      </c>
      <c r="G206" s="550">
        <v>21.3</v>
      </c>
      <c r="H206" s="550">
        <v>3.73</v>
      </c>
      <c r="I206" s="551">
        <v>5.25</v>
      </c>
    </row>
    <row r="207" spans="2:9">
      <c r="B207" s="831">
        <v>39588</v>
      </c>
      <c r="C207" s="550">
        <v>17.149999999999999</v>
      </c>
      <c r="D207" s="550">
        <v>1792</v>
      </c>
      <c r="E207" s="550">
        <v>16.600000000000001</v>
      </c>
      <c r="F207" s="550">
        <v>33.5</v>
      </c>
      <c r="G207" s="550">
        <v>21.01</v>
      </c>
      <c r="H207" s="550">
        <v>3.78</v>
      </c>
      <c r="I207" s="551">
        <v>4.9000000000000004</v>
      </c>
    </row>
    <row r="208" spans="2:9">
      <c r="B208" s="831">
        <v>39589</v>
      </c>
      <c r="C208" s="550">
        <v>16.059999999999999</v>
      </c>
      <c r="D208" s="550">
        <v>1789</v>
      </c>
      <c r="E208" s="550">
        <v>16.649999999999999</v>
      </c>
      <c r="F208" s="550">
        <v>34</v>
      </c>
      <c r="G208" s="550">
        <v>21.85</v>
      </c>
      <c r="H208" s="550">
        <v>3.73</v>
      </c>
      <c r="I208" s="551">
        <v>5.14</v>
      </c>
    </row>
    <row r="209" spans="2:9">
      <c r="B209" s="831">
        <v>39590</v>
      </c>
      <c r="C209" s="550">
        <v>16.649999999999999</v>
      </c>
      <c r="D209" s="550">
        <v>1777</v>
      </c>
      <c r="E209" s="550">
        <v>16.5</v>
      </c>
      <c r="F209" s="550">
        <v>33.58</v>
      </c>
      <c r="G209" s="550">
        <v>22.01</v>
      </c>
      <c r="H209" s="550">
        <v>3.8</v>
      </c>
      <c r="I209" s="551">
        <v>5.19</v>
      </c>
    </row>
    <row r="210" spans="2:9">
      <c r="B210" s="831">
        <v>39591</v>
      </c>
      <c r="C210" s="550">
        <v>16.66</v>
      </c>
      <c r="D210" s="550">
        <v>1678</v>
      </c>
      <c r="E210" s="550">
        <v>16.43</v>
      </c>
      <c r="F210" s="550">
        <v>33.75</v>
      </c>
      <c r="G210" s="550">
        <v>22.38</v>
      </c>
      <c r="H210" s="550">
        <v>3.75</v>
      </c>
      <c r="I210" s="551">
        <v>5.26</v>
      </c>
    </row>
    <row r="211" spans="2:9">
      <c r="B211" s="831">
        <v>39595</v>
      </c>
      <c r="C211" s="550">
        <v>17.87</v>
      </c>
      <c r="D211" s="550">
        <v>1678</v>
      </c>
      <c r="E211" s="550">
        <v>16.29</v>
      </c>
      <c r="F211" s="550">
        <v>33</v>
      </c>
      <c r="G211" s="550">
        <v>22.11</v>
      </c>
      <c r="H211" s="550">
        <v>3.75</v>
      </c>
      <c r="I211" s="551">
        <v>5.43</v>
      </c>
    </row>
    <row r="212" spans="2:9">
      <c r="B212" s="831">
        <v>39596</v>
      </c>
      <c r="C212" s="550">
        <v>17.350000000000001</v>
      </c>
      <c r="D212" s="550">
        <v>1679</v>
      </c>
      <c r="E212" s="550">
        <v>16.239999999999998</v>
      </c>
      <c r="F212" s="550">
        <v>31.71</v>
      </c>
      <c r="G212" s="550">
        <v>22</v>
      </c>
      <c r="H212" s="550">
        <v>3.75</v>
      </c>
      <c r="I212" s="551">
        <v>5.4</v>
      </c>
    </row>
    <row r="213" spans="2:9">
      <c r="B213" s="831">
        <v>39597</v>
      </c>
      <c r="C213" s="550">
        <v>17.579999999999998</v>
      </c>
      <c r="D213" s="550">
        <v>1660</v>
      </c>
      <c r="E213" s="550">
        <v>15.73</v>
      </c>
      <c r="F213" s="550">
        <v>32</v>
      </c>
      <c r="G213" s="550">
        <v>21.75</v>
      </c>
      <c r="H213" s="550">
        <v>3.75</v>
      </c>
      <c r="I213" s="551">
        <v>5.55</v>
      </c>
    </row>
    <row r="214" spans="2:9">
      <c r="B214" s="831">
        <v>39598</v>
      </c>
      <c r="C214" s="550">
        <v>17.95</v>
      </c>
      <c r="D214" s="550">
        <v>1690</v>
      </c>
      <c r="E214" s="550">
        <v>16.5</v>
      </c>
      <c r="F214" s="550">
        <v>32.450000000000003</v>
      </c>
      <c r="G214" s="550">
        <v>21.52</v>
      </c>
      <c r="H214" s="550">
        <v>3.75</v>
      </c>
      <c r="I214" s="551">
        <v>5.28</v>
      </c>
    </row>
    <row r="215" spans="2:9">
      <c r="B215" s="831">
        <v>39601</v>
      </c>
      <c r="C215" s="550">
        <v>17.600000000000001</v>
      </c>
      <c r="D215" s="550">
        <v>1709</v>
      </c>
      <c r="E215" s="550">
        <v>16.3</v>
      </c>
      <c r="F215" s="550">
        <v>31.4</v>
      </c>
      <c r="G215" s="550">
        <v>21</v>
      </c>
      <c r="H215" s="550">
        <v>5</v>
      </c>
      <c r="I215" s="551">
        <v>5.5</v>
      </c>
    </row>
    <row r="216" spans="2:9">
      <c r="B216" s="831">
        <v>39602</v>
      </c>
      <c r="C216" s="550">
        <v>17</v>
      </c>
      <c r="D216" s="550">
        <v>1736</v>
      </c>
      <c r="E216" s="550">
        <v>16.13</v>
      </c>
      <c r="F216" s="550">
        <v>31.7</v>
      </c>
      <c r="G216" s="550">
        <v>21.14</v>
      </c>
      <c r="H216" s="550">
        <v>3.75</v>
      </c>
      <c r="I216" s="551">
        <v>5.49</v>
      </c>
    </row>
    <row r="217" spans="2:9">
      <c r="B217" s="831">
        <v>39603</v>
      </c>
      <c r="C217" s="550">
        <v>16.25</v>
      </c>
      <c r="D217" s="550">
        <v>1670</v>
      </c>
      <c r="E217" s="550">
        <v>16</v>
      </c>
      <c r="F217" s="550">
        <v>30.4</v>
      </c>
      <c r="G217" s="550">
        <v>21</v>
      </c>
      <c r="H217" s="550">
        <v>3.8</v>
      </c>
      <c r="I217" s="551">
        <v>5.15</v>
      </c>
    </row>
    <row r="218" spans="2:9">
      <c r="B218" s="831">
        <v>39604</v>
      </c>
      <c r="C218" s="550">
        <v>16.309999999999999</v>
      </c>
      <c r="D218" s="550">
        <v>1625</v>
      </c>
      <c r="E218" s="550">
        <v>15.71</v>
      </c>
      <c r="F218" s="550">
        <v>30.76</v>
      </c>
      <c r="G218" s="550">
        <v>21.3</v>
      </c>
      <c r="H218" s="550">
        <v>3.8</v>
      </c>
      <c r="I218" s="551">
        <v>5.3</v>
      </c>
    </row>
    <row r="219" spans="2:9">
      <c r="B219" s="831">
        <v>39605</v>
      </c>
      <c r="C219" s="550">
        <v>16.45</v>
      </c>
      <c r="D219" s="550">
        <v>1628</v>
      </c>
      <c r="E219" s="550">
        <v>15.5</v>
      </c>
      <c r="F219" s="550">
        <v>31.5</v>
      </c>
      <c r="G219" s="550">
        <v>21</v>
      </c>
      <c r="H219" s="550">
        <v>3.8</v>
      </c>
      <c r="I219" s="551">
        <v>5.38</v>
      </c>
    </row>
    <row r="220" spans="2:9">
      <c r="B220" s="831">
        <v>39608</v>
      </c>
      <c r="C220" s="550">
        <v>16.5</v>
      </c>
      <c r="D220" s="550">
        <v>1627</v>
      </c>
      <c r="E220" s="550">
        <v>15.3</v>
      </c>
      <c r="F220" s="550">
        <v>31.32</v>
      </c>
      <c r="G220" s="550">
        <v>20.9</v>
      </c>
      <c r="H220" s="550">
        <v>3.5</v>
      </c>
      <c r="I220" s="551">
        <v>5.3</v>
      </c>
    </row>
    <row r="221" spans="2:9">
      <c r="B221" s="831">
        <v>39609</v>
      </c>
      <c r="C221" s="550">
        <v>16.45</v>
      </c>
      <c r="D221" s="550">
        <v>1664</v>
      </c>
      <c r="E221" s="550">
        <v>15.28</v>
      </c>
      <c r="F221" s="550">
        <v>30.6</v>
      </c>
      <c r="G221" s="550">
        <v>20.9</v>
      </c>
      <c r="H221" s="550">
        <v>3.65</v>
      </c>
      <c r="I221" s="551">
        <v>5.23</v>
      </c>
    </row>
    <row r="222" spans="2:9">
      <c r="B222" s="831">
        <v>39610</v>
      </c>
      <c r="C222" s="550">
        <v>16.100000000000001</v>
      </c>
      <c r="D222" s="550">
        <v>1550</v>
      </c>
      <c r="E222" s="550">
        <v>15</v>
      </c>
      <c r="F222" s="550">
        <v>30.5</v>
      </c>
      <c r="G222" s="550">
        <v>20.6</v>
      </c>
      <c r="H222" s="550">
        <v>3.6</v>
      </c>
      <c r="I222" s="551">
        <v>5.31</v>
      </c>
    </row>
    <row r="223" spans="2:9">
      <c r="B223" s="831">
        <v>39611</v>
      </c>
      <c r="C223" s="550">
        <v>15.84</v>
      </c>
      <c r="D223" s="550">
        <v>1597</v>
      </c>
      <c r="E223" s="550">
        <v>14.85</v>
      </c>
      <c r="F223" s="550">
        <v>31.05</v>
      </c>
      <c r="G223" s="550">
        <v>20.65</v>
      </c>
      <c r="H223" s="550">
        <v>3.5</v>
      </c>
      <c r="I223" s="551">
        <v>5.49</v>
      </c>
    </row>
    <row r="224" spans="2:9">
      <c r="B224" s="831">
        <v>39612</v>
      </c>
      <c r="C224" s="550">
        <v>15.95</v>
      </c>
      <c r="D224" s="550">
        <v>1550</v>
      </c>
      <c r="E224" s="550">
        <v>14.9</v>
      </c>
      <c r="F224" s="550">
        <v>30.93</v>
      </c>
      <c r="G224" s="550">
        <v>20.62</v>
      </c>
      <c r="H224" s="550">
        <v>3.7</v>
      </c>
      <c r="I224" s="551">
        <v>5.13</v>
      </c>
    </row>
    <row r="225" spans="2:9">
      <c r="B225" s="831">
        <v>39615</v>
      </c>
      <c r="C225" s="550">
        <v>16.2</v>
      </c>
      <c r="D225" s="550">
        <v>1611</v>
      </c>
      <c r="E225" s="550">
        <v>14.65</v>
      </c>
      <c r="F225" s="550">
        <v>31</v>
      </c>
      <c r="G225" s="550">
        <v>20.9</v>
      </c>
      <c r="H225" s="550">
        <v>3.7</v>
      </c>
      <c r="I225" s="551">
        <v>5.24</v>
      </c>
    </row>
    <row r="226" spans="2:9">
      <c r="B226" s="831">
        <v>39616</v>
      </c>
      <c r="C226" s="550">
        <v>16.54</v>
      </c>
      <c r="D226" s="550">
        <v>1648</v>
      </c>
      <c r="E226" s="550">
        <v>14.85</v>
      </c>
      <c r="F226" s="550">
        <v>30.22</v>
      </c>
      <c r="G226" s="550">
        <v>21</v>
      </c>
      <c r="H226" s="550">
        <v>3.7</v>
      </c>
      <c r="I226" s="551">
        <v>5.0999999999999996</v>
      </c>
    </row>
    <row r="227" spans="2:9">
      <c r="B227" s="831">
        <v>39617</v>
      </c>
      <c r="C227" s="550">
        <v>16.420000000000002</v>
      </c>
      <c r="D227" s="550">
        <v>1629</v>
      </c>
      <c r="E227" s="550">
        <v>14.55</v>
      </c>
      <c r="F227" s="550">
        <v>30.2</v>
      </c>
      <c r="G227" s="550">
        <v>21</v>
      </c>
      <c r="H227" s="550">
        <v>3.54</v>
      </c>
      <c r="I227" s="551">
        <v>5.4</v>
      </c>
    </row>
    <row r="228" spans="2:9">
      <c r="B228" s="831">
        <v>39618</v>
      </c>
      <c r="C228" s="550">
        <v>15.8</v>
      </c>
      <c r="D228" s="550">
        <v>1621</v>
      </c>
      <c r="E228" s="550">
        <v>14.8</v>
      </c>
      <c r="F228" s="550">
        <v>29.6</v>
      </c>
      <c r="G228" s="550">
        <v>21.5</v>
      </c>
      <c r="H228" s="550">
        <v>3.53</v>
      </c>
      <c r="I228" s="551">
        <v>5.0999999999999996</v>
      </c>
    </row>
    <row r="229" spans="2:9">
      <c r="B229" s="831">
        <v>39619</v>
      </c>
      <c r="C229" s="550">
        <v>16.190000000000001</v>
      </c>
      <c r="D229" s="550">
        <v>1630</v>
      </c>
      <c r="E229" s="550">
        <v>16.920000000000002</v>
      </c>
      <c r="F229" s="550">
        <v>29.3</v>
      </c>
      <c r="G229" s="550">
        <v>21.51</v>
      </c>
      <c r="H229" s="550">
        <v>3.35</v>
      </c>
      <c r="I229" s="551">
        <v>4.95</v>
      </c>
    </row>
    <row r="230" spans="2:9">
      <c r="B230" s="831">
        <v>39622</v>
      </c>
      <c r="C230" s="550">
        <v>16.14</v>
      </c>
      <c r="D230" s="550">
        <v>1623</v>
      </c>
      <c r="E230" s="550">
        <v>16.25</v>
      </c>
      <c r="F230" s="550">
        <v>29.5</v>
      </c>
      <c r="G230" s="550">
        <v>21.5</v>
      </c>
      <c r="H230" s="550">
        <v>3.35</v>
      </c>
      <c r="I230" s="551">
        <v>5</v>
      </c>
    </row>
    <row r="231" spans="2:9">
      <c r="B231" s="831">
        <v>39623</v>
      </c>
      <c r="C231" s="550">
        <v>15.6</v>
      </c>
      <c r="D231" s="550">
        <v>1605</v>
      </c>
      <c r="E231" s="550">
        <v>15.7</v>
      </c>
      <c r="F231" s="550">
        <v>28.3</v>
      </c>
      <c r="G231" s="550">
        <v>21.5</v>
      </c>
      <c r="H231" s="550">
        <v>3.5</v>
      </c>
      <c r="I231" s="551">
        <v>5.13</v>
      </c>
    </row>
    <row r="232" spans="2:9">
      <c r="B232" s="831">
        <v>39624</v>
      </c>
      <c r="C232" s="550">
        <v>15.51</v>
      </c>
      <c r="D232" s="550">
        <v>1566</v>
      </c>
      <c r="E232" s="550">
        <v>15.67</v>
      </c>
      <c r="F232" s="550">
        <v>28.65</v>
      </c>
      <c r="G232" s="550">
        <v>21.6</v>
      </c>
      <c r="H232" s="550">
        <v>3.33</v>
      </c>
      <c r="I232" s="551">
        <v>5.17</v>
      </c>
    </row>
    <row r="233" spans="2:9">
      <c r="B233" s="831">
        <v>39625</v>
      </c>
      <c r="C233" s="550">
        <v>15.8</v>
      </c>
      <c r="D233" s="550">
        <v>1555</v>
      </c>
      <c r="E233" s="550">
        <v>15.7</v>
      </c>
      <c r="F233" s="550">
        <v>28.56</v>
      </c>
      <c r="G233" s="550">
        <v>21</v>
      </c>
      <c r="H233" s="550">
        <v>3.39</v>
      </c>
      <c r="I233" s="551">
        <v>5.13</v>
      </c>
    </row>
    <row r="234" spans="2:9">
      <c r="B234" s="831">
        <v>39626</v>
      </c>
      <c r="C234" s="550">
        <v>15.4</v>
      </c>
      <c r="D234" s="550">
        <v>1609</v>
      </c>
      <c r="E234" s="550">
        <v>15.25</v>
      </c>
      <c r="F234" s="550">
        <v>29.69</v>
      </c>
      <c r="G234" s="550">
        <v>22.01</v>
      </c>
      <c r="H234" s="550">
        <v>3.18</v>
      </c>
      <c r="I234" s="551">
        <v>5.23</v>
      </c>
    </row>
    <row r="235" spans="2:9">
      <c r="B235" s="831">
        <v>39629</v>
      </c>
      <c r="C235" s="550">
        <v>15.43</v>
      </c>
      <c r="D235" s="550">
        <v>1592</v>
      </c>
      <c r="E235" s="550">
        <v>15.63</v>
      </c>
      <c r="F235" s="550">
        <v>31.2</v>
      </c>
      <c r="G235" s="550">
        <v>23</v>
      </c>
      <c r="H235" s="550">
        <v>3.48</v>
      </c>
      <c r="I235" s="551">
        <v>5.38</v>
      </c>
    </row>
    <row r="236" spans="2:9">
      <c r="B236" s="831">
        <v>39630</v>
      </c>
      <c r="C236" s="550">
        <v>14.8</v>
      </c>
      <c r="D236" s="550">
        <v>1457</v>
      </c>
      <c r="E236" s="550">
        <v>15.22</v>
      </c>
      <c r="F236" s="550">
        <v>29.85</v>
      </c>
      <c r="G236" s="550">
        <v>22.08</v>
      </c>
      <c r="H236" s="550">
        <v>3.25</v>
      </c>
      <c r="I236" s="551">
        <v>5.12</v>
      </c>
    </row>
    <row r="237" spans="2:9">
      <c r="B237" s="831">
        <v>39631</v>
      </c>
      <c r="C237" s="550">
        <v>14.76</v>
      </c>
      <c r="D237" s="550">
        <v>1397</v>
      </c>
      <c r="E237" s="550">
        <v>14.5</v>
      </c>
      <c r="F237" s="550">
        <v>29.8</v>
      </c>
      <c r="G237" s="550">
        <v>21.94</v>
      </c>
      <c r="H237" s="550">
        <v>3.18</v>
      </c>
      <c r="I237" s="551">
        <v>4.95</v>
      </c>
    </row>
    <row r="238" spans="2:9">
      <c r="B238" s="831">
        <v>39632</v>
      </c>
      <c r="C238" s="550">
        <v>14</v>
      </c>
      <c r="D238" s="550">
        <v>1442</v>
      </c>
      <c r="E238" s="550">
        <v>14.14</v>
      </c>
      <c r="F238" s="550">
        <v>29.1</v>
      </c>
      <c r="G238" s="550">
        <v>21.9</v>
      </c>
      <c r="H238" s="550">
        <v>3.3</v>
      </c>
      <c r="I238" s="551">
        <v>5.0999999999999996</v>
      </c>
    </row>
    <row r="239" spans="2:9">
      <c r="B239" s="831">
        <v>39633</v>
      </c>
      <c r="C239" s="550">
        <v>14</v>
      </c>
      <c r="D239" s="550">
        <v>1422</v>
      </c>
      <c r="E239" s="550">
        <v>14</v>
      </c>
      <c r="F239" s="550">
        <v>29.25</v>
      </c>
      <c r="G239" s="550">
        <v>22</v>
      </c>
      <c r="H239" s="550">
        <v>3.25</v>
      </c>
      <c r="I239" s="551">
        <v>5</v>
      </c>
    </row>
    <row r="240" spans="2:9">
      <c r="B240" s="831">
        <v>39636</v>
      </c>
      <c r="C240" s="550">
        <v>14.19</v>
      </c>
      <c r="D240" s="550">
        <v>1435</v>
      </c>
      <c r="E240" s="550">
        <v>14.05</v>
      </c>
      <c r="F240" s="550">
        <v>28.95</v>
      </c>
      <c r="G240" s="550">
        <v>21.47</v>
      </c>
      <c r="H240" s="550">
        <v>3.5</v>
      </c>
      <c r="I240" s="551">
        <v>5.03</v>
      </c>
    </row>
    <row r="241" spans="2:9">
      <c r="B241" s="831">
        <v>39637</v>
      </c>
      <c r="C241" s="550">
        <v>13.62</v>
      </c>
      <c r="D241" s="550">
        <v>1386</v>
      </c>
      <c r="E241" s="550">
        <v>13.75</v>
      </c>
      <c r="F241" s="550">
        <v>27.9</v>
      </c>
      <c r="G241" s="550">
        <v>21.37</v>
      </c>
      <c r="H241" s="550">
        <v>3.25</v>
      </c>
      <c r="I241" s="551">
        <v>4.95</v>
      </c>
    </row>
    <row r="242" spans="2:9">
      <c r="B242" s="831">
        <v>39638</v>
      </c>
      <c r="C242" s="550">
        <v>13.39</v>
      </c>
      <c r="D242" s="550">
        <v>1442</v>
      </c>
      <c r="E242" s="550">
        <v>14</v>
      </c>
      <c r="F242" s="550">
        <v>28.38</v>
      </c>
      <c r="G242" s="550">
        <v>21.2</v>
      </c>
      <c r="H242" s="550">
        <v>3.25</v>
      </c>
      <c r="I242" s="551">
        <v>4.93</v>
      </c>
    </row>
    <row r="243" spans="2:9">
      <c r="B243" s="831">
        <v>39639</v>
      </c>
      <c r="C243" s="550">
        <v>13.65</v>
      </c>
      <c r="D243" s="550">
        <v>1410</v>
      </c>
      <c r="E243" s="550">
        <v>14</v>
      </c>
      <c r="F243" s="550">
        <v>28</v>
      </c>
      <c r="G243" s="550">
        <v>20.89</v>
      </c>
      <c r="H243" s="550">
        <v>3.25</v>
      </c>
      <c r="I243" s="551">
        <v>5.08</v>
      </c>
    </row>
    <row r="244" spans="2:9">
      <c r="B244" s="831">
        <v>39640</v>
      </c>
      <c r="C244" s="550">
        <v>13.25</v>
      </c>
      <c r="D244" s="550">
        <v>1427</v>
      </c>
      <c r="E244" s="550">
        <v>13.5</v>
      </c>
      <c r="F244" s="550">
        <v>27.7</v>
      </c>
      <c r="G244" s="550">
        <v>20</v>
      </c>
      <c r="H244" s="550">
        <v>3.25</v>
      </c>
      <c r="I244" s="551">
        <v>5</v>
      </c>
    </row>
    <row r="245" spans="2:9">
      <c r="B245" s="831">
        <v>39643</v>
      </c>
      <c r="C245" s="550">
        <v>12.8</v>
      </c>
      <c r="D245" s="550">
        <v>1515</v>
      </c>
      <c r="E245" s="550">
        <v>13.5</v>
      </c>
      <c r="F245" s="550">
        <v>28</v>
      </c>
      <c r="G245" s="550">
        <v>19</v>
      </c>
      <c r="H245" s="550">
        <v>3.25</v>
      </c>
      <c r="I245" s="551">
        <v>4.8499999999999996</v>
      </c>
    </row>
    <row r="246" spans="2:9">
      <c r="B246" s="831">
        <v>39644</v>
      </c>
      <c r="C246" s="550">
        <v>12.75</v>
      </c>
      <c r="D246" s="550">
        <v>1434</v>
      </c>
      <c r="E246" s="550">
        <v>13</v>
      </c>
      <c r="F246" s="550">
        <v>27.8</v>
      </c>
      <c r="G246" s="550">
        <v>19</v>
      </c>
      <c r="H246" s="550">
        <v>3.25</v>
      </c>
      <c r="I246" s="551">
        <v>4.8499999999999996</v>
      </c>
    </row>
    <row r="247" spans="2:9">
      <c r="B247" s="831">
        <v>39645</v>
      </c>
      <c r="C247" s="550">
        <v>12.8</v>
      </c>
      <c r="D247" s="550">
        <v>1389</v>
      </c>
      <c r="E247" s="550">
        <v>13.1</v>
      </c>
      <c r="F247" s="550">
        <v>27.5</v>
      </c>
      <c r="G247" s="550">
        <v>17.899999999999999</v>
      </c>
      <c r="H247" s="550">
        <v>3.25</v>
      </c>
      <c r="I247" s="551">
        <v>4.8499999999999996</v>
      </c>
    </row>
    <row r="248" spans="2:9">
      <c r="B248" s="831">
        <v>39646</v>
      </c>
      <c r="C248" s="550">
        <v>13</v>
      </c>
      <c r="D248" s="550">
        <v>1392</v>
      </c>
      <c r="E248" s="550">
        <v>13.09</v>
      </c>
      <c r="F248" s="550">
        <v>26.4</v>
      </c>
      <c r="G248" s="550">
        <v>18</v>
      </c>
      <c r="H248" s="550">
        <v>3.25</v>
      </c>
      <c r="I248" s="551">
        <v>4.88</v>
      </c>
    </row>
    <row r="249" spans="2:9">
      <c r="B249" s="831">
        <v>39647</v>
      </c>
      <c r="C249" s="550">
        <v>13</v>
      </c>
      <c r="D249" s="550">
        <v>1352</v>
      </c>
      <c r="E249" s="550">
        <v>13.5</v>
      </c>
      <c r="F249" s="550">
        <v>26.75</v>
      </c>
      <c r="G249" s="550">
        <v>18.5</v>
      </c>
      <c r="H249" s="550">
        <v>3.2</v>
      </c>
      <c r="I249" s="551">
        <v>5</v>
      </c>
    </row>
    <row r="250" spans="2:9">
      <c r="B250" s="831">
        <v>39650</v>
      </c>
      <c r="C250" s="550">
        <v>12.8</v>
      </c>
      <c r="D250" s="550">
        <v>1414</v>
      </c>
      <c r="E250" s="550">
        <v>13.51</v>
      </c>
      <c r="F250" s="550">
        <v>26.78</v>
      </c>
      <c r="G250" s="550">
        <v>18.45</v>
      </c>
      <c r="H250" s="550">
        <v>3.25</v>
      </c>
      <c r="I250" s="551">
        <v>5.0199999999999996</v>
      </c>
    </row>
    <row r="251" spans="2:9">
      <c r="B251" s="831">
        <v>39651</v>
      </c>
      <c r="C251" s="550">
        <v>12.95</v>
      </c>
      <c r="D251" s="550">
        <v>1391</v>
      </c>
      <c r="E251" s="550">
        <v>13.21</v>
      </c>
      <c r="F251" s="550">
        <v>26.8</v>
      </c>
      <c r="G251" s="550">
        <v>18.88</v>
      </c>
      <c r="H251" s="550">
        <v>3.19</v>
      </c>
      <c r="I251" s="551">
        <v>5.04</v>
      </c>
    </row>
    <row r="252" spans="2:9">
      <c r="B252" s="831">
        <v>39652</v>
      </c>
      <c r="C252" s="550">
        <v>13</v>
      </c>
      <c r="D252" s="550">
        <v>1382</v>
      </c>
      <c r="E252" s="550">
        <v>13.22</v>
      </c>
      <c r="F252" s="550">
        <v>25.99</v>
      </c>
      <c r="G252" s="550">
        <v>18</v>
      </c>
      <c r="H252" s="550">
        <v>3</v>
      </c>
      <c r="I252" s="551">
        <v>4.8600000000000003</v>
      </c>
    </row>
    <row r="253" spans="2:9">
      <c r="B253" s="831">
        <v>39653</v>
      </c>
      <c r="C253" s="550">
        <v>13</v>
      </c>
      <c r="D253" s="550">
        <v>1317</v>
      </c>
      <c r="E253" s="550">
        <v>13.05</v>
      </c>
      <c r="F253" s="550">
        <v>24.45</v>
      </c>
      <c r="G253" s="550">
        <v>18.18</v>
      </c>
      <c r="H253" s="550">
        <v>3</v>
      </c>
      <c r="I253" s="551">
        <v>5.05</v>
      </c>
    </row>
    <row r="254" spans="2:9">
      <c r="B254" s="831">
        <v>39654</v>
      </c>
      <c r="C254" s="550">
        <v>13</v>
      </c>
      <c r="D254" s="550">
        <v>1303</v>
      </c>
      <c r="E254" s="550">
        <v>12.93</v>
      </c>
      <c r="F254" s="550">
        <v>24.7</v>
      </c>
      <c r="G254" s="550">
        <v>17</v>
      </c>
      <c r="H254" s="550">
        <v>3</v>
      </c>
      <c r="I254" s="551">
        <v>5.75</v>
      </c>
    </row>
    <row r="255" spans="2:9">
      <c r="B255" s="831">
        <v>39657</v>
      </c>
      <c r="C255" s="550">
        <v>12.45</v>
      </c>
      <c r="D255" s="550">
        <v>1363</v>
      </c>
      <c r="E255" s="550">
        <v>13.2</v>
      </c>
      <c r="F255" s="550">
        <v>25</v>
      </c>
      <c r="G255" s="550">
        <v>18.399999999999999</v>
      </c>
      <c r="H255" s="550">
        <v>3</v>
      </c>
      <c r="I255" s="551">
        <v>5.5</v>
      </c>
    </row>
    <row r="256" spans="2:9">
      <c r="B256" s="831">
        <v>39658</v>
      </c>
      <c r="C256" s="550">
        <v>12.9</v>
      </c>
      <c r="D256" s="550">
        <v>1376</v>
      </c>
      <c r="E256" s="550">
        <v>13.2</v>
      </c>
      <c r="F256" s="550">
        <v>24.97</v>
      </c>
      <c r="G256" s="550">
        <v>17.38</v>
      </c>
      <c r="H256" s="550">
        <v>2.75</v>
      </c>
      <c r="I256" s="551">
        <v>5.5</v>
      </c>
    </row>
    <row r="257" spans="2:9">
      <c r="B257" s="831">
        <v>39659</v>
      </c>
      <c r="C257" s="550">
        <v>12.65</v>
      </c>
      <c r="D257" s="550">
        <v>1420</v>
      </c>
      <c r="E257" s="550">
        <v>13</v>
      </c>
      <c r="F257" s="550">
        <v>25.25</v>
      </c>
      <c r="G257" s="550">
        <v>17.72</v>
      </c>
      <c r="H257" s="550">
        <v>2.75</v>
      </c>
      <c r="I257" s="551">
        <v>5.47</v>
      </c>
    </row>
    <row r="258" spans="2:9">
      <c r="B258" s="831">
        <v>39660</v>
      </c>
      <c r="C258" s="550">
        <v>12.9</v>
      </c>
      <c r="D258" s="550">
        <v>1499</v>
      </c>
      <c r="E258" s="550">
        <v>12.07</v>
      </c>
      <c r="F258" s="550">
        <v>25.5</v>
      </c>
      <c r="G258" s="550">
        <v>17.72</v>
      </c>
      <c r="H258" s="550">
        <v>2.99</v>
      </c>
      <c r="I258" s="551">
        <v>5.28</v>
      </c>
    </row>
    <row r="259" spans="2:9">
      <c r="B259" s="831">
        <v>39661</v>
      </c>
      <c r="C259" s="550">
        <v>12.6</v>
      </c>
      <c r="D259" s="550">
        <v>1423</v>
      </c>
      <c r="E259" s="550">
        <v>12.7</v>
      </c>
      <c r="F259" s="550">
        <v>25</v>
      </c>
      <c r="G259" s="550">
        <v>18</v>
      </c>
      <c r="H259" s="550">
        <v>2.95</v>
      </c>
      <c r="I259" s="551">
        <v>5.3</v>
      </c>
    </row>
    <row r="260" spans="2:9">
      <c r="B260" s="831">
        <v>39664</v>
      </c>
      <c r="C260" s="550">
        <v>12.15</v>
      </c>
      <c r="D260" s="550">
        <v>1288</v>
      </c>
      <c r="E260" s="550">
        <v>12.5</v>
      </c>
      <c r="F260" s="550">
        <v>24.78</v>
      </c>
      <c r="G260" s="550">
        <v>17.899999999999999</v>
      </c>
      <c r="H260" s="550">
        <v>2.85</v>
      </c>
      <c r="I260" s="551">
        <v>5.23</v>
      </c>
    </row>
    <row r="261" spans="2:9">
      <c r="B261" s="831">
        <v>39665</v>
      </c>
      <c r="C261" s="550">
        <v>12</v>
      </c>
      <c r="D261" s="550">
        <v>1290</v>
      </c>
      <c r="E261" s="550">
        <v>12.5</v>
      </c>
      <c r="F261" s="550">
        <v>23.15</v>
      </c>
      <c r="G261" s="550">
        <v>16.95</v>
      </c>
      <c r="H261" s="550">
        <v>2.85</v>
      </c>
      <c r="I261" s="551">
        <v>4.95</v>
      </c>
    </row>
    <row r="262" spans="2:9">
      <c r="B262" s="831">
        <v>39666</v>
      </c>
      <c r="C262" s="550">
        <v>11.66</v>
      </c>
      <c r="D262" s="550">
        <v>1335</v>
      </c>
      <c r="E262" s="550">
        <v>12.65</v>
      </c>
      <c r="F262" s="550">
        <v>23.6</v>
      </c>
      <c r="G262" s="550">
        <v>16.54</v>
      </c>
      <c r="H262" s="550">
        <v>2.85</v>
      </c>
      <c r="I262" s="551">
        <v>4.6100000000000003</v>
      </c>
    </row>
    <row r="263" spans="2:9">
      <c r="B263" s="831">
        <v>39667</v>
      </c>
      <c r="C263" s="550">
        <v>12</v>
      </c>
      <c r="D263" s="550">
        <v>1334</v>
      </c>
      <c r="E263" s="550">
        <v>12.5</v>
      </c>
      <c r="F263" s="550">
        <v>23.83</v>
      </c>
      <c r="G263" s="550">
        <v>16.760000000000002</v>
      </c>
      <c r="H263" s="550">
        <v>2.65</v>
      </c>
      <c r="I263" s="551">
        <v>3.96</v>
      </c>
    </row>
    <row r="264" spans="2:9">
      <c r="B264" s="831">
        <v>39668</v>
      </c>
      <c r="C264" s="550">
        <v>11.95</v>
      </c>
      <c r="D264" s="550">
        <v>1248</v>
      </c>
      <c r="E264" s="550">
        <v>12.13</v>
      </c>
      <c r="F264" s="550">
        <v>22.5</v>
      </c>
      <c r="G264" s="550">
        <v>16.5</v>
      </c>
      <c r="H264" s="550">
        <v>2.65</v>
      </c>
      <c r="I264" s="551">
        <v>4.1500000000000004</v>
      </c>
    </row>
    <row r="265" spans="2:9">
      <c r="B265" s="831">
        <v>39671</v>
      </c>
      <c r="C265" s="550">
        <v>11</v>
      </c>
      <c r="D265" s="550">
        <v>1234</v>
      </c>
      <c r="E265" s="550">
        <v>11.8</v>
      </c>
      <c r="F265" s="550">
        <v>22.55</v>
      </c>
      <c r="G265" s="550">
        <v>15</v>
      </c>
      <c r="H265" s="550">
        <v>2.6</v>
      </c>
      <c r="I265" s="551">
        <v>4.26</v>
      </c>
    </row>
    <row r="266" spans="2:9">
      <c r="B266" s="831">
        <v>39672</v>
      </c>
      <c r="C266" s="550">
        <v>11.19</v>
      </c>
      <c r="D266" s="550">
        <v>1166</v>
      </c>
      <c r="E266" s="550">
        <v>11.8</v>
      </c>
      <c r="F266" s="550">
        <v>23</v>
      </c>
      <c r="G266" s="550">
        <v>15.11</v>
      </c>
      <c r="H266" s="550">
        <v>2.5</v>
      </c>
      <c r="I266" s="551">
        <v>4.53</v>
      </c>
    </row>
    <row r="267" spans="2:9">
      <c r="B267" s="831">
        <v>39673</v>
      </c>
      <c r="C267" s="550">
        <v>10.98</v>
      </c>
      <c r="D267" s="550">
        <v>1205</v>
      </c>
      <c r="E267" s="550">
        <v>11.75</v>
      </c>
      <c r="F267" s="550">
        <v>23</v>
      </c>
      <c r="G267" s="550">
        <v>15.04</v>
      </c>
      <c r="H267" s="550">
        <v>2.2999999999999998</v>
      </c>
      <c r="I267" s="551">
        <v>4.46</v>
      </c>
    </row>
    <row r="268" spans="2:9">
      <c r="B268" s="831">
        <v>39674</v>
      </c>
      <c r="C268" s="550">
        <v>10.9</v>
      </c>
      <c r="D268" s="550">
        <v>1262</v>
      </c>
      <c r="E268" s="550">
        <v>11.85</v>
      </c>
      <c r="F268" s="550">
        <v>23.25</v>
      </c>
      <c r="G268" s="550">
        <v>15.8</v>
      </c>
      <c r="H268" s="550">
        <v>2.35</v>
      </c>
      <c r="I268" s="551">
        <v>4.38</v>
      </c>
    </row>
    <row r="269" spans="2:9">
      <c r="B269" s="831">
        <v>39675</v>
      </c>
      <c r="C269" s="550">
        <v>10.88</v>
      </c>
      <c r="D269" s="550">
        <v>1173</v>
      </c>
      <c r="E269" s="550">
        <v>11.73</v>
      </c>
      <c r="F269" s="550">
        <v>23.76</v>
      </c>
      <c r="G269" s="550">
        <v>15.74</v>
      </c>
      <c r="H269" s="550">
        <v>2.2999999999999998</v>
      </c>
      <c r="I269" s="551">
        <v>4.3</v>
      </c>
    </row>
    <row r="270" spans="2:9">
      <c r="B270" s="831">
        <v>39678</v>
      </c>
      <c r="C270" s="550">
        <v>10.75</v>
      </c>
      <c r="D270" s="550">
        <v>1203</v>
      </c>
      <c r="E270" s="550">
        <v>11.7</v>
      </c>
      <c r="F270" s="550">
        <v>23.8</v>
      </c>
      <c r="G270" s="550">
        <v>15.29</v>
      </c>
      <c r="H270" s="550">
        <v>2.65</v>
      </c>
      <c r="I270" s="551">
        <v>4.08</v>
      </c>
    </row>
    <row r="271" spans="2:9">
      <c r="B271" s="831">
        <v>39679</v>
      </c>
      <c r="C271" s="550">
        <v>10.47</v>
      </c>
      <c r="D271" s="550">
        <v>1181</v>
      </c>
      <c r="E271" s="550">
        <v>11.48</v>
      </c>
      <c r="F271" s="550">
        <v>23.98</v>
      </c>
      <c r="G271" s="550">
        <v>15</v>
      </c>
      <c r="H271" s="550">
        <v>2.64</v>
      </c>
      <c r="I271" s="551">
        <v>4.3</v>
      </c>
    </row>
    <row r="272" spans="2:9">
      <c r="B272" s="831">
        <v>39680</v>
      </c>
      <c r="C272" s="550">
        <v>10.39</v>
      </c>
      <c r="D272" s="550">
        <v>1260</v>
      </c>
      <c r="E272" s="550">
        <v>11.05</v>
      </c>
      <c r="F272" s="550">
        <v>23.85</v>
      </c>
      <c r="G272" s="550">
        <v>15.3</v>
      </c>
      <c r="H272" s="550">
        <v>2.65</v>
      </c>
      <c r="I272" s="551">
        <v>4.5999999999999996</v>
      </c>
    </row>
    <row r="273" spans="2:9">
      <c r="B273" s="831">
        <v>39681</v>
      </c>
      <c r="C273" s="550">
        <v>10.24</v>
      </c>
      <c r="D273" s="550">
        <v>1324</v>
      </c>
      <c r="E273" s="550">
        <v>11.02</v>
      </c>
      <c r="F273" s="550">
        <v>23.71</v>
      </c>
      <c r="G273" s="550">
        <v>15.3</v>
      </c>
      <c r="H273" s="550">
        <v>2.65</v>
      </c>
      <c r="I273" s="551">
        <v>4.55</v>
      </c>
    </row>
    <row r="274" spans="2:9">
      <c r="B274" s="831">
        <v>39682</v>
      </c>
      <c r="C274" s="550">
        <v>10.01</v>
      </c>
      <c r="D274" s="550">
        <v>1358</v>
      </c>
      <c r="E274" s="550">
        <v>10.6</v>
      </c>
      <c r="F274" s="550">
        <v>24.31</v>
      </c>
      <c r="G274" s="550">
        <v>15.46</v>
      </c>
      <c r="H274" s="550">
        <v>2.65</v>
      </c>
      <c r="I274" s="551">
        <v>4.5</v>
      </c>
    </row>
    <row r="275" spans="2:9">
      <c r="B275" s="831">
        <v>39686</v>
      </c>
      <c r="C275" s="550">
        <v>10.35</v>
      </c>
      <c r="D275" s="550">
        <v>1311</v>
      </c>
      <c r="E275" s="550">
        <v>9.99</v>
      </c>
      <c r="F275" s="550">
        <v>23.01</v>
      </c>
      <c r="G275" s="550">
        <v>15</v>
      </c>
      <c r="H275" s="550">
        <v>3.13</v>
      </c>
      <c r="I275" s="551">
        <v>4.3499999999999996</v>
      </c>
    </row>
    <row r="276" spans="2:9">
      <c r="B276" s="831">
        <v>39687</v>
      </c>
      <c r="C276" s="550">
        <v>10.3</v>
      </c>
      <c r="D276" s="550">
        <v>1339</v>
      </c>
      <c r="E276" s="550">
        <v>10.1</v>
      </c>
      <c r="F276" s="550">
        <v>22.2</v>
      </c>
      <c r="G276" s="550">
        <v>14.26</v>
      </c>
      <c r="H276" s="550">
        <v>2.65</v>
      </c>
      <c r="I276" s="551">
        <v>4.53</v>
      </c>
    </row>
    <row r="277" spans="2:9">
      <c r="B277" s="831">
        <v>39688</v>
      </c>
      <c r="C277" s="550">
        <v>10.25</v>
      </c>
      <c r="D277" s="550">
        <v>1305</v>
      </c>
      <c r="E277" s="550">
        <v>10.35</v>
      </c>
      <c r="F277" s="550">
        <v>22.4</v>
      </c>
      <c r="G277" s="550">
        <v>15</v>
      </c>
      <c r="H277" s="550">
        <v>2.5499999999999998</v>
      </c>
      <c r="I277" s="551">
        <v>4.6500000000000004</v>
      </c>
    </row>
    <row r="278" spans="2:9">
      <c r="B278" s="831">
        <v>39689</v>
      </c>
      <c r="C278" s="550">
        <v>10.15</v>
      </c>
      <c r="D278" s="550">
        <v>1292</v>
      </c>
      <c r="E278" s="550">
        <v>10</v>
      </c>
      <c r="F278" s="550">
        <v>23.15</v>
      </c>
      <c r="G278" s="550">
        <v>14.95</v>
      </c>
      <c r="H278" s="550">
        <v>2.4500000000000002</v>
      </c>
      <c r="I278" s="551">
        <v>4.5</v>
      </c>
    </row>
    <row r="279" spans="2:9">
      <c r="B279" s="831">
        <v>39692</v>
      </c>
      <c r="C279" s="550">
        <v>10</v>
      </c>
      <c r="D279" s="550">
        <v>1217</v>
      </c>
      <c r="E279" s="550">
        <v>9.8000000000000007</v>
      </c>
      <c r="F279" s="550">
        <v>22.48</v>
      </c>
      <c r="G279" s="550">
        <v>14.95</v>
      </c>
      <c r="H279" s="550">
        <v>2.5299999999999998</v>
      </c>
      <c r="I279" s="551">
        <v>4.45</v>
      </c>
    </row>
    <row r="280" spans="2:9">
      <c r="B280" s="831">
        <v>39693</v>
      </c>
      <c r="C280" s="550">
        <v>9.99</v>
      </c>
      <c r="D280" s="550">
        <v>1184</v>
      </c>
      <c r="E280" s="550">
        <v>10.42</v>
      </c>
      <c r="F280" s="550">
        <v>22.5</v>
      </c>
      <c r="G280" s="550">
        <v>14.95</v>
      </c>
      <c r="H280" s="550">
        <v>2.4</v>
      </c>
      <c r="I280" s="551">
        <v>4.4800000000000004</v>
      </c>
    </row>
    <row r="281" spans="2:9">
      <c r="B281" s="831">
        <v>39694</v>
      </c>
      <c r="C281" s="550">
        <v>10</v>
      </c>
      <c r="D281" s="550">
        <v>1112</v>
      </c>
      <c r="E281" s="550">
        <v>10.36</v>
      </c>
      <c r="F281" s="550">
        <v>20.67</v>
      </c>
      <c r="G281" s="550">
        <v>14.7</v>
      </c>
      <c r="H281" s="550">
        <v>2.4</v>
      </c>
      <c r="I281" s="551">
        <v>4.45</v>
      </c>
    </row>
    <row r="282" spans="2:9">
      <c r="B282" s="831">
        <v>39695</v>
      </c>
      <c r="C282" s="550">
        <v>9.9700000000000006</v>
      </c>
      <c r="D282" s="550">
        <v>1062</v>
      </c>
      <c r="E282" s="550">
        <v>10.25</v>
      </c>
      <c r="F282" s="550">
        <v>19.89</v>
      </c>
      <c r="G282" s="550">
        <v>14.5</v>
      </c>
      <c r="H282" s="550">
        <v>2.4</v>
      </c>
      <c r="I282" s="551">
        <v>3.85</v>
      </c>
    </row>
    <row r="283" spans="2:9">
      <c r="B283" s="831">
        <v>39696</v>
      </c>
      <c r="C283" s="550">
        <v>9.74</v>
      </c>
      <c r="D283" s="550">
        <v>975.5</v>
      </c>
      <c r="E283" s="550">
        <v>10.119999999999999</v>
      </c>
      <c r="F283" s="550">
        <v>18.89</v>
      </c>
      <c r="G283" s="550">
        <v>13.16</v>
      </c>
      <c r="H283" s="550">
        <v>2.4</v>
      </c>
      <c r="I283" s="551">
        <v>3</v>
      </c>
    </row>
    <row r="284" spans="2:9">
      <c r="B284" s="831">
        <v>39699</v>
      </c>
      <c r="C284" s="550">
        <v>9.74</v>
      </c>
      <c r="D284" s="550">
        <v>997</v>
      </c>
      <c r="E284" s="550">
        <v>10.119999999999999</v>
      </c>
      <c r="F284" s="550">
        <v>18.89</v>
      </c>
      <c r="G284" s="550">
        <v>11</v>
      </c>
      <c r="H284" s="550">
        <v>2.4</v>
      </c>
      <c r="I284" s="551">
        <v>2.75</v>
      </c>
    </row>
    <row r="285" spans="2:9">
      <c r="B285" s="831">
        <v>39700</v>
      </c>
      <c r="C285" s="550">
        <v>9.64</v>
      </c>
      <c r="D285" s="550">
        <v>904.5</v>
      </c>
      <c r="E285" s="550">
        <v>10.38</v>
      </c>
      <c r="F285" s="550">
        <v>18.57</v>
      </c>
      <c r="G285" s="550">
        <v>11</v>
      </c>
      <c r="H285" s="550">
        <v>2.4</v>
      </c>
      <c r="I285" s="551">
        <v>3.19</v>
      </c>
    </row>
    <row r="286" spans="2:9">
      <c r="B286" s="831">
        <v>39701</v>
      </c>
      <c r="C286" s="550">
        <v>9.7899999999999991</v>
      </c>
      <c r="D286" s="550">
        <v>825</v>
      </c>
      <c r="E286" s="550">
        <v>10.49</v>
      </c>
      <c r="F286" s="550">
        <v>17</v>
      </c>
      <c r="G286" s="550">
        <v>11.1</v>
      </c>
      <c r="H286" s="550">
        <v>2.15</v>
      </c>
      <c r="I286" s="551">
        <v>2.98</v>
      </c>
    </row>
    <row r="287" spans="2:9">
      <c r="B287" s="831">
        <v>39702</v>
      </c>
      <c r="C287" s="550">
        <v>9.0299999999999994</v>
      </c>
      <c r="D287" s="550">
        <v>840.5</v>
      </c>
      <c r="E287" s="550">
        <v>9.3800000000000008</v>
      </c>
      <c r="F287" s="550">
        <v>18.670000000000002</v>
      </c>
      <c r="G287" s="550">
        <v>10.37</v>
      </c>
      <c r="H287" s="550">
        <v>2.2999999999999998</v>
      </c>
      <c r="I287" s="551">
        <v>1.25</v>
      </c>
    </row>
    <row r="288" spans="2:9">
      <c r="B288" s="831">
        <v>39703</v>
      </c>
      <c r="C288" s="550">
        <v>9</v>
      </c>
      <c r="D288" s="550">
        <v>901.5</v>
      </c>
      <c r="E288" s="550">
        <v>9.9499999999999993</v>
      </c>
      <c r="F288" s="550">
        <v>18.190000000000001</v>
      </c>
      <c r="G288" s="550">
        <v>10.5</v>
      </c>
      <c r="H288" s="550">
        <v>2.25</v>
      </c>
      <c r="I288" s="551">
        <v>1.21</v>
      </c>
    </row>
    <row r="289" spans="2:9">
      <c r="B289" s="831">
        <v>39706</v>
      </c>
      <c r="C289" s="550">
        <v>8.9700000000000006</v>
      </c>
      <c r="D289" s="550">
        <v>780</v>
      </c>
      <c r="E289" s="550">
        <v>9.75</v>
      </c>
      <c r="F289" s="550">
        <v>17.37</v>
      </c>
      <c r="G289" s="550">
        <v>10.5</v>
      </c>
      <c r="H289" s="550">
        <v>2</v>
      </c>
      <c r="I289" s="551">
        <v>1.1000000000000001</v>
      </c>
    </row>
    <row r="290" spans="2:9">
      <c r="B290" s="831">
        <v>39707</v>
      </c>
      <c r="C290" s="550">
        <v>8.68</v>
      </c>
      <c r="D290" s="550">
        <v>706</v>
      </c>
      <c r="E290" s="550">
        <v>7.47</v>
      </c>
      <c r="F290" s="550">
        <v>17</v>
      </c>
      <c r="G290" s="550">
        <v>10.25</v>
      </c>
      <c r="H290" s="550">
        <v>2</v>
      </c>
      <c r="I290" s="551">
        <v>2</v>
      </c>
    </row>
    <row r="291" spans="2:9">
      <c r="B291" s="831">
        <v>39708</v>
      </c>
      <c r="C291" s="550">
        <v>7.67</v>
      </c>
      <c r="D291" s="550">
        <v>630</v>
      </c>
      <c r="E291" s="550">
        <v>7.54</v>
      </c>
      <c r="F291" s="550">
        <v>16</v>
      </c>
      <c r="G291" s="550">
        <v>10.25</v>
      </c>
      <c r="H291" s="550">
        <v>2</v>
      </c>
      <c r="I291" s="551">
        <v>2.2000000000000002</v>
      </c>
    </row>
    <row r="292" spans="2:9">
      <c r="B292" s="831">
        <v>39709</v>
      </c>
      <c r="C292" s="550">
        <v>7.75</v>
      </c>
      <c r="D292" s="550">
        <v>600</v>
      </c>
      <c r="E292" s="550">
        <v>7.5</v>
      </c>
      <c r="F292" s="550">
        <v>17.75</v>
      </c>
      <c r="G292" s="550">
        <v>9.99</v>
      </c>
      <c r="H292" s="550">
        <v>1.84</v>
      </c>
      <c r="I292" s="551">
        <v>2.7</v>
      </c>
    </row>
    <row r="293" spans="2:9">
      <c r="B293" s="831">
        <v>39710</v>
      </c>
      <c r="C293" s="550">
        <v>8</v>
      </c>
      <c r="D293" s="550">
        <v>788.5</v>
      </c>
      <c r="E293" s="550">
        <v>8.35</v>
      </c>
      <c r="F293" s="550">
        <v>18.3</v>
      </c>
      <c r="G293" s="550">
        <v>10.41</v>
      </c>
      <c r="H293" s="550">
        <v>2.2999999999999998</v>
      </c>
      <c r="I293" s="551">
        <v>2.98</v>
      </c>
    </row>
    <row r="294" spans="2:9">
      <c r="B294" s="831">
        <v>39713</v>
      </c>
      <c r="C294" s="550">
        <v>7.81</v>
      </c>
      <c r="D294" s="550">
        <v>760</v>
      </c>
      <c r="E294" s="550">
        <v>7.39</v>
      </c>
      <c r="F294" s="550">
        <v>17.95</v>
      </c>
      <c r="G294" s="550">
        <v>10.26</v>
      </c>
      <c r="H294" s="550">
        <v>2</v>
      </c>
      <c r="I294" s="551">
        <v>3.09</v>
      </c>
    </row>
    <row r="295" spans="2:9">
      <c r="B295" s="831">
        <v>39714</v>
      </c>
      <c r="C295" s="550">
        <v>7.75</v>
      </c>
      <c r="D295" s="550">
        <v>710</v>
      </c>
      <c r="E295" s="550">
        <v>8.3000000000000007</v>
      </c>
      <c r="F295" s="550">
        <v>17.940000000000001</v>
      </c>
      <c r="G295" s="550">
        <v>10.25</v>
      </c>
      <c r="H295" s="550">
        <v>2.38</v>
      </c>
      <c r="I295" s="551">
        <v>2.99</v>
      </c>
    </row>
    <row r="296" spans="2:9">
      <c r="B296" s="831">
        <v>39715</v>
      </c>
      <c r="C296" s="550">
        <v>7.7</v>
      </c>
      <c r="D296" s="550">
        <v>702.5</v>
      </c>
      <c r="E296" s="550">
        <v>8.3000000000000007</v>
      </c>
      <c r="F296" s="550">
        <v>17.8</v>
      </c>
      <c r="G296" s="550">
        <v>10.25</v>
      </c>
      <c r="H296" s="550">
        <v>1.5</v>
      </c>
      <c r="I296" s="551">
        <v>2.7</v>
      </c>
    </row>
    <row r="297" spans="2:9">
      <c r="B297" s="831">
        <v>39716</v>
      </c>
      <c r="C297" s="550">
        <v>7.93</v>
      </c>
      <c r="D297" s="550">
        <v>717.5</v>
      </c>
      <c r="E297" s="550">
        <v>8.5</v>
      </c>
      <c r="F297" s="550">
        <v>17.05</v>
      </c>
      <c r="G297" s="550">
        <v>10.49</v>
      </c>
      <c r="H297" s="550">
        <v>1.84</v>
      </c>
      <c r="I297" s="551">
        <v>3.1</v>
      </c>
    </row>
    <row r="298" spans="2:9">
      <c r="B298" s="831">
        <v>39717</v>
      </c>
      <c r="C298" s="550">
        <v>7.52</v>
      </c>
      <c r="D298" s="550">
        <v>665</v>
      </c>
      <c r="E298" s="550">
        <v>7.8</v>
      </c>
      <c r="F298" s="550">
        <v>15.35</v>
      </c>
      <c r="G298" s="550">
        <v>12</v>
      </c>
      <c r="H298" s="550">
        <v>1.84</v>
      </c>
      <c r="I298" s="551">
        <v>2.95</v>
      </c>
    </row>
    <row r="299" spans="2:9">
      <c r="B299" s="831">
        <v>39720</v>
      </c>
      <c r="C299" s="550">
        <v>6.74</v>
      </c>
      <c r="D299" s="550">
        <v>567</v>
      </c>
      <c r="E299" s="550">
        <v>7.11</v>
      </c>
      <c r="F299" s="550">
        <v>15.5</v>
      </c>
      <c r="G299" s="550">
        <v>9.67</v>
      </c>
      <c r="H299" s="550">
        <v>1.77</v>
      </c>
      <c r="I299" s="551">
        <v>2.76</v>
      </c>
    </row>
    <row r="300" spans="2:9">
      <c r="B300" s="831">
        <v>39721</v>
      </c>
      <c r="C300" s="550">
        <v>6.97</v>
      </c>
      <c r="D300" s="550">
        <v>580</v>
      </c>
      <c r="E300" s="550">
        <v>7</v>
      </c>
      <c r="F300" s="550">
        <v>15.11</v>
      </c>
      <c r="G300" s="550">
        <v>10.199999999999999</v>
      </c>
      <c r="H300" s="550">
        <v>1.77</v>
      </c>
      <c r="I300" s="551">
        <v>2.5</v>
      </c>
    </row>
    <row r="301" spans="2:9">
      <c r="B301" s="831">
        <v>39722</v>
      </c>
      <c r="C301" s="550">
        <v>6.47</v>
      </c>
      <c r="D301" s="550">
        <v>572</v>
      </c>
      <c r="E301" s="550">
        <v>6.55</v>
      </c>
      <c r="F301" s="550">
        <v>15.4</v>
      </c>
      <c r="G301" s="550">
        <v>9.9499999999999993</v>
      </c>
      <c r="H301" s="550">
        <v>1.42</v>
      </c>
      <c r="I301" s="551">
        <v>2.2599999999999998</v>
      </c>
    </row>
    <row r="302" spans="2:9">
      <c r="B302" s="831">
        <v>39723</v>
      </c>
      <c r="C302" s="550">
        <v>6.17</v>
      </c>
      <c r="D302" s="550">
        <v>535.5</v>
      </c>
      <c r="E302" s="550">
        <v>6.55</v>
      </c>
      <c r="F302" s="550">
        <v>15.01</v>
      </c>
      <c r="G302" s="550">
        <v>9.9</v>
      </c>
      <c r="H302" s="550">
        <v>1.84</v>
      </c>
      <c r="I302" s="551">
        <v>2.1</v>
      </c>
    </row>
    <row r="303" spans="2:9">
      <c r="B303" s="831">
        <v>39724</v>
      </c>
      <c r="C303" s="550">
        <v>5.0999999999999996</v>
      </c>
      <c r="D303" s="550">
        <v>569</v>
      </c>
      <c r="E303" s="550">
        <v>5.6</v>
      </c>
      <c r="F303" s="550">
        <v>13.75</v>
      </c>
      <c r="G303" s="550">
        <v>7</v>
      </c>
      <c r="H303" s="550">
        <v>1.84</v>
      </c>
      <c r="I303" s="551">
        <v>2.1</v>
      </c>
    </row>
    <row r="304" spans="2:9">
      <c r="B304" s="831">
        <v>39727</v>
      </c>
      <c r="C304" s="550">
        <v>4.55</v>
      </c>
      <c r="D304" s="550">
        <v>417.75</v>
      </c>
      <c r="E304" s="550">
        <v>5</v>
      </c>
      <c r="F304" s="550">
        <v>13.75</v>
      </c>
      <c r="G304" s="550">
        <v>5.5</v>
      </c>
      <c r="H304" s="550">
        <v>1.8</v>
      </c>
      <c r="I304" s="551">
        <v>2.13</v>
      </c>
    </row>
    <row r="305" spans="2:9">
      <c r="B305" s="831">
        <v>39728</v>
      </c>
      <c r="C305" s="550">
        <v>3.99</v>
      </c>
      <c r="D305" s="550">
        <v>413.5</v>
      </c>
      <c r="E305" s="550">
        <v>4.7</v>
      </c>
      <c r="F305" s="550">
        <v>11.75</v>
      </c>
      <c r="G305" s="550">
        <v>4.7</v>
      </c>
      <c r="H305" s="550">
        <v>1.84</v>
      </c>
      <c r="I305" s="551">
        <v>1.8</v>
      </c>
    </row>
    <row r="306" spans="2:9">
      <c r="B306" s="831">
        <v>39729</v>
      </c>
      <c r="C306" s="550">
        <v>3.9</v>
      </c>
      <c r="D306" s="550">
        <v>365.25</v>
      </c>
      <c r="E306" s="550">
        <v>4</v>
      </c>
      <c r="F306" s="550">
        <v>13</v>
      </c>
      <c r="G306" s="550">
        <v>5</v>
      </c>
      <c r="H306" s="550">
        <v>1.5</v>
      </c>
      <c r="I306" s="551">
        <v>1.8</v>
      </c>
    </row>
    <row r="307" spans="2:9">
      <c r="B307" s="831">
        <v>39730</v>
      </c>
      <c r="C307" s="550">
        <v>3.88</v>
      </c>
      <c r="D307" s="550">
        <v>379.75</v>
      </c>
      <c r="E307" s="550">
        <v>4</v>
      </c>
      <c r="F307" s="550">
        <v>11.75</v>
      </c>
      <c r="G307" s="550">
        <v>4.3099999999999996</v>
      </c>
      <c r="H307" s="550">
        <v>1.25</v>
      </c>
      <c r="I307" s="551">
        <v>1.8</v>
      </c>
    </row>
    <row r="308" spans="2:9">
      <c r="B308" s="831">
        <v>39731</v>
      </c>
      <c r="C308" s="550">
        <v>3.09</v>
      </c>
      <c r="D308" s="550">
        <v>334.5</v>
      </c>
      <c r="E308" s="550">
        <v>3.27</v>
      </c>
      <c r="F308" s="550">
        <v>11.86</v>
      </c>
      <c r="G308" s="550">
        <v>3.72</v>
      </c>
      <c r="H308" s="550">
        <v>1.25</v>
      </c>
      <c r="I308" s="551">
        <v>1.78</v>
      </c>
    </row>
    <row r="309" spans="2:9">
      <c r="B309" s="831">
        <v>39734</v>
      </c>
      <c r="C309" s="550">
        <v>3.08</v>
      </c>
      <c r="D309" s="550">
        <v>408.5</v>
      </c>
      <c r="E309" s="550">
        <v>3.05</v>
      </c>
      <c r="F309" s="550">
        <v>14.01</v>
      </c>
      <c r="G309" s="550">
        <v>4.0999999999999996</v>
      </c>
      <c r="H309" s="550">
        <v>0.875</v>
      </c>
      <c r="I309" s="551">
        <v>1.78</v>
      </c>
    </row>
    <row r="310" spans="2:9">
      <c r="B310" s="831">
        <v>39735</v>
      </c>
      <c r="C310" s="550">
        <v>3.35</v>
      </c>
      <c r="D310" s="550">
        <v>433.25</v>
      </c>
      <c r="E310" s="550">
        <v>3.35</v>
      </c>
      <c r="F310" s="550">
        <v>13</v>
      </c>
      <c r="G310" s="550">
        <v>3.53</v>
      </c>
      <c r="H310" s="550">
        <v>0.7</v>
      </c>
      <c r="I310" s="551">
        <v>1.77</v>
      </c>
    </row>
    <row r="311" spans="2:9">
      <c r="B311" s="831">
        <v>39736</v>
      </c>
      <c r="C311" s="550">
        <v>3</v>
      </c>
      <c r="D311" s="550">
        <v>336.75</v>
      </c>
      <c r="E311" s="550">
        <v>3</v>
      </c>
      <c r="F311" s="550">
        <v>10.5</v>
      </c>
      <c r="G311" s="550">
        <v>5.14</v>
      </c>
      <c r="H311" s="550">
        <v>0.6</v>
      </c>
      <c r="I311" s="551">
        <v>1.77</v>
      </c>
    </row>
    <row r="312" spans="2:9">
      <c r="B312" s="831">
        <v>39737</v>
      </c>
      <c r="C312" s="550">
        <v>2.91</v>
      </c>
      <c r="D312" s="550">
        <v>289.25</v>
      </c>
      <c r="E312" s="550">
        <v>2.9</v>
      </c>
      <c r="F312" s="550">
        <v>10.5</v>
      </c>
      <c r="G312" s="550">
        <v>4.75</v>
      </c>
      <c r="H312" s="550">
        <v>0.4</v>
      </c>
      <c r="I312" s="551">
        <v>1.68</v>
      </c>
    </row>
    <row r="313" spans="2:9">
      <c r="B313" s="831">
        <v>39738</v>
      </c>
      <c r="C313" s="550">
        <v>2.86</v>
      </c>
      <c r="D313" s="550">
        <v>290</v>
      </c>
      <c r="E313" s="550">
        <v>2.91</v>
      </c>
      <c r="F313" s="550">
        <v>10.9</v>
      </c>
      <c r="G313" s="550">
        <v>4.9800000000000004</v>
      </c>
      <c r="H313" s="550">
        <v>0.4</v>
      </c>
      <c r="I313" s="551">
        <v>1.49</v>
      </c>
    </row>
    <row r="314" spans="2:9">
      <c r="B314" s="831">
        <v>39741</v>
      </c>
      <c r="C314" s="550">
        <v>2.99</v>
      </c>
      <c r="D314" s="550">
        <v>303</v>
      </c>
      <c r="E314" s="550">
        <v>3.6</v>
      </c>
      <c r="F314" s="550">
        <v>11.14</v>
      </c>
      <c r="G314" s="550">
        <v>5.4</v>
      </c>
      <c r="H314" s="550">
        <v>0.32500000000000001</v>
      </c>
      <c r="I314" s="551">
        <v>1.6</v>
      </c>
    </row>
    <row r="315" spans="2:9">
      <c r="B315" s="831">
        <v>39742</v>
      </c>
      <c r="C315" s="550">
        <v>2.85</v>
      </c>
      <c r="D315" s="550">
        <v>305</v>
      </c>
      <c r="E315" s="550">
        <v>3.55</v>
      </c>
      <c r="F315" s="550">
        <v>10.11</v>
      </c>
      <c r="G315" s="550">
        <v>6</v>
      </c>
      <c r="H315" s="550">
        <v>0.35</v>
      </c>
      <c r="I315" s="551">
        <v>1.48</v>
      </c>
    </row>
    <row r="316" spans="2:9">
      <c r="B316" s="831">
        <v>39743</v>
      </c>
      <c r="C316" s="550">
        <v>2.7</v>
      </c>
      <c r="D316" s="550">
        <v>257.75</v>
      </c>
      <c r="E316" s="550">
        <v>3.3</v>
      </c>
      <c r="F316" s="550">
        <v>9.69</v>
      </c>
      <c r="G316" s="550">
        <v>5.45</v>
      </c>
      <c r="H316" s="550">
        <v>0.3</v>
      </c>
      <c r="I316" s="551">
        <v>1.49</v>
      </c>
    </row>
    <row r="317" spans="2:9">
      <c r="B317" s="831">
        <v>39744</v>
      </c>
      <c r="C317" s="550">
        <v>2.7</v>
      </c>
      <c r="D317" s="550">
        <v>239</v>
      </c>
      <c r="E317" s="550">
        <v>3.3</v>
      </c>
      <c r="F317" s="550">
        <v>9.4</v>
      </c>
      <c r="G317" s="550">
        <v>4.84</v>
      </c>
      <c r="H317" s="550">
        <v>0.3</v>
      </c>
      <c r="I317" s="551">
        <v>1.6</v>
      </c>
    </row>
    <row r="318" spans="2:9">
      <c r="B318" s="831">
        <v>39745</v>
      </c>
      <c r="C318" s="550">
        <v>2.75</v>
      </c>
      <c r="D318" s="550">
        <v>239.5</v>
      </c>
      <c r="E318" s="550">
        <v>2.9</v>
      </c>
      <c r="F318" s="550">
        <v>8.6</v>
      </c>
      <c r="G318" s="550">
        <v>4</v>
      </c>
      <c r="H318" s="550">
        <v>0.3</v>
      </c>
      <c r="I318" s="551">
        <v>2</v>
      </c>
    </row>
    <row r="319" spans="2:9">
      <c r="B319" s="831">
        <v>39748</v>
      </c>
      <c r="C319" s="550">
        <v>2.35</v>
      </c>
      <c r="D319" s="550">
        <v>240.5</v>
      </c>
      <c r="E319" s="550">
        <v>4.05</v>
      </c>
      <c r="F319" s="550">
        <v>10</v>
      </c>
      <c r="G319" s="550">
        <v>4.5</v>
      </c>
      <c r="H319" s="550">
        <v>1.2</v>
      </c>
      <c r="I319" s="551">
        <v>2.7</v>
      </c>
    </row>
    <row r="320" spans="2:9">
      <c r="B320" s="831">
        <v>39749</v>
      </c>
      <c r="C320" s="550">
        <v>2.4</v>
      </c>
      <c r="D320" s="550">
        <v>233</v>
      </c>
      <c r="E320" s="550">
        <v>4.78</v>
      </c>
      <c r="F320" s="550">
        <v>10.3</v>
      </c>
      <c r="G320" s="550">
        <v>3.93</v>
      </c>
      <c r="H320" s="550">
        <v>0.75</v>
      </c>
      <c r="I320" s="551">
        <v>2.4</v>
      </c>
    </row>
    <row r="321" spans="2:9">
      <c r="B321" s="831">
        <v>39750</v>
      </c>
      <c r="C321" s="550">
        <v>3.5</v>
      </c>
      <c r="D321" s="550">
        <v>268.5</v>
      </c>
      <c r="E321" s="550">
        <v>7.5</v>
      </c>
      <c r="F321" s="550">
        <v>13.07</v>
      </c>
      <c r="G321" s="550">
        <v>4</v>
      </c>
      <c r="H321" s="550">
        <v>0.49</v>
      </c>
      <c r="I321" s="551"/>
    </row>
    <row r="322" spans="2:9">
      <c r="B322" s="831">
        <v>39751</v>
      </c>
      <c r="C322" s="550">
        <v>4.22</v>
      </c>
      <c r="D322" s="550">
        <v>301.25</v>
      </c>
      <c r="E322" s="550">
        <v>7.27</v>
      </c>
      <c r="F322" s="550">
        <v>14</v>
      </c>
      <c r="G322" s="550">
        <v>4</v>
      </c>
      <c r="H322" s="550">
        <v>0.5</v>
      </c>
      <c r="I322" s="551"/>
    </row>
    <row r="323" spans="2:9">
      <c r="B323" s="831">
        <v>39752</v>
      </c>
      <c r="C323" s="550">
        <v>4.25</v>
      </c>
      <c r="D323" s="550">
        <v>285.5</v>
      </c>
      <c r="E323" s="550">
        <v>7.25</v>
      </c>
      <c r="F323" s="550">
        <v>14</v>
      </c>
      <c r="G323" s="550">
        <v>4</v>
      </c>
      <c r="H323" s="550">
        <v>0.41499999999999998</v>
      </c>
      <c r="I323" s="550"/>
    </row>
  </sheetData>
  <phoneticPr fontId="63" type="noConversion"/>
  <hyperlinks>
    <hyperlink ref="K30" location="Мазмұны!B78" display="мазмұнға"/>
  </hyperlinks>
  <pageMargins left="0.75" right="0.75" top="1" bottom="1" header="0.5" footer="0.5"/>
  <pageSetup paperSize="9" scale="30" orientation="portrait" verticalDpi="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7"/>
  <dimension ref="A2:Y32"/>
  <sheetViews>
    <sheetView topLeftCell="A14" zoomScaleNormal="100" zoomScaleSheetLayoutView="25" workbookViewId="0">
      <selection activeCell="B32" sqref="B32"/>
    </sheetView>
  </sheetViews>
  <sheetFormatPr defaultRowHeight="12.75"/>
  <cols>
    <col min="1" max="1" width="4.85546875" style="548" bestFit="1" customWidth="1"/>
    <col min="2" max="2" width="30.28515625" style="548" customWidth="1"/>
    <col min="3" max="24" width="12.7109375" style="548" bestFit="1" customWidth="1"/>
    <col min="25" max="16384" width="9.140625" style="548"/>
  </cols>
  <sheetData>
    <row r="2" spans="1:25">
      <c r="A2" s="548" t="s">
        <v>1380</v>
      </c>
      <c r="B2" s="781" t="s">
        <v>198</v>
      </c>
    </row>
    <row r="4" spans="1:25" s="832" customFormat="1" ht="24" customHeight="1">
      <c r="B4" s="834"/>
      <c r="C4" s="792" t="s">
        <v>390</v>
      </c>
      <c r="D4" s="792" t="s">
        <v>393</v>
      </c>
      <c r="E4" s="792" t="s">
        <v>396</v>
      </c>
      <c r="F4" s="792" t="s">
        <v>399</v>
      </c>
      <c r="G4" s="792" t="s">
        <v>402</v>
      </c>
      <c r="H4" s="792" t="s">
        <v>405</v>
      </c>
      <c r="I4" s="792" t="s">
        <v>408</v>
      </c>
      <c r="J4" s="792" t="s">
        <v>411</v>
      </c>
      <c r="K4" s="792" t="s">
        <v>414</v>
      </c>
      <c r="L4" s="792" t="s">
        <v>417</v>
      </c>
      <c r="M4" s="793" t="s">
        <v>419</v>
      </c>
      <c r="N4" s="793" t="s">
        <v>421</v>
      </c>
      <c r="O4" s="793" t="s">
        <v>391</v>
      </c>
      <c r="P4" s="793" t="s">
        <v>394</v>
      </c>
      <c r="Q4" s="793" t="s">
        <v>397</v>
      </c>
      <c r="R4" s="793" t="s">
        <v>400</v>
      </c>
      <c r="S4" s="793" t="s">
        <v>403</v>
      </c>
      <c r="T4" s="793" t="s">
        <v>406</v>
      </c>
      <c r="U4" s="793" t="s">
        <v>409</v>
      </c>
      <c r="V4" s="793" t="s">
        <v>412</v>
      </c>
      <c r="W4" s="793" t="s">
        <v>415</v>
      </c>
      <c r="X4" s="793" t="s">
        <v>529</v>
      </c>
      <c r="Y4" s="793" t="s">
        <v>527</v>
      </c>
    </row>
    <row r="5" spans="1:25" s="832" customFormat="1" ht="21.75" customHeight="1">
      <c r="B5" s="835" t="s">
        <v>169</v>
      </c>
      <c r="C5" s="836">
        <v>8.5967884579681719</v>
      </c>
      <c r="D5" s="836">
        <v>9.0258079998879381</v>
      </c>
      <c r="E5" s="836">
        <v>8.914189179181216</v>
      </c>
      <c r="F5" s="836">
        <v>8.7683766062792827</v>
      </c>
      <c r="G5" s="836">
        <v>9.149471522463168</v>
      </c>
      <c r="H5" s="836">
        <v>9.0568455820297924</v>
      </c>
      <c r="I5" s="836">
        <v>9.1785737150564586</v>
      </c>
      <c r="J5" s="836">
        <v>9.1895520702553259</v>
      </c>
      <c r="K5" s="836">
        <v>9.9212039238107952</v>
      </c>
      <c r="L5" s="836">
        <v>10.702567720606446</v>
      </c>
      <c r="M5" s="837">
        <v>11.401488595</v>
      </c>
      <c r="N5" s="837">
        <v>12.474157698999999</v>
      </c>
      <c r="O5" s="837">
        <v>10.999663348</v>
      </c>
      <c r="P5" s="837">
        <v>11.310298521</v>
      </c>
      <c r="Q5" s="837">
        <v>10.640640921999999</v>
      </c>
      <c r="R5" s="837">
        <v>11.021201415</v>
      </c>
      <c r="S5" s="837">
        <v>20.907543215</v>
      </c>
      <c r="T5" s="837">
        <v>12.7818284</v>
      </c>
      <c r="U5" s="837">
        <v>12.330897049000001</v>
      </c>
      <c r="V5" s="837">
        <v>12.869316529000001</v>
      </c>
      <c r="W5" s="837">
        <v>11.317364680000001</v>
      </c>
      <c r="X5" s="837">
        <v>13.375350191881401</v>
      </c>
      <c r="Y5" s="838">
        <v>12.955726408752501</v>
      </c>
    </row>
    <row r="6" spans="1:25" s="833" customFormat="1">
      <c r="B6" s="835" t="s">
        <v>1887</v>
      </c>
      <c r="C6" s="836">
        <v>284.89880253240818</v>
      </c>
      <c r="D6" s="836">
        <v>161.93686741026249</v>
      </c>
      <c r="E6" s="836">
        <v>118.92381535486398</v>
      </c>
      <c r="F6" s="836">
        <v>87.652876123759398</v>
      </c>
      <c r="G6" s="836">
        <v>39.326275705255398</v>
      </c>
      <c r="H6" s="836">
        <v>56.776403728372586</v>
      </c>
      <c r="I6" s="836">
        <v>68.206596996845576</v>
      </c>
      <c r="J6" s="836">
        <v>77.82543959327009</v>
      </c>
      <c r="K6" s="836">
        <v>29.711300139138046</v>
      </c>
      <c r="L6" s="836">
        <v>13.834678207849855</v>
      </c>
      <c r="M6" s="837">
        <v>31.79</v>
      </c>
      <c r="N6" s="837">
        <v>16.23</v>
      </c>
      <c r="O6" s="837">
        <v>0.97</v>
      </c>
      <c r="P6" s="837">
        <v>-15.84</v>
      </c>
      <c r="Q6" s="837">
        <v>-7.48</v>
      </c>
      <c r="R6" s="837">
        <v>8.9700000000000006</v>
      </c>
      <c r="S6" s="837">
        <v>-6.68</v>
      </c>
      <c r="T6" s="837">
        <v>-23.95</v>
      </c>
      <c r="U6" s="837">
        <v>-21.02</v>
      </c>
      <c r="V6" s="837">
        <v>-30.41</v>
      </c>
      <c r="W6" s="837">
        <v>-31.92</v>
      </c>
      <c r="X6" s="837">
        <v>-39.716717655812097</v>
      </c>
      <c r="Y6" s="837">
        <v>-46.024727224956401</v>
      </c>
    </row>
    <row r="8" spans="1:25">
      <c r="B8" s="781" t="s">
        <v>198</v>
      </c>
    </row>
    <row r="30" spans="2:2">
      <c r="B30" s="547" t="s">
        <v>931</v>
      </c>
    </row>
    <row r="32" spans="2:2">
      <c r="B32" s="1431" t="s">
        <v>2189</v>
      </c>
    </row>
  </sheetData>
  <phoneticPr fontId="63" type="noConversion"/>
  <hyperlinks>
    <hyperlink ref="B32" location="Мазмұны!B79" display="мазмұнға"/>
  </hyperlinks>
  <pageMargins left="0.75" right="0.75" top="1" bottom="1" header="0.5" footer="0.5"/>
  <pageSetup paperSize="9" scale="27" orientation="landscape" verticalDpi="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8"/>
  <dimension ref="A2:BF35"/>
  <sheetViews>
    <sheetView topLeftCell="A14" zoomScaleNormal="100" zoomScaleSheetLayoutView="25" workbookViewId="0">
      <selection activeCell="B35" sqref="B35"/>
    </sheetView>
  </sheetViews>
  <sheetFormatPr defaultRowHeight="12.75"/>
  <cols>
    <col min="1" max="1" width="4.85546875" style="548" bestFit="1" customWidth="1"/>
    <col min="2" max="2" width="28.7109375" style="548" customWidth="1"/>
    <col min="3" max="3" width="10.140625" style="548" hidden="1" customWidth="1"/>
    <col min="4" max="4" width="10.7109375" style="548" hidden="1" customWidth="1"/>
    <col min="5" max="5" width="10" style="548" hidden="1" customWidth="1"/>
    <col min="6" max="6" width="10.5703125" style="548" customWidth="1"/>
    <col min="7" max="7" width="13" style="548" customWidth="1"/>
    <col min="8" max="8" width="13.28515625" style="548" customWidth="1"/>
    <col min="9" max="9" width="12.42578125" style="548" customWidth="1"/>
    <col min="10" max="10" width="12.140625" style="548" customWidth="1"/>
    <col min="11" max="11" width="12.5703125" style="548" customWidth="1"/>
    <col min="12" max="12" width="12.7109375" style="548" customWidth="1"/>
    <col min="13" max="13" width="13.140625" style="548" customWidth="1"/>
    <col min="14" max="14" width="10.85546875" style="548" customWidth="1"/>
    <col min="15" max="15" width="12.7109375" style="548" bestFit="1" customWidth="1"/>
    <col min="16" max="16" width="11.140625" style="548" customWidth="1"/>
    <col min="17" max="24" width="12.7109375" style="548" bestFit="1" customWidth="1"/>
    <col min="25" max="25" width="9.5703125" style="548" bestFit="1" customWidth="1"/>
    <col min="26" max="27" width="10.85546875" style="548" bestFit="1" customWidth="1"/>
    <col min="28" max="28" width="12.28515625" style="548" customWidth="1"/>
    <col min="29" max="16384" width="9.140625" style="548"/>
  </cols>
  <sheetData>
    <row r="2" spans="1:58">
      <c r="A2" s="548" t="s">
        <v>1380</v>
      </c>
      <c r="B2" s="780" t="s">
        <v>199</v>
      </c>
    </row>
    <row r="3" spans="1:58">
      <c r="B3" s="780"/>
    </row>
    <row r="4" spans="1:58" s="844" customFormat="1" ht="24.75" customHeight="1">
      <c r="B4" s="845"/>
      <c r="C4" s="846" t="s">
        <v>2132</v>
      </c>
      <c r="D4" s="846" t="s">
        <v>2133</v>
      </c>
      <c r="E4" s="846" t="s">
        <v>2134</v>
      </c>
      <c r="F4" s="783" t="s">
        <v>390</v>
      </c>
      <c r="G4" s="783" t="s">
        <v>393</v>
      </c>
      <c r="H4" s="783" t="s">
        <v>396</v>
      </c>
      <c r="I4" s="783" t="s">
        <v>399</v>
      </c>
      <c r="J4" s="783" t="s">
        <v>402</v>
      </c>
      <c r="K4" s="783" t="s">
        <v>405</v>
      </c>
      <c r="L4" s="783" t="s">
        <v>408</v>
      </c>
      <c r="M4" s="783" t="s">
        <v>411</v>
      </c>
      <c r="N4" s="783" t="s">
        <v>414</v>
      </c>
      <c r="O4" s="783" t="s">
        <v>417</v>
      </c>
      <c r="P4" s="784" t="s">
        <v>419</v>
      </c>
      <c r="Q4" s="784" t="s">
        <v>421</v>
      </c>
      <c r="R4" s="784" t="s">
        <v>391</v>
      </c>
      <c r="S4" s="784" t="s">
        <v>394</v>
      </c>
      <c r="T4" s="784" t="s">
        <v>397</v>
      </c>
      <c r="U4" s="784" t="s">
        <v>400</v>
      </c>
      <c r="V4" s="784" t="s">
        <v>403</v>
      </c>
      <c r="W4" s="784" t="s">
        <v>406</v>
      </c>
      <c r="X4" s="784" t="s">
        <v>409</v>
      </c>
      <c r="Y4" s="784" t="s">
        <v>412</v>
      </c>
      <c r="Z4" s="784" t="s">
        <v>415</v>
      </c>
      <c r="AA4" s="784" t="s">
        <v>529</v>
      </c>
      <c r="AB4" s="784" t="s">
        <v>527</v>
      </c>
    </row>
    <row r="5" spans="1:58" s="839" customFormat="1" ht="11.25" customHeight="1">
      <c r="B5" s="550" t="s">
        <v>170</v>
      </c>
      <c r="C5" s="840">
        <v>723240653.45702648</v>
      </c>
      <c r="D5" s="840">
        <v>719898360.30668855</v>
      </c>
      <c r="E5" s="840">
        <v>736949763.0922538</v>
      </c>
      <c r="F5" s="787">
        <v>961623.61560511298</v>
      </c>
      <c r="G5" s="787">
        <v>1282970.3259441699</v>
      </c>
      <c r="H5" s="787">
        <v>1278777.4794005</v>
      </c>
      <c r="I5" s="787">
        <v>1292776.57132014</v>
      </c>
      <c r="J5" s="787">
        <v>1255207.2070585501</v>
      </c>
      <c r="K5" s="787">
        <v>1245100.2305079</v>
      </c>
      <c r="L5" s="787">
        <v>1327967.0854903599</v>
      </c>
      <c r="M5" s="787">
        <v>1319088.2554468999</v>
      </c>
      <c r="N5" s="787">
        <v>1121311.77271404</v>
      </c>
      <c r="O5" s="787">
        <v>813010.79017263302</v>
      </c>
      <c r="P5" s="787">
        <v>795724.07746697497</v>
      </c>
      <c r="Q5" s="787">
        <v>809940.70609194203</v>
      </c>
      <c r="R5" s="787">
        <v>752915.02242563001</v>
      </c>
      <c r="S5" s="787">
        <v>738930.93435099104</v>
      </c>
      <c r="T5" s="787">
        <v>794661.011691942</v>
      </c>
      <c r="U5" s="787">
        <v>849612.20564214</v>
      </c>
      <c r="V5" s="787">
        <v>837103.63009246998</v>
      </c>
      <c r="W5" s="787">
        <v>838282.90560000006</v>
      </c>
      <c r="X5" s="787">
        <v>954272.23069999996</v>
      </c>
      <c r="Y5" s="787">
        <v>978786.67200000002</v>
      </c>
      <c r="Z5" s="787">
        <v>1135814.8899999999</v>
      </c>
      <c r="AA5" s="787">
        <v>1221292.3733999999</v>
      </c>
      <c r="AB5" s="787">
        <v>1095772.9003999999</v>
      </c>
    </row>
    <row r="6" spans="1:58" s="839" customFormat="1">
      <c r="B6" s="841" t="s">
        <v>1888</v>
      </c>
      <c r="C6" s="841"/>
      <c r="D6" s="841"/>
      <c r="E6" s="841"/>
      <c r="F6" s="842">
        <v>7189648.1569456784</v>
      </c>
      <c r="G6" s="842">
        <v>7739920.9694851097</v>
      </c>
      <c r="H6" s="842">
        <v>7890400.4362285705</v>
      </c>
      <c r="I6" s="842">
        <v>7958424.8606353896</v>
      </c>
      <c r="J6" s="842">
        <v>7862286.7603120701</v>
      </c>
      <c r="K6" s="842">
        <v>7714545.7707351325</v>
      </c>
      <c r="L6" s="842">
        <v>8246362.31590694</v>
      </c>
      <c r="M6" s="842">
        <v>8326269.8554144595</v>
      </c>
      <c r="N6" s="842">
        <v>7524586.81337089</v>
      </c>
      <c r="O6" s="842">
        <v>6980729.2864397382</v>
      </c>
      <c r="P6" s="842">
        <v>6883384.0674099447</v>
      </c>
      <c r="Q6" s="842">
        <v>6526753.8719637925</v>
      </c>
      <c r="R6" s="842">
        <v>6475828.782253826</v>
      </c>
      <c r="S6" s="842">
        <v>6300828.4181701811</v>
      </c>
      <c r="T6" s="842">
        <v>6748768.9589882717</v>
      </c>
      <c r="U6" s="842">
        <v>6660819.5344838351</v>
      </c>
      <c r="V6" s="842">
        <v>10752102.637838267</v>
      </c>
      <c r="W6" s="842">
        <v>11630434.095852083</v>
      </c>
      <c r="X6" s="842">
        <v>11495710.250001483</v>
      </c>
      <c r="Y6" s="842">
        <v>9821130.0613512192</v>
      </c>
      <c r="Z6" s="842">
        <v>8563146.7219446115</v>
      </c>
      <c r="AA6" s="842">
        <v>5544606.2509841919</v>
      </c>
      <c r="AB6" s="842">
        <v>3840550.4616957926</v>
      </c>
      <c r="BB6" s="843"/>
      <c r="BC6" s="843"/>
      <c r="BD6" s="843"/>
      <c r="BE6" s="843"/>
      <c r="BF6" s="843"/>
    </row>
    <row r="7" spans="1:58">
      <c r="B7" s="550" t="s">
        <v>171</v>
      </c>
      <c r="C7" s="550"/>
      <c r="D7" s="550"/>
      <c r="E7" s="550"/>
      <c r="F7" s="842">
        <v>1637372.1989975048</v>
      </c>
      <c r="G7" s="842">
        <v>1620567.228724397</v>
      </c>
      <c r="H7" s="842">
        <v>1587606.6562455478</v>
      </c>
      <c r="I7" s="842">
        <v>1632054.5050455474</v>
      </c>
      <c r="J7" s="842">
        <v>1643269.5210933292</v>
      </c>
      <c r="K7" s="842">
        <v>1608283.957895386</v>
      </c>
      <c r="L7" s="842">
        <v>1635916.6169979242</v>
      </c>
      <c r="M7" s="842">
        <v>1676136.7928632146</v>
      </c>
      <c r="N7" s="842">
        <v>1723883.8795806258</v>
      </c>
      <c r="O7" s="842">
        <v>1800345.3749972351</v>
      </c>
      <c r="P7" s="842">
        <v>1784631.245429907</v>
      </c>
      <c r="Q7" s="842">
        <v>1788784.1448639431</v>
      </c>
      <c r="R7" s="842">
        <v>1788567.2577847156</v>
      </c>
      <c r="S7" s="842">
        <v>1441758.9304672116</v>
      </c>
      <c r="T7" s="842">
        <v>1427932.3062122064</v>
      </c>
      <c r="U7" s="842">
        <v>1445699.6258741077</v>
      </c>
      <c r="V7" s="842">
        <v>1467927.9381674796</v>
      </c>
      <c r="W7" s="842">
        <v>1469235.4584892837</v>
      </c>
      <c r="X7" s="842">
        <v>1443496.5943270549</v>
      </c>
      <c r="Y7" s="842">
        <v>1464903.0129879459</v>
      </c>
      <c r="Z7" s="842">
        <v>1478613.1552322272</v>
      </c>
      <c r="AA7" s="842">
        <v>1496041.381699126</v>
      </c>
      <c r="AB7" s="842">
        <v>1486906.391699126</v>
      </c>
    </row>
    <row r="9" spans="1:58">
      <c r="B9" s="780" t="s">
        <v>199</v>
      </c>
    </row>
    <row r="33" spans="2:2">
      <c r="B33" s="559" t="s">
        <v>185</v>
      </c>
    </row>
    <row r="35" spans="2:2">
      <c r="B35" s="1431" t="s">
        <v>2189</v>
      </c>
    </row>
  </sheetData>
  <phoneticPr fontId="63" type="noConversion"/>
  <hyperlinks>
    <hyperlink ref="B35" location="Мазмұны!B80" display="мазмұнға"/>
  </hyperlinks>
  <pageMargins left="0.75" right="0.75" top="1" bottom="1" header="0.5" footer="0.5"/>
  <pageSetup paperSize="9" scale="28" orientation="landscape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1"/>
  <dimension ref="A1:P24"/>
  <sheetViews>
    <sheetView workbookViewId="0">
      <selection activeCell="B24" sqref="B24"/>
    </sheetView>
  </sheetViews>
  <sheetFormatPr defaultRowHeight="12.75"/>
  <cols>
    <col min="1" max="1" width="9.140625" style="848"/>
    <col min="2" max="2" width="28.7109375" style="848" customWidth="1"/>
    <col min="3" max="3" width="10.140625" style="848" hidden="1" customWidth="1"/>
    <col min="4" max="4" width="10.7109375" style="848" hidden="1" customWidth="1"/>
    <col min="5" max="5" width="10" style="848" hidden="1" customWidth="1"/>
    <col min="6" max="6" width="10.5703125" style="848" customWidth="1"/>
    <col min="7" max="7" width="13" style="848" customWidth="1"/>
    <col min="8" max="8" width="13.28515625" style="848" customWidth="1"/>
    <col min="9" max="9" width="12.42578125" style="848" customWidth="1"/>
    <col min="10" max="10" width="12.140625" style="848" customWidth="1"/>
    <col min="11" max="11" width="12.5703125" style="848" customWidth="1"/>
    <col min="12" max="12" width="12.7109375" style="848" customWidth="1"/>
    <col min="13" max="13" width="13.140625" style="848" customWidth="1"/>
    <col min="14" max="14" width="10.85546875" style="848" customWidth="1"/>
    <col min="15" max="15" width="11" style="848" bestFit="1" customWidth="1"/>
    <col min="16" max="16" width="11.140625" style="848" customWidth="1"/>
    <col min="17" max="25" width="9.5703125" style="848" bestFit="1" customWidth="1"/>
    <col min="26" max="27" width="10.85546875" style="848" bestFit="1" customWidth="1"/>
    <col min="28" max="28" width="12.28515625" style="848" customWidth="1"/>
    <col min="29" max="16384" width="9.140625" style="848"/>
  </cols>
  <sheetData>
    <row r="1" spans="1:16">
      <c r="A1" s="847"/>
      <c r="B1" s="847"/>
      <c r="C1" s="847"/>
      <c r="D1" s="847"/>
      <c r="E1" s="847"/>
      <c r="F1" s="847"/>
    </row>
    <row r="2" spans="1:16">
      <c r="A2" s="548" t="s">
        <v>1380</v>
      </c>
      <c r="B2" s="849" t="s">
        <v>172</v>
      </c>
      <c r="C2" s="847"/>
      <c r="D2" s="847"/>
      <c r="E2" s="847"/>
      <c r="F2" s="847"/>
    </row>
    <row r="3" spans="1:16">
      <c r="A3" s="847"/>
      <c r="B3" s="849"/>
      <c r="C3" s="847"/>
      <c r="D3" s="847"/>
      <c r="E3" s="847"/>
      <c r="F3" s="847"/>
    </row>
    <row r="4" spans="1:16" ht="15" customHeight="1">
      <c r="B4" s="551"/>
      <c r="C4" s="850" t="s">
        <v>2135</v>
      </c>
      <c r="D4" s="850" t="s">
        <v>2136</v>
      </c>
      <c r="E4" s="850" t="s">
        <v>2137</v>
      </c>
      <c r="F4" s="552" t="s">
        <v>1889</v>
      </c>
      <c r="G4" s="552" t="s">
        <v>1890</v>
      </c>
      <c r="H4" s="552" t="s">
        <v>1891</v>
      </c>
      <c r="I4" s="552" t="s">
        <v>1892</v>
      </c>
      <c r="J4" s="553" t="s">
        <v>1859</v>
      </c>
      <c r="K4" s="553" t="s">
        <v>1860</v>
      </c>
      <c r="L4" s="553" t="s">
        <v>1861</v>
      </c>
      <c r="M4" s="553" t="s">
        <v>1862</v>
      </c>
      <c r="N4" s="553" t="s">
        <v>1863</v>
      </c>
      <c r="O4" s="554" t="s">
        <v>1864</v>
      </c>
      <c r="P4" s="553" t="s">
        <v>1865</v>
      </c>
    </row>
    <row r="5" spans="1:16">
      <c r="B5" s="551" t="s">
        <v>172</v>
      </c>
      <c r="C5" s="551"/>
      <c r="D5" s="551"/>
      <c r="E5" s="551"/>
      <c r="F5" s="851">
        <v>0.6024534599793393</v>
      </c>
      <c r="G5" s="851">
        <v>0.56598242419759925</v>
      </c>
      <c r="H5" s="851">
        <v>0.55579518824574314</v>
      </c>
      <c r="I5" s="851">
        <v>0.87055807258819962</v>
      </c>
      <c r="J5" s="851">
        <v>0.90180594828937732</v>
      </c>
      <c r="K5" s="851">
        <v>0.8722112848902569</v>
      </c>
      <c r="L5" s="851">
        <v>0.72678737034532881</v>
      </c>
      <c r="M5" s="851">
        <v>0.65763433386004488</v>
      </c>
      <c r="N5" s="851">
        <v>0.61237196641249436</v>
      </c>
      <c r="O5" s="851">
        <v>0.9210907200079701</v>
      </c>
      <c r="P5" s="851">
        <v>0.4919345128171278</v>
      </c>
    </row>
    <row r="7" spans="1:16">
      <c r="B7" s="849" t="s">
        <v>173</v>
      </c>
    </row>
    <row r="22" spans="2:2">
      <c r="B22" s="559" t="s">
        <v>356</v>
      </c>
    </row>
    <row r="23" spans="2:2">
      <c r="B23" s="548"/>
    </row>
    <row r="24" spans="2:2">
      <c r="B24" s="1431" t="s">
        <v>2189</v>
      </c>
    </row>
  </sheetData>
  <phoneticPr fontId="63" type="noConversion"/>
  <hyperlinks>
    <hyperlink ref="B24" location="Мазмұны!B81" display="мазмұнға"/>
  </hyperlinks>
  <pageMargins left="0.75" right="0.75" top="1" bottom="1" header="0.5" footer="0.5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9"/>
  <dimension ref="A2:Y63"/>
  <sheetViews>
    <sheetView topLeftCell="A41" zoomScale="90" zoomScaleNormal="90" zoomScaleSheetLayoutView="25" workbookViewId="0">
      <selection activeCell="B63" sqref="B63"/>
    </sheetView>
  </sheetViews>
  <sheetFormatPr defaultRowHeight="12.75"/>
  <cols>
    <col min="1" max="1" width="9.140625" style="548"/>
    <col min="2" max="2" width="34.85546875" style="548" customWidth="1"/>
    <col min="3" max="3" width="12.5703125" style="548" customWidth="1"/>
    <col min="4" max="4" width="11.5703125" style="548" customWidth="1"/>
    <col min="5" max="5" width="12.28515625" style="548" customWidth="1"/>
    <col min="6" max="6" width="11.5703125" style="548" customWidth="1"/>
    <col min="7" max="7" width="13.42578125" style="548" customWidth="1"/>
    <col min="8" max="8" width="11.85546875" style="548" customWidth="1"/>
    <col min="9" max="9" width="12.7109375" style="548" customWidth="1"/>
    <col min="10" max="10" width="11.85546875" style="548" customWidth="1"/>
    <col min="11" max="11" width="11.5703125" style="548" customWidth="1"/>
    <col min="12" max="12" width="11.85546875" style="548" customWidth="1"/>
    <col min="13" max="13" width="11.5703125" style="548" customWidth="1"/>
    <col min="14" max="14" width="12.85546875" style="548" customWidth="1"/>
    <col min="15" max="15" width="13.28515625" style="548" customWidth="1"/>
    <col min="16" max="16" width="12.28515625" style="548" customWidth="1"/>
    <col min="17" max="17" width="11.85546875" style="548" customWidth="1"/>
    <col min="18" max="18" width="11.5703125" style="548" customWidth="1"/>
    <col min="19" max="19" width="12.28515625" style="548" customWidth="1"/>
    <col min="20" max="20" width="12.140625" style="548" customWidth="1"/>
    <col min="21" max="21" width="11.42578125" style="548" customWidth="1"/>
    <col min="22" max="22" width="11.7109375" style="548" customWidth="1"/>
    <col min="23" max="24" width="12" style="548" customWidth="1"/>
    <col min="25" max="25" width="11.42578125" style="548" customWidth="1"/>
    <col min="26" max="16384" width="9.140625" style="548"/>
  </cols>
  <sheetData>
    <row r="2" spans="1:25">
      <c r="A2" s="548" t="s">
        <v>1380</v>
      </c>
      <c r="B2" s="781" t="s">
        <v>1913</v>
      </c>
    </row>
    <row r="4" spans="1:25" ht="13.5" thickBot="1">
      <c r="B4" s="858" t="s">
        <v>1866</v>
      </c>
      <c r="C4" s="555"/>
      <c r="D4" s="555"/>
      <c r="E4" s="556"/>
      <c r="F4" s="556"/>
      <c r="G4" s="556"/>
      <c r="H4" s="556"/>
    </row>
    <row r="6" spans="1:25" s="781" customFormat="1">
      <c r="B6" s="557"/>
      <c r="C6" s="783" t="s">
        <v>390</v>
      </c>
      <c r="D6" s="783" t="s">
        <v>393</v>
      </c>
      <c r="E6" s="783" t="s">
        <v>396</v>
      </c>
      <c r="F6" s="783" t="s">
        <v>399</v>
      </c>
      <c r="G6" s="783" t="s">
        <v>402</v>
      </c>
      <c r="H6" s="783" t="s">
        <v>405</v>
      </c>
      <c r="I6" s="783" t="s">
        <v>408</v>
      </c>
      <c r="J6" s="783" t="s">
        <v>411</v>
      </c>
      <c r="K6" s="783" t="s">
        <v>414</v>
      </c>
      <c r="L6" s="783" t="s">
        <v>417</v>
      </c>
      <c r="M6" s="784" t="s">
        <v>419</v>
      </c>
      <c r="N6" s="784" t="s">
        <v>421</v>
      </c>
      <c r="O6" s="784" t="s">
        <v>391</v>
      </c>
      <c r="P6" s="784" t="s">
        <v>394</v>
      </c>
      <c r="Q6" s="784" t="s">
        <v>397</v>
      </c>
      <c r="R6" s="784" t="s">
        <v>400</v>
      </c>
      <c r="S6" s="784" t="s">
        <v>403</v>
      </c>
      <c r="T6" s="784" t="s">
        <v>406</v>
      </c>
      <c r="U6" s="784" t="s">
        <v>409</v>
      </c>
      <c r="V6" s="784" t="s">
        <v>412</v>
      </c>
      <c r="W6" s="784" t="s">
        <v>415</v>
      </c>
      <c r="X6" s="784" t="s">
        <v>529</v>
      </c>
      <c r="Y6" s="784" t="s">
        <v>527</v>
      </c>
    </row>
    <row r="7" spans="1:25">
      <c r="B7" s="557" t="s">
        <v>1867</v>
      </c>
      <c r="C7" s="854"/>
      <c r="D7" s="854"/>
      <c r="E7" s="854"/>
      <c r="F7" s="854">
        <v>1436755.41</v>
      </c>
      <c r="G7" s="854"/>
      <c r="H7" s="854">
        <v>1237530.598</v>
      </c>
      <c r="I7" s="854">
        <v>514121</v>
      </c>
      <c r="J7" s="854">
        <v>1120400</v>
      </c>
      <c r="K7" s="854">
        <v>173091.14767999999</v>
      </c>
      <c r="L7" s="854">
        <v>100135.704</v>
      </c>
      <c r="M7" s="852">
        <v>24251.735000000001</v>
      </c>
      <c r="N7" s="852">
        <v>164919</v>
      </c>
      <c r="O7" s="852">
        <v>2314229.7316000001</v>
      </c>
      <c r="P7" s="852">
        <v>202448</v>
      </c>
      <c r="Q7" s="852">
        <v>93112.3</v>
      </c>
      <c r="R7" s="852">
        <v>12271423.99291</v>
      </c>
      <c r="S7" s="852">
        <v>7008.0010000000002</v>
      </c>
      <c r="T7" s="852">
        <v>20026.25</v>
      </c>
      <c r="U7" s="852">
        <v>482273.49249999999</v>
      </c>
      <c r="V7" s="852">
        <v>149262.75</v>
      </c>
      <c r="W7" s="852">
        <v>196.2</v>
      </c>
      <c r="X7" s="852">
        <v>1112441.0019</v>
      </c>
      <c r="Y7" s="852">
        <v>1107673.69071</v>
      </c>
    </row>
    <row r="8" spans="1:25">
      <c r="B8" s="557" t="s">
        <v>842</v>
      </c>
      <c r="C8" s="854">
        <v>1030</v>
      </c>
      <c r="D8" s="854">
        <v>2439</v>
      </c>
      <c r="E8" s="854">
        <v>2189.6</v>
      </c>
      <c r="F8" s="854">
        <v>1122.3</v>
      </c>
      <c r="G8" s="854"/>
      <c r="H8" s="854">
        <v>2857.7737499999998</v>
      </c>
      <c r="I8" s="854">
        <v>7050.665</v>
      </c>
      <c r="J8" s="854">
        <v>28.542999999999999</v>
      </c>
      <c r="K8" s="854">
        <v>18269.985000000001</v>
      </c>
      <c r="L8" s="854">
        <v>3277.6379999999999</v>
      </c>
      <c r="M8" s="852">
        <v>0</v>
      </c>
      <c r="N8" s="852">
        <v>100.05</v>
      </c>
      <c r="O8" s="852">
        <v>451.35</v>
      </c>
      <c r="P8" s="852"/>
      <c r="Q8" s="852">
        <v>14018.201999999999</v>
      </c>
      <c r="R8" s="852"/>
      <c r="S8" s="852"/>
      <c r="T8" s="852">
        <v>669.71</v>
      </c>
      <c r="U8" s="852"/>
      <c r="V8" s="852">
        <v>1638.75</v>
      </c>
      <c r="W8" s="852"/>
      <c r="X8" s="852">
        <v>568.75</v>
      </c>
      <c r="Y8" s="852">
        <v>1110.2</v>
      </c>
    </row>
    <row r="9" spans="1:25">
      <c r="B9" s="557" t="s">
        <v>1868</v>
      </c>
      <c r="C9" s="854">
        <v>9417.4</v>
      </c>
      <c r="D9" s="854"/>
      <c r="E9" s="854">
        <v>8385.6</v>
      </c>
      <c r="F9" s="854">
        <v>10315.200000000001</v>
      </c>
      <c r="G9" s="854">
        <v>705.6</v>
      </c>
      <c r="H9" s="854"/>
      <c r="I9" s="854"/>
      <c r="J9" s="854"/>
      <c r="K9" s="854"/>
      <c r="L9" s="854"/>
      <c r="M9" s="852">
        <v>0</v>
      </c>
      <c r="N9" s="852">
        <v>0</v>
      </c>
      <c r="O9" s="852">
        <v>0</v>
      </c>
      <c r="P9" s="852"/>
      <c r="Q9" s="852"/>
      <c r="R9" s="852"/>
      <c r="S9" s="852"/>
      <c r="T9" s="852"/>
      <c r="U9" s="852"/>
      <c r="V9" s="852"/>
      <c r="W9" s="852"/>
      <c r="X9" s="852"/>
      <c r="Y9" s="852">
        <v>855000</v>
      </c>
    </row>
    <row r="10" spans="1:25">
      <c r="B10" s="557" t="s">
        <v>1869</v>
      </c>
      <c r="C10" s="854">
        <v>698043.34779999999</v>
      </c>
      <c r="D10" s="854">
        <v>27.5</v>
      </c>
      <c r="E10" s="854"/>
      <c r="F10" s="854">
        <v>800305</v>
      </c>
      <c r="G10" s="854">
        <v>301607</v>
      </c>
      <c r="H10" s="854">
        <v>2446570.6209999998</v>
      </c>
      <c r="I10" s="854">
        <v>229112.88</v>
      </c>
      <c r="J10" s="854">
        <v>84.64</v>
      </c>
      <c r="K10" s="854">
        <v>1495549.7374</v>
      </c>
      <c r="L10" s="854">
        <v>418377.31349999999</v>
      </c>
      <c r="M10" s="852">
        <v>122994.576</v>
      </c>
      <c r="N10" s="852">
        <v>547216.92813999997</v>
      </c>
      <c r="O10" s="852">
        <v>649987.47386000003</v>
      </c>
      <c r="P10" s="852">
        <v>40190.353139999999</v>
      </c>
      <c r="Q10" s="852"/>
      <c r="R10" s="852"/>
      <c r="S10" s="852">
        <v>8372</v>
      </c>
      <c r="T10" s="852">
        <v>50023</v>
      </c>
      <c r="U10" s="852">
        <v>30000</v>
      </c>
      <c r="V10" s="852">
        <v>504929.59350999998</v>
      </c>
      <c r="W10" s="852">
        <v>665685.69202999992</v>
      </c>
      <c r="X10" s="852">
        <v>63456.612000000001</v>
      </c>
      <c r="Y10" s="852">
        <v>2490</v>
      </c>
    </row>
    <row r="11" spans="1:25">
      <c r="B11" s="550" t="s">
        <v>1870</v>
      </c>
      <c r="C11" s="854">
        <v>46575.67</v>
      </c>
      <c r="D11" s="854">
        <v>334285.14011000004</v>
      </c>
      <c r="E11" s="854">
        <v>331.11799999999999</v>
      </c>
      <c r="F11" s="854"/>
      <c r="G11" s="854">
        <v>12200</v>
      </c>
      <c r="H11" s="854">
        <v>36273.9375</v>
      </c>
      <c r="I11" s="854">
        <v>18352020.182179999</v>
      </c>
      <c r="J11" s="854">
        <v>3069951.6417199997</v>
      </c>
      <c r="K11" s="854">
        <v>18919.75</v>
      </c>
      <c r="L11" s="854">
        <v>3276</v>
      </c>
      <c r="M11" s="852">
        <v>90056.683919999996</v>
      </c>
      <c r="N11" s="852">
        <v>12004.1</v>
      </c>
      <c r="O11" s="852">
        <v>613.04998999999998</v>
      </c>
      <c r="P11" s="852">
        <v>9152828.5274900012</v>
      </c>
      <c r="Q11" s="852">
        <v>148399.511</v>
      </c>
      <c r="R11" s="852">
        <v>29000</v>
      </c>
      <c r="S11" s="852">
        <v>29454.12</v>
      </c>
      <c r="T11" s="852">
        <v>482806.28632000001</v>
      </c>
      <c r="U11" s="852">
        <v>81891.399999999994</v>
      </c>
      <c r="V11" s="852">
        <v>332042.18</v>
      </c>
      <c r="W11" s="852">
        <v>8004</v>
      </c>
      <c r="X11" s="852">
        <v>5048.6499999999996</v>
      </c>
      <c r="Y11" s="852">
        <v>3712.0049100000001</v>
      </c>
    </row>
    <row r="12" spans="1:25">
      <c r="B12" s="557" t="s">
        <v>787</v>
      </c>
      <c r="C12" s="854">
        <v>19400</v>
      </c>
      <c r="D12" s="854"/>
      <c r="E12" s="854"/>
      <c r="F12" s="854">
        <v>51.62</v>
      </c>
      <c r="G12" s="854">
        <v>100.09699999999999</v>
      </c>
      <c r="H12" s="854">
        <v>1012</v>
      </c>
      <c r="I12" s="854">
        <v>663413.08749999991</v>
      </c>
      <c r="J12" s="854">
        <v>21680</v>
      </c>
      <c r="K12" s="854">
        <v>130483.40893000001</v>
      </c>
      <c r="L12" s="854">
        <v>17996.67886</v>
      </c>
      <c r="M12" s="852">
        <v>15628.23855</v>
      </c>
      <c r="N12" s="852">
        <v>0</v>
      </c>
      <c r="O12" s="852">
        <v>9.1999999999999993</v>
      </c>
      <c r="P12" s="852"/>
      <c r="Q12" s="852"/>
      <c r="R12" s="852"/>
      <c r="S12" s="852">
        <v>56</v>
      </c>
      <c r="T12" s="852"/>
      <c r="U12" s="852"/>
      <c r="V12" s="852"/>
      <c r="W12" s="852"/>
      <c r="X12" s="852"/>
      <c r="Y12" s="852"/>
    </row>
    <row r="13" spans="1:25">
      <c r="B13" s="557" t="s">
        <v>1547</v>
      </c>
      <c r="C13" s="853">
        <v>1698057.9565699999</v>
      </c>
      <c r="D13" s="853">
        <v>212184.01650999999</v>
      </c>
      <c r="E13" s="853">
        <v>62816.25</v>
      </c>
      <c r="F13" s="853">
        <v>86690.549799999993</v>
      </c>
      <c r="G13" s="853">
        <v>250632.14600000001</v>
      </c>
      <c r="H13" s="853">
        <v>92557.5</v>
      </c>
      <c r="I13" s="853">
        <v>16349.68</v>
      </c>
      <c r="J13" s="853">
        <v>37</v>
      </c>
      <c r="K13" s="853">
        <v>612534.46</v>
      </c>
      <c r="L13" s="853">
        <v>1026353.53887</v>
      </c>
      <c r="M13" s="852">
        <v>6047357.5999999996</v>
      </c>
      <c r="N13" s="852">
        <v>88895.634999999995</v>
      </c>
      <c r="O13" s="852">
        <v>64833.440569999999</v>
      </c>
      <c r="P13" s="852">
        <v>40056.334999999999</v>
      </c>
      <c r="Q13" s="852">
        <v>88849.797999999995</v>
      </c>
      <c r="R13" s="852">
        <v>5501051.24933</v>
      </c>
      <c r="S13" s="852">
        <v>116605.30859</v>
      </c>
      <c r="T13" s="852">
        <v>182644.63663999998</v>
      </c>
      <c r="U13" s="852">
        <v>286529.48199999996</v>
      </c>
      <c r="V13" s="852">
        <v>89263.708669999993</v>
      </c>
      <c r="W13" s="852">
        <v>318355.81839999999</v>
      </c>
      <c r="X13" s="852">
        <v>5596547.2631000001</v>
      </c>
      <c r="Y13" s="852">
        <v>2258230.7275500004</v>
      </c>
    </row>
    <row r="14" spans="1:25">
      <c r="B14" s="557" t="s">
        <v>988</v>
      </c>
      <c r="C14" s="853">
        <v>803305.51972999994</v>
      </c>
      <c r="D14" s="853">
        <v>738740.28609999991</v>
      </c>
      <c r="E14" s="853">
        <v>2900607.1727800001</v>
      </c>
      <c r="F14" s="853">
        <v>8747852.6483700015</v>
      </c>
      <c r="G14" s="853">
        <v>4315132.0980399996</v>
      </c>
      <c r="H14" s="853">
        <v>419662.51225000003</v>
      </c>
      <c r="I14" s="853">
        <v>403464.16217000003</v>
      </c>
      <c r="J14" s="853">
        <v>247653.84920999999</v>
      </c>
      <c r="K14" s="853">
        <v>282829.98995000008</v>
      </c>
      <c r="L14" s="853">
        <v>504771.48080000002</v>
      </c>
      <c r="M14" s="852">
        <v>293455.10722000001</v>
      </c>
      <c r="N14" s="852">
        <v>533594.88762000005</v>
      </c>
      <c r="O14" s="852">
        <v>325142.95367999992</v>
      </c>
      <c r="P14" s="852">
        <v>185598.89838</v>
      </c>
      <c r="Q14" s="852">
        <v>1417816.5993899999</v>
      </c>
      <c r="R14" s="852">
        <v>421224.06082000001</v>
      </c>
      <c r="S14" s="852">
        <v>337416.32705000002</v>
      </c>
      <c r="T14" s="852">
        <v>4142733.0652700001</v>
      </c>
      <c r="U14" s="852">
        <v>12338765.457840003</v>
      </c>
      <c r="V14" s="852">
        <v>123406.01308</v>
      </c>
      <c r="W14" s="852">
        <v>809644.74060000002</v>
      </c>
      <c r="X14" s="852">
        <v>1932967.3431799999</v>
      </c>
      <c r="Y14" s="852">
        <v>1249600.2890299999</v>
      </c>
    </row>
    <row r="15" spans="1:25">
      <c r="B15" s="557" t="s">
        <v>989</v>
      </c>
      <c r="C15" s="853">
        <v>76786693.805600002</v>
      </c>
      <c r="D15" s="853">
        <v>21550400.1228</v>
      </c>
      <c r="E15" s="853">
        <v>22474292.615729995</v>
      </c>
      <c r="F15" s="853">
        <v>33053060.025910005</v>
      </c>
      <c r="G15" s="853">
        <v>33924422.570340008</v>
      </c>
      <c r="H15" s="853">
        <v>49073599.222730003</v>
      </c>
      <c r="I15" s="853">
        <v>324827784.81115007</v>
      </c>
      <c r="J15" s="853">
        <v>32995174.176380001</v>
      </c>
      <c r="K15" s="853">
        <v>33083016.578309998</v>
      </c>
      <c r="L15" s="853">
        <v>19359117.416159995</v>
      </c>
      <c r="M15" s="852">
        <v>35703535.381680004</v>
      </c>
      <c r="N15" s="852">
        <v>287075230.74224997</v>
      </c>
      <c r="O15" s="852">
        <v>29449948.134549998</v>
      </c>
      <c r="P15" s="852">
        <v>14769945.646910004</v>
      </c>
      <c r="Q15" s="852">
        <v>25771282.458039995</v>
      </c>
      <c r="R15" s="852">
        <v>9685005.3943999987</v>
      </c>
      <c r="S15" s="852">
        <v>8156919.1569500007</v>
      </c>
      <c r="T15" s="852">
        <v>5020470.1851899996</v>
      </c>
      <c r="U15" s="852">
        <v>36181361.693390004</v>
      </c>
      <c r="V15" s="852">
        <v>17819855.470269997</v>
      </c>
      <c r="W15" s="852">
        <v>73079558.724100038</v>
      </c>
      <c r="X15" s="852">
        <v>28014067.64325</v>
      </c>
      <c r="Y15" s="852">
        <v>9120079.729319999</v>
      </c>
    </row>
    <row r="16" spans="1:25">
      <c r="B16" s="557" t="s">
        <v>2138</v>
      </c>
      <c r="C16" s="853">
        <v>4920884.3088199999</v>
      </c>
      <c r="D16" s="853">
        <v>3113310.44098</v>
      </c>
      <c r="E16" s="853">
        <v>1087746.93533</v>
      </c>
      <c r="F16" s="853">
        <v>2192176.9964999999</v>
      </c>
      <c r="G16" s="853">
        <v>3635000.9130300004</v>
      </c>
      <c r="H16" s="853">
        <v>5189109.9419099987</v>
      </c>
      <c r="I16" s="853">
        <v>13107461.392339999</v>
      </c>
      <c r="J16" s="853">
        <v>26156140.946339998</v>
      </c>
      <c r="K16" s="853">
        <v>2166551.9177700002</v>
      </c>
      <c r="L16" s="853">
        <v>3753550.2471999996</v>
      </c>
      <c r="M16" s="852">
        <v>9843880.0783399995</v>
      </c>
      <c r="N16" s="852">
        <v>14075898.292819997</v>
      </c>
      <c r="O16" s="852">
        <v>14713283.914140001</v>
      </c>
      <c r="P16" s="852">
        <v>2002798.38598</v>
      </c>
      <c r="Q16" s="852">
        <v>2062417.0534099999</v>
      </c>
      <c r="R16" s="852">
        <v>1837901.3958399999</v>
      </c>
      <c r="S16" s="852">
        <v>5584104.5010799989</v>
      </c>
      <c r="T16" s="852">
        <v>50963095.521470003</v>
      </c>
      <c r="U16" s="852">
        <v>4851878.8723499989</v>
      </c>
      <c r="V16" s="852">
        <v>1431464.4049</v>
      </c>
      <c r="W16" s="852">
        <v>897737.85673999996</v>
      </c>
      <c r="X16" s="852">
        <v>1141798.1000100002</v>
      </c>
      <c r="Y16" s="852">
        <v>3468082.5010499996</v>
      </c>
    </row>
    <row r="17" spans="2:25">
      <c r="B17" s="557" t="s">
        <v>990</v>
      </c>
      <c r="C17" s="853">
        <v>84983408.008519992</v>
      </c>
      <c r="D17" s="853">
        <v>25951386.506499998</v>
      </c>
      <c r="E17" s="853">
        <v>26536369.291839994</v>
      </c>
      <c r="F17" s="853">
        <v>46328329.750580005</v>
      </c>
      <c r="G17" s="853">
        <v>42439800.424410008</v>
      </c>
      <c r="H17" s="853">
        <v>58499174.107140005</v>
      </c>
      <c r="I17" s="853">
        <v>358120777.86034006</v>
      </c>
      <c r="J17" s="853">
        <v>63611150.796649992</v>
      </c>
      <c r="K17" s="853">
        <v>37981246.975039996</v>
      </c>
      <c r="L17" s="853">
        <v>25186856.017389994</v>
      </c>
      <c r="M17" s="854">
        <v>52116907.66571001</v>
      </c>
      <c r="N17" s="854">
        <v>302332840.58582991</v>
      </c>
      <c r="O17" s="854">
        <v>45203818.166790001</v>
      </c>
      <c r="P17" s="853">
        <v>26393866.146900006</v>
      </c>
      <c r="Q17" s="853">
        <v>29595895.921839997</v>
      </c>
      <c r="R17" s="853">
        <v>29745606.093299996</v>
      </c>
      <c r="S17" s="853">
        <v>14239935.41467</v>
      </c>
      <c r="T17" s="853">
        <v>60862468.654890001</v>
      </c>
      <c r="U17" s="853">
        <v>54252700.398080006</v>
      </c>
      <c r="V17" s="853">
        <v>20451862.870429996</v>
      </c>
      <c r="W17" s="853">
        <v>75779183.031870037</v>
      </c>
      <c r="X17" s="853">
        <v>37866895.36344</v>
      </c>
      <c r="Y17" s="853">
        <v>18065979.14257</v>
      </c>
    </row>
    <row r="18" spans="2:25">
      <c r="H18" s="558"/>
      <c r="T18" s="548">
        <v>12.301805286155581</v>
      </c>
    </row>
    <row r="19" spans="2:25">
      <c r="B19" s="859" t="s">
        <v>991</v>
      </c>
      <c r="C19" s="556"/>
      <c r="D19" s="556"/>
      <c r="E19" s="556"/>
      <c r="F19" s="556"/>
      <c r="G19" s="556"/>
      <c r="H19" s="556"/>
      <c r="I19" s="556"/>
    </row>
    <row r="20" spans="2:25" s="781" customFormat="1">
      <c r="B20" s="557"/>
      <c r="C20" s="783" t="s">
        <v>390</v>
      </c>
      <c r="D20" s="783" t="s">
        <v>393</v>
      </c>
      <c r="E20" s="783" t="s">
        <v>396</v>
      </c>
      <c r="F20" s="783" t="s">
        <v>399</v>
      </c>
      <c r="G20" s="783" t="s">
        <v>402</v>
      </c>
      <c r="H20" s="783" t="s">
        <v>405</v>
      </c>
      <c r="I20" s="783" t="s">
        <v>408</v>
      </c>
      <c r="J20" s="783" t="s">
        <v>411</v>
      </c>
      <c r="K20" s="783" t="s">
        <v>414</v>
      </c>
      <c r="L20" s="783" t="s">
        <v>417</v>
      </c>
      <c r="M20" s="784" t="s">
        <v>419</v>
      </c>
      <c r="N20" s="784" t="s">
        <v>421</v>
      </c>
      <c r="O20" s="784" t="s">
        <v>391</v>
      </c>
      <c r="P20" s="784" t="s">
        <v>394</v>
      </c>
      <c r="Q20" s="784" t="s">
        <v>397</v>
      </c>
      <c r="R20" s="784" t="s">
        <v>400</v>
      </c>
      <c r="S20" s="784" t="s">
        <v>403</v>
      </c>
      <c r="T20" s="784" t="s">
        <v>406</v>
      </c>
      <c r="U20" s="784" t="s">
        <v>409</v>
      </c>
      <c r="V20" s="784" t="s">
        <v>412</v>
      </c>
      <c r="W20" s="784" t="s">
        <v>415</v>
      </c>
      <c r="X20" s="784" t="s">
        <v>529</v>
      </c>
      <c r="Y20" s="784" t="s">
        <v>527</v>
      </c>
    </row>
    <row r="21" spans="2:25">
      <c r="B21" s="557" t="s">
        <v>1867</v>
      </c>
      <c r="C21" s="854"/>
      <c r="D21" s="854"/>
      <c r="E21" s="854"/>
      <c r="F21" s="854">
        <v>4499.7359999999999</v>
      </c>
      <c r="G21" s="854">
        <v>17004.032149999999</v>
      </c>
      <c r="H21" s="854"/>
      <c r="I21" s="854"/>
      <c r="J21" s="854"/>
      <c r="K21" s="854">
        <v>5020.9296199999999</v>
      </c>
      <c r="L21" s="854">
        <v>8122.892890000001</v>
      </c>
      <c r="M21" s="854"/>
      <c r="N21" s="854">
        <v>2436.5436099999997</v>
      </c>
      <c r="O21" s="854">
        <v>2450.3533299999999</v>
      </c>
      <c r="P21" s="852">
        <v>66082.76569</v>
      </c>
      <c r="Q21" s="852">
        <v>207493.35</v>
      </c>
      <c r="R21" s="852"/>
      <c r="S21" s="852">
        <v>78295.55611000002</v>
      </c>
      <c r="T21" s="852"/>
      <c r="U21" s="852">
        <v>264624.96032999997</v>
      </c>
      <c r="V21" s="852">
        <v>195200.10698000001</v>
      </c>
      <c r="W21" s="852">
        <v>7248.7663600000005</v>
      </c>
      <c r="X21" s="852">
        <v>99212.654110000003</v>
      </c>
      <c r="Y21" s="852">
        <v>313515.91129000002</v>
      </c>
    </row>
    <row r="22" spans="2:25">
      <c r="B22" s="557" t="s">
        <v>842</v>
      </c>
      <c r="C22" s="854">
        <v>592914.77484000009</v>
      </c>
      <c r="D22" s="854">
        <v>5435.2947100000001</v>
      </c>
      <c r="E22" s="854"/>
      <c r="F22" s="854">
        <v>2159.0607999999997</v>
      </c>
      <c r="G22" s="854">
        <v>1250.5012099999999</v>
      </c>
      <c r="H22" s="854"/>
      <c r="I22" s="854">
        <v>12045.520960000002</v>
      </c>
      <c r="J22" s="854">
        <v>44975.38063</v>
      </c>
      <c r="K22" s="854">
        <v>9560.8792000000012</v>
      </c>
      <c r="L22" s="854">
        <v>39049.033320000002</v>
      </c>
      <c r="M22" s="854">
        <v>4099.5316700000003</v>
      </c>
      <c r="N22" s="854"/>
      <c r="O22" s="854"/>
      <c r="P22" s="852">
        <v>2052.2833300000002</v>
      </c>
      <c r="Q22" s="852">
        <v>3111.5340000000001</v>
      </c>
      <c r="R22" s="852">
        <v>3141.5340000000001</v>
      </c>
      <c r="S22" s="852">
        <v>20724.19643</v>
      </c>
      <c r="T22" s="852">
        <v>62515.997799999997</v>
      </c>
      <c r="U22" s="852">
        <v>25459.471600000001</v>
      </c>
      <c r="V22" s="852">
        <v>161707.56868</v>
      </c>
      <c r="W22" s="852"/>
      <c r="X22" s="852">
        <v>20989.92671</v>
      </c>
      <c r="Y22" s="852">
        <v>121540.37909999999</v>
      </c>
    </row>
    <row r="23" spans="2:25">
      <c r="B23" s="557" t="s">
        <v>1868</v>
      </c>
      <c r="C23" s="854">
        <v>616675.10898999998</v>
      </c>
      <c r="D23" s="854">
        <v>98671.966560000001</v>
      </c>
      <c r="E23" s="854"/>
      <c r="F23" s="854">
        <v>99904.562999999995</v>
      </c>
      <c r="G23" s="854">
        <v>406371.15414</v>
      </c>
      <c r="H23" s="854">
        <v>25070.733260000001</v>
      </c>
      <c r="I23" s="854">
        <v>263233.80978000001</v>
      </c>
      <c r="J23" s="854"/>
      <c r="K23" s="854"/>
      <c r="L23" s="854">
        <v>12333.152080000002</v>
      </c>
      <c r="M23" s="854">
        <v>2346.3349600000001</v>
      </c>
      <c r="N23" s="854"/>
      <c r="O23" s="854">
        <v>302676.84999999998</v>
      </c>
      <c r="P23" s="852">
        <v>17589.938910000001</v>
      </c>
      <c r="Q23" s="852">
        <v>223683.44330000001</v>
      </c>
      <c r="R23" s="852">
        <v>7498.36096</v>
      </c>
      <c r="S23" s="852">
        <v>63414.048399999992</v>
      </c>
      <c r="T23" s="852"/>
      <c r="U23" s="852">
        <v>421576.91883000004</v>
      </c>
      <c r="V23" s="852">
        <v>248331.29199999999</v>
      </c>
      <c r="W23" s="852"/>
      <c r="X23" s="852"/>
      <c r="Y23" s="852">
        <v>412099.59909000003</v>
      </c>
    </row>
    <row r="24" spans="2:25">
      <c r="B24" s="557" t="s">
        <v>1869</v>
      </c>
      <c r="C24" s="854">
        <v>990406.97113000008</v>
      </c>
      <c r="D24" s="854">
        <v>240421.08477000002</v>
      </c>
      <c r="E24" s="854">
        <v>198290.44390000001</v>
      </c>
      <c r="F24" s="854">
        <v>874539.92779999995</v>
      </c>
      <c r="G24" s="854">
        <v>841611.64806000004</v>
      </c>
      <c r="H24" s="854">
        <v>45893.542840000002</v>
      </c>
      <c r="I24" s="854">
        <v>853159.61335</v>
      </c>
      <c r="J24" s="854"/>
      <c r="K24" s="854"/>
      <c r="L24" s="854">
        <v>372300.63690999994</v>
      </c>
      <c r="M24" s="854">
        <v>770515.52186999994</v>
      </c>
      <c r="N24" s="854">
        <v>11707.89374</v>
      </c>
      <c r="O24" s="854">
        <v>5032.1694600000001</v>
      </c>
      <c r="P24" s="852">
        <v>103968.21547</v>
      </c>
      <c r="Q24" s="852">
        <v>667572.51560000016</v>
      </c>
      <c r="R24" s="852">
        <v>53801.325380000002</v>
      </c>
      <c r="S24" s="852">
        <v>1198744.2646999999</v>
      </c>
      <c r="T24" s="852">
        <v>774664.97988999996</v>
      </c>
      <c r="U24" s="852">
        <v>2051333.84965</v>
      </c>
      <c r="V24" s="852">
        <v>2413348.9222000008</v>
      </c>
      <c r="W24" s="852">
        <v>67879.945820000008</v>
      </c>
      <c r="X24" s="852">
        <v>5716026.7304200009</v>
      </c>
      <c r="Y24" s="852">
        <v>120601.253</v>
      </c>
    </row>
    <row r="25" spans="2:25">
      <c r="B25" s="550" t="s">
        <v>1870</v>
      </c>
      <c r="C25" s="854">
        <v>720175.81723000004</v>
      </c>
      <c r="D25" s="854">
        <v>897475.38060999976</v>
      </c>
      <c r="E25" s="854">
        <v>2490254.3500999999</v>
      </c>
      <c r="F25" s="854">
        <v>181122.98205000002</v>
      </c>
      <c r="G25" s="854">
        <v>905692.38443000009</v>
      </c>
      <c r="H25" s="854">
        <v>1479409.0042999999</v>
      </c>
      <c r="I25" s="854">
        <v>1177790.8720099998</v>
      </c>
      <c r="J25" s="854">
        <v>730792.85699999984</v>
      </c>
      <c r="K25" s="854">
        <v>142765.10236000002</v>
      </c>
      <c r="L25" s="854">
        <v>1348350.6424700001</v>
      </c>
      <c r="M25" s="854">
        <v>1114372.4078800001</v>
      </c>
      <c r="N25" s="854">
        <v>1118284.2399799998</v>
      </c>
      <c r="O25" s="854">
        <v>1500322.2673400003</v>
      </c>
      <c r="P25" s="852">
        <v>1319668.10088</v>
      </c>
      <c r="Q25" s="852">
        <v>49135.536350000002</v>
      </c>
      <c r="R25" s="852">
        <v>68503.592290000001</v>
      </c>
      <c r="S25" s="852">
        <v>185790.8181</v>
      </c>
      <c r="T25" s="852">
        <v>1083851.2884899999</v>
      </c>
      <c r="U25" s="852">
        <v>183044.79273000002</v>
      </c>
      <c r="V25" s="852">
        <v>259848.74359</v>
      </c>
      <c r="W25" s="852">
        <v>1523152.9394</v>
      </c>
      <c r="X25" s="852">
        <v>115195.56959</v>
      </c>
      <c r="Y25" s="852">
        <v>955074.88460000011</v>
      </c>
    </row>
    <row r="26" spans="2:25">
      <c r="B26" s="557" t="s">
        <v>787</v>
      </c>
      <c r="C26" s="854">
        <v>3838300.2669099998</v>
      </c>
      <c r="D26" s="854">
        <v>610618.61589000013</v>
      </c>
      <c r="E26" s="854">
        <v>933817.32629000011</v>
      </c>
      <c r="F26" s="854">
        <v>554468.24107000011</v>
      </c>
      <c r="G26" s="854">
        <v>1131253.1804000002</v>
      </c>
      <c r="H26" s="854">
        <v>4016531.1046399996</v>
      </c>
      <c r="I26" s="854">
        <v>358491.69237000006</v>
      </c>
      <c r="J26" s="854">
        <v>1719224.77544</v>
      </c>
      <c r="K26" s="854">
        <v>5235614.8787200004</v>
      </c>
      <c r="L26" s="854">
        <v>1655348.5743500001</v>
      </c>
      <c r="M26" s="854">
        <v>1834709.40836</v>
      </c>
      <c r="N26" s="854">
        <v>57670.254029999996</v>
      </c>
      <c r="O26" s="854">
        <v>945610.52012999984</v>
      </c>
      <c r="P26" s="852">
        <v>548003.07162000006</v>
      </c>
      <c r="Q26" s="852">
        <v>325170.93417000002</v>
      </c>
      <c r="R26" s="852">
        <v>657692.56120000011</v>
      </c>
      <c r="S26" s="852">
        <v>776372.37078000011</v>
      </c>
      <c r="T26" s="852">
        <v>21245756.083339997</v>
      </c>
      <c r="U26" s="852">
        <v>2952205.2785500004</v>
      </c>
      <c r="V26" s="852">
        <v>2941579.4362400007</v>
      </c>
      <c r="W26" s="852">
        <v>1165676.3628300002</v>
      </c>
      <c r="X26" s="852">
        <v>4132781.7104499997</v>
      </c>
      <c r="Y26" s="852">
        <v>21413137.413579997</v>
      </c>
    </row>
    <row r="27" spans="2:25">
      <c r="B27" s="557" t="s">
        <v>1547</v>
      </c>
      <c r="C27" s="855">
        <v>1598091.1264199999</v>
      </c>
      <c r="D27" s="853">
        <v>477325.90049999999</v>
      </c>
      <c r="E27" s="853">
        <v>48880.739799999996</v>
      </c>
      <c r="F27" s="853">
        <v>752571.51098999998</v>
      </c>
      <c r="G27" s="853">
        <v>298412.57941000001</v>
      </c>
      <c r="H27" s="853">
        <v>531296.45106999995</v>
      </c>
      <c r="I27" s="853">
        <v>143402.32824</v>
      </c>
      <c r="J27" s="853">
        <v>16401.969569999997</v>
      </c>
      <c r="K27" s="853">
        <v>181638.37629000001</v>
      </c>
      <c r="L27" s="853">
        <v>1296649.80342</v>
      </c>
      <c r="M27" s="854"/>
      <c r="N27" s="854">
        <v>17697.68679</v>
      </c>
      <c r="O27" s="855">
        <v>3705.7932799999999</v>
      </c>
      <c r="P27" s="852">
        <v>27273.707180000001</v>
      </c>
      <c r="Q27" s="852">
        <v>76607.269159999996</v>
      </c>
      <c r="R27" s="852">
        <v>807872.64733000007</v>
      </c>
      <c r="S27" s="852">
        <v>661131.70386000001</v>
      </c>
      <c r="T27" s="852">
        <v>38107.130060000003</v>
      </c>
      <c r="U27" s="852">
        <v>132620.11576000002</v>
      </c>
      <c r="V27" s="852">
        <v>2356305.6797799999</v>
      </c>
      <c r="W27" s="852">
        <v>494968.41341000004</v>
      </c>
      <c r="X27" s="852">
        <v>116080.09352000001</v>
      </c>
      <c r="Y27" s="852">
        <v>102324.57922999999</v>
      </c>
    </row>
    <row r="28" spans="2:25">
      <c r="B28" s="557" t="s">
        <v>988</v>
      </c>
      <c r="C28" s="855"/>
      <c r="D28" s="853"/>
      <c r="E28" s="853">
        <v>30504.030999999999</v>
      </c>
      <c r="F28" s="853"/>
      <c r="G28" s="853">
        <v>289.31531000000001</v>
      </c>
      <c r="H28" s="853"/>
      <c r="I28" s="853">
        <v>4483.6000000000004</v>
      </c>
      <c r="J28" s="853">
        <v>26947.48587</v>
      </c>
      <c r="K28" s="853">
        <v>2352.5559199999998</v>
      </c>
      <c r="L28" s="853">
        <v>31504.099759999997</v>
      </c>
      <c r="M28" s="854">
        <v>35640.525179999997</v>
      </c>
      <c r="N28" s="854">
        <v>252634.08768999999</v>
      </c>
      <c r="O28" s="855">
        <v>113966.77878000001</v>
      </c>
      <c r="P28" s="852"/>
      <c r="Q28" s="852"/>
      <c r="R28" s="852">
        <v>2979.49107</v>
      </c>
      <c r="S28" s="852"/>
      <c r="T28" s="852"/>
      <c r="U28" s="852"/>
      <c r="V28" s="852"/>
      <c r="W28" s="852"/>
      <c r="X28" s="852"/>
      <c r="Y28" s="852">
        <v>11560.671539999999</v>
      </c>
    </row>
    <row r="29" spans="2:25">
      <c r="B29" s="557" t="s">
        <v>989</v>
      </c>
      <c r="C29" s="855">
        <v>19206475.620299995</v>
      </c>
      <c r="D29" s="853">
        <v>26370932.842260011</v>
      </c>
      <c r="E29" s="853">
        <v>34680864.658</v>
      </c>
      <c r="F29" s="853">
        <v>49291159.338789999</v>
      </c>
      <c r="G29" s="853">
        <v>25605008.342160005</v>
      </c>
      <c r="H29" s="853">
        <v>28163135.703489989</v>
      </c>
      <c r="I29" s="853">
        <v>69559106.375169978</v>
      </c>
      <c r="J29" s="853">
        <v>29997324.460179992</v>
      </c>
      <c r="K29" s="853">
        <v>10764432.806780001</v>
      </c>
      <c r="L29" s="853">
        <v>75972565.847929969</v>
      </c>
      <c r="M29" s="854">
        <v>31918493.95998</v>
      </c>
      <c r="N29" s="854">
        <v>35679213.370019995</v>
      </c>
      <c r="O29" s="855">
        <v>29225954.121829998</v>
      </c>
      <c r="P29" s="852">
        <v>10320428.879249996</v>
      </c>
      <c r="Q29" s="852">
        <v>21397875.587619998</v>
      </c>
      <c r="R29" s="852">
        <v>9337549.6614700016</v>
      </c>
      <c r="S29" s="852">
        <v>19719655.895249993</v>
      </c>
      <c r="T29" s="852">
        <v>7999516.0872300016</v>
      </c>
      <c r="U29" s="852">
        <v>38112178.231469996</v>
      </c>
      <c r="V29" s="852">
        <v>55302875.020369999</v>
      </c>
      <c r="W29" s="852">
        <v>15995588.195570001</v>
      </c>
      <c r="X29" s="852">
        <v>65201484.384370014</v>
      </c>
      <c r="Y29" s="852">
        <v>19985036.205390003</v>
      </c>
    </row>
    <row r="30" spans="2:25">
      <c r="B30" s="557" t="s">
        <v>2138</v>
      </c>
      <c r="C30" s="855">
        <v>3414304.3524799999</v>
      </c>
      <c r="D30" s="853">
        <v>1707099.3392699999</v>
      </c>
      <c r="E30" s="853">
        <v>1872049.38069</v>
      </c>
      <c r="F30" s="853">
        <v>14327039.245239995</v>
      </c>
      <c r="G30" s="853">
        <v>962630.73480999994</v>
      </c>
      <c r="H30" s="853">
        <v>631194.79920999997</v>
      </c>
      <c r="I30" s="853">
        <v>308570.71184999996</v>
      </c>
      <c r="J30" s="853">
        <v>321631.58936000004</v>
      </c>
      <c r="K30" s="853">
        <v>33410.264410000003</v>
      </c>
      <c r="L30" s="853">
        <v>1141300.6960100001</v>
      </c>
      <c r="M30" s="854">
        <v>70698.40943</v>
      </c>
      <c r="N30" s="854">
        <v>195874.06400000001</v>
      </c>
      <c r="O30" s="855">
        <v>558621.25699999998</v>
      </c>
      <c r="P30" s="852">
        <v>20813.5762</v>
      </c>
      <c r="Q30" s="852">
        <v>82854.390620000006</v>
      </c>
      <c r="R30" s="852">
        <v>564728.40220999997</v>
      </c>
      <c r="S30" s="852">
        <v>22686.464619999999</v>
      </c>
      <c r="T30" s="852">
        <v>121540.24718000001</v>
      </c>
      <c r="U30" s="852">
        <v>146889.88829</v>
      </c>
      <c r="V30" s="852">
        <v>68270.063089999996</v>
      </c>
      <c r="W30" s="852">
        <v>460729.01487999997</v>
      </c>
      <c r="X30" s="852">
        <v>3656770.8831199994</v>
      </c>
      <c r="Y30" s="852">
        <v>928066.77162999986</v>
      </c>
    </row>
    <row r="31" spans="2:25" ht="13.5" thickBot="1">
      <c r="B31" s="557" t="s">
        <v>990</v>
      </c>
      <c r="C31" s="856">
        <v>30977344.038299993</v>
      </c>
      <c r="D31" s="856">
        <v>30407980.424570009</v>
      </c>
      <c r="E31" s="856">
        <v>40254660.929779999</v>
      </c>
      <c r="F31" s="856">
        <v>66087464.605739996</v>
      </c>
      <c r="G31" s="856">
        <v>30169523.872080002</v>
      </c>
      <c r="H31" s="856">
        <v>34892531.338809982</v>
      </c>
      <c r="I31" s="856">
        <v>72680284.52372998</v>
      </c>
      <c r="J31" s="856">
        <v>32857298.518049993</v>
      </c>
      <c r="K31" s="856">
        <v>16374795.793300003</v>
      </c>
      <c r="L31" s="856">
        <v>81877525.37913996</v>
      </c>
      <c r="M31" s="856">
        <v>35750876.099329993</v>
      </c>
      <c r="N31" s="856">
        <v>37335518.139859997</v>
      </c>
      <c r="O31" s="856">
        <v>32658340.111149997</v>
      </c>
      <c r="P31" s="857">
        <v>12425880.538529994</v>
      </c>
      <c r="Q31" s="857">
        <v>23033504.560819998</v>
      </c>
      <c r="R31" s="857">
        <v>11503767.575910002</v>
      </c>
      <c r="S31" s="857">
        <v>22726815.318249993</v>
      </c>
      <c r="T31" s="857">
        <v>31325951.813989997</v>
      </c>
      <c r="U31" s="857">
        <v>44289933.507210001</v>
      </c>
      <c r="V31" s="857">
        <v>63947466.832929999</v>
      </c>
      <c r="W31" s="857">
        <v>19715243.638270002</v>
      </c>
      <c r="X31" s="857">
        <v>79058541.952290013</v>
      </c>
      <c r="Y31" s="857">
        <v>44362957.66844999</v>
      </c>
    </row>
    <row r="33" spans="2:10">
      <c r="B33" s="781" t="s">
        <v>1913</v>
      </c>
    </row>
    <row r="36" spans="2:10">
      <c r="D36" s="548" t="s">
        <v>992</v>
      </c>
      <c r="J36" s="548" t="s">
        <v>993</v>
      </c>
    </row>
    <row r="61" spans="2:2">
      <c r="B61" s="559" t="s">
        <v>185</v>
      </c>
    </row>
    <row r="63" spans="2:2">
      <c r="B63" s="1431" t="s">
        <v>2189</v>
      </c>
    </row>
  </sheetData>
  <phoneticPr fontId="63" type="noConversion"/>
  <hyperlinks>
    <hyperlink ref="B63" location="Мазмұны!B82" display="мазмұнға"/>
  </hyperlinks>
  <pageMargins left="0.59055118110236227" right="0.59055118110236227" top="0.98425196850393704" bottom="0.98425196850393704" header="0.51181102362204722" footer="0.51181102362204722"/>
  <pageSetup paperSize="9" scale="29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Y38"/>
  <sheetViews>
    <sheetView topLeftCell="A17" zoomScaleNormal="100" workbookViewId="0">
      <selection activeCell="B38" sqref="B38"/>
    </sheetView>
  </sheetViews>
  <sheetFormatPr defaultRowHeight="12.75"/>
  <cols>
    <col min="1" max="3" width="9.140625" style="71"/>
    <col min="4" max="4" width="13.42578125" style="71" customWidth="1"/>
    <col min="5" max="16384" width="9.140625" style="71"/>
  </cols>
  <sheetData>
    <row r="2" spans="1:25">
      <c r="A2" s="71" t="s">
        <v>1380</v>
      </c>
      <c r="B2" s="84" t="s">
        <v>1263</v>
      </c>
    </row>
    <row r="3" spans="1:25"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51">
      <c r="B4" s="85" t="s">
        <v>1382</v>
      </c>
      <c r="C4" s="87" t="s">
        <v>2025</v>
      </c>
      <c r="D4" s="87"/>
      <c r="E4" s="88" t="s">
        <v>2026</v>
      </c>
      <c r="F4" s="88"/>
      <c r="G4" s="88" t="s">
        <v>2027</v>
      </c>
      <c r="H4" s="88"/>
      <c r="I4" s="88" t="s">
        <v>2028</v>
      </c>
      <c r="J4" s="88"/>
      <c r="K4" s="88" t="s">
        <v>2029</v>
      </c>
      <c r="L4" s="88"/>
      <c r="M4" s="88" t="s">
        <v>2030</v>
      </c>
      <c r="N4" s="88"/>
      <c r="O4" s="89" t="s">
        <v>2031</v>
      </c>
      <c r="P4" s="89"/>
      <c r="Q4" s="88" t="s">
        <v>2032</v>
      </c>
      <c r="R4" s="88"/>
      <c r="S4" s="88" t="s">
        <v>2033</v>
      </c>
      <c r="T4" s="88"/>
      <c r="U4" s="89" t="s">
        <v>2034</v>
      </c>
      <c r="V4" s="89"/>
      <c r="W4" s="88" t="s">
        <v>2035</v>
      </c>
    </row>
    <row r="5" spans="1:25">
      <c r="B5" s="85">
        <v>2005</v>
      </c>
      <c r="C5" s="90">
        <v>3.7069999999999999</v>
      </c>
      <c r="D5" s="90"/>
      <c r="E5" s="90">
        <v>2.3260000000000001</v>
      </c>
      <c r="F5" s="90"/>
      <c r="G5" s="90">
        <v>5.7</v>
      </c>
      <c r="H5" s="90"/>
      <c r="I5" s="90">
        <v>3.375</v>
      </c>
      <c r="J5" s="90"/>
      <c r="K5" s="90">
        <v>2.1909999999999998</v>
      </c>
      <c r="L5" s="90"/>
      <c r="M5" s="90">
        <v>2.0409999999999999</v>
      </c>
      <c r="N5" s="90"/>
      <c r="O5" s="90">
        <v>5.1360000000000001</v>
      </c>
      <c r="P5" s="90"/>
      <c r="Q5" s="90">
        <v>-0.29899999999999999</v>
      </c>
      <c r="R5" s="90"/>
      <c r="S5" s="90">
        <v>1.8169999999999999</v>
      </c>
      <c r="T5" s="90"/>
      <c r="U5" s="90">
        <v>4.2460000000000004</v>
      </c>
      <c r="V5" s="90"/>
      <c r="W5" s="90">
        <v>12.683</v>
      </c>
    </row>
    <row r="6" spans="1:25">
      <c r="B6" s="85">
        <v>2006</v>
      </c>
      <c r="C6" s="90">
        <v>3.6419999999999999</v>
      </c>
      <c r="D6" s="90"/>
      <c r="E6" s="90">
        <v>2.35</v>
      </c>
      <c r="F6" s="90"/>
      <c r="G6" s="90">
        <v>5.423</v>
      </c>
      <c r="H6" s="90"/>
      <c r="I6" s="90">
        <v>3.226</v>
      </c>
      <c r="J6" s="90"/>
      <c r="K6" s="90">
        <v>2.1829999999999998</v>
      </c>
      <c r="L6" s="90"/>
      <c r="M6" s="90">
        <v>2.2999999999999998</v>
      </c>
      <c r="N6" s="90"/>
      <c r="O6" s="90">
        <v>5.3630000000000004</v>
      </c>
      <c r="P6" s="90"/>
      <c r="Q6" s="90">
        <v>0.3</v>
      </c>
      <c r="R6" s="90"/>
      <c r="S6" s="90">
        <v>1.4670000000000001</v>
      </c>
      <c r="T6" s="90"/>
      <c r="U6" s="90">
        <v>6.1769999999999996</v>
      </c>
      <c r="V6" s="90"/>
      <c r="W6" s="90">
        <v>9.6790000000000003</v>
      </c>
    </row>
    <row r="7" spans="1:25">
      <c r="B7" s="85">
        <v>2007</v>
      </c>
      <c r="C7" s="90">
        <v>3.9689999999999999</v>
      </c>
      <c r="D7" s="90"/>
      <c r="E7" s="90">
        <v>2.1520000000000001</v>
      </c>
      <c r="F7" s="90"/>
      <c r="G7" s="90">
        <v>6.3659999999999997</v>
      </c>
      <c r="H7" s="90"/>
      <c r="I7" s="90">
        <v>2.8580000000000001</v>
      </c>
      <c r="J7" s="90"/>
      <c r="K7" s="90">
        <v>2.1480000000000001</v>
      </c>
      <c r="L7" s="90"/>
      <c r="M7" s="90">
        <v>2.3460000000000001</v>
      </c>
      <c r="N7" s="90"/>
      <c r="O7" s="90">
        <v>5.6120000000000001</v>
      </c>
      <c r="P7" s="90"/>
      <c r="Q7" s="90">
        <v>0</v>
      </c>
      <c r="R7" s="90"/>
      <c r="S7" s="90">
        <v>4.7670000000000003</v>
      </c>
      <c r="T7" s="90"/>
      <c r="U7" s="90">
        <v>6.3719999999999999</v>
      </c>
      <c r="V7" s="90"/>
      <c r="W7" s="90">
        <v>9.0050000000000008</v>
      </c>
    </row>
    <row r="8" spans="1:25">
      <c r="B8" s="91" t="s">
        <v>1600</v>
      </c>
      <c r="C8" s="90">
        <v>6.1829999999999998</v>
      </c>
      <c r="D8" s="90"/>
      <c r="E8" s="90">
        <v>3.645</v>
      </c>
      <c r="F8" s="90"/>
      <c r="G8" s="90">
        <v>9.1999999999999993</v>
      </c>
      <c r="H8" s="90"/>
      <c r="I8" s="90">
        <v>4.2240000000000002</v>
      </c>
      <c r="J8" s="90"/>
      <c r="K8" s="90">
        <v>3.47</v>
      </c>
      <c r="L8" s="90"/>
      <c r="M8" s="90">
        <v>3.78</v>
      </c>
      <c r="N8" s="90"/>
      <c r="O8" s="90">
        <v>7.7539999999999996</v>
      </c>
      <c r="P8" s="90"/>
      <c r="Q8" s="90">
        <v>1.5720000000000001</v>
      </c>
      <c r="R8" s="90"/>
      <c r="S8" s="90">
        <v>6.4279999999999999</v>
      </c>
      <c r="T8" s="90"/>
      <c r="U8" s="90">
        <v>7.9290000000000003</v>
      </c>
      <c r="V8" s="90"/>
      <c r="W8" s="90">
        <v>14.026999999999999</v>
      </c>
    </row>
    <row r="9" spans="1:25">
      <c r="B9" s="91" t="s">
        <v>1601</v>
      </c>
      <c r="C9" s="90">
        <v>4.5999999999999996</v>
      </c>
      <c r="D9" s="90"/>
      <c r="E9" s="90">
        <v>1.4</v>
      </c>
      <c r="F9" s="90"/>
      <c r="G9" s="90">
        <v>7.1</v>
      </c>
      <c r="H9" s="90"/>
      <c r="I9" s="90">
        <v>1.8440000000000001</v>
      </c>
      <c r="J9" s="90"/>
      <c r="K9" s="90">
        <v>1.899</v>
      </c>
      <c r="L9" s="90"/>
      <c r="M9" s="90">
        <v>2.9369999999999998</v>
      </c>
      <c r="N9" s="90"/>
      <c r="O9" s="90">
        <v>5.75</v>
      </c>
      <c r="P9" s="90"/>
      <c r="Q9" s="90">
        <v>0.88200000000000001</v>
      </c>
      <c r="R9" s="90"/>
      <c r="S9" s="90">
        <v>4.3360000000000003</v>
      </c>
      <c r="T9" s="90"/>
      <c r="U9" s="90">
        <v>6.7149999999999999</v>
      </c>
      <c r="V9" s="90"/>
      <c r="W9" s="90">
        <v>11.976000000000001</v>
      </c>
    </row>
    <row r="10" spans="1:25"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2" spans="1:25">
      <c r="B12" s="84" t="s">
        <v>1263</v>
      </c>
    </row>
    <row r="35" spans="2:2">
      <c r="B35" s="68" t="s">
        <v>2036</v>
      </c>
    </row>
    <row r="36" spans="2:2">
      <c r="B36" s="68" t="s">
        <v>2037</v>
      </c>
    </row>
    <row r="38" spans="2:2">
      <c r="B38" s="1431" t="s">
        <v>2189</v>
      </c>
    </row>
  </sheetData>
  <phoneticPr fontId="4" type="noConversion"/>
  <hyperlinks>
    <hyperlink ref="B38" location="Мазмұны!B9" display="мазмұнға"/>
  </hyperlinks>
  <pageMargins left="0.75" right="0.75" top="1" bottom="1" header="0.5" footer="0.5"/>
  <pageSetup paperSize="9" scale="40" orientation="landscape" verticalDpi="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1"/>
  <dimension ref="A2:P28"/>
  <sheetViews>
    <sheetView topLeftCell="A14" zoomScaleNormal="100" workbookViewId="0">
      <selection activeCell="B28" sqref="B28"/>
    </sheetView>
  </sheetViews>
  <sheetFormatPr defaultRowHeight="12.75"/>
  <cols>
    <col min="1" max="1" width="9.140625" style="860"/>
    <col min="2" max="2" width="23.85546875" style="860" customWidth="1"/>
    <col min="3" max="15" width="9.140625" style="860"/>
    <col min="16" max="16" width="10.85546875" style="860" bestFit="1" customWidth="1"/>
    <col min="17" max="16384" width="9.140625" style="860"/>
  </cols>
  <sheetData>
    <row r="2" spans="1:16">
      <c r="A2" s="860" t="s">
        <v>1380</v>
      </c>
      <c r="B2" s="861" t="s">
        <v>433</v>
      </c>
    </row>
    <row r="3" spans="1:16" ht="13.5" thickBot="1"/>
    <row r="4" spans="1:16">
      <c r="B4" s="862" t="s">
        <v>2050</v>
      </c>
      <c r="C4" s="863">
        <v>1995</v>
      </c>
      <c r="D4" s="863">
        <v>1996</v>
      </c>
      <c r="E4" s="863">
        <v>1997</v>
      </c>
      <c r="F4" s="863">
        <v>1998</v>
      </c>
      <c r="G4" s="863">
        <v>1999</v>
      </c>
      <c r="H4" s="863">
        <v>2000</v>
      </c>
      <c r="I4" s="863">
        <v>2001</v>
      </c>
      <c r="J4" s="863">
        <v>2002</v>
      </c>
      <c r="K4" s="863">
        <v>2003</v>
      </c>
      <c r="L4" s="863">
        <v>2004</v>
      </c>
      <c r="M4" s="863">
        <v>2005</v>
      </c>
      <c r="N4" s="863">
        <v>2006</v>
      </c>
      <c r="O4" s="863">
        <v>2007</v>
      </c>
      <c r="P4" s="864" t="s">
        <v>1430</v>
      </c>
    </row>
    <row r="5" spans="1:16">
      <c r="B5" s="865" t="s">
        <v>994</v>
      </c>
      <c r="C5" s="866">
        <v>11.4</v>
      </c>
      <c r="D5" s="866">
        <v>9.5</v>
      </c>
      <c r="E5" s="866">
        <v>10.3</v>
      </c>
      <c r="F5" s="866">
        <v>8.6</v>
      </c>
      <c r="G5" s="866">
        <v>13.5</v>
      </c>
      <c r="H5" s="866">
        <v>15.3</v>
      </c>
      <c r="I5" s="866">
        <v>17.7</v>
      </c>
      <c r="J5" s="866">
        <v>20.3</v>
      </c>
      <c r="K5" s="866">
        <v>21.1</v>
      </c>
      <c r="L5" s="866">
        <v>28.1</v>
      </c>
      <c r="M5" s="866">
        <v>27.2</v>
      </c>
      <c r="N5" s="866">
        <v>36.6</v>
      </c>
      <c r="O5" s="866">
        <v>36.799999999999997</v>
      </c>
      <c r="P5" s="867">
        <v>38.799999999999997</v>
      </c>
    </row>
    <row r="6" spans="1:16">
      <c r="B6" s="865" t="s">
        <v>995</v>
      </c>
      <c r="C6" s="866">
        <v>6.1</v>
      </c>
      <c r="D6" s="866">
        <v>4.3</v>
      </c>
      <c r="E6" s="866">
        <v>4.3</v>
      </c>
      <c r="F6" s="866">
        <v>5.4</v>
      </c>
      <c r="G6" s="866">
        <v>7.4</v>
      </c>
      <c r="H6" s="866">
        <v>10.6</v>
      </c>
      <c r="I6" s="866">
        <v>15.1</v>
      </c>
      <c r="J6" s="866">
        <v>17.8</v>
      </c>
      <c r="K6" s="866">
        <v>21.2</v>
      </c>
      <c r="L6" s="866">
        <v>25.2</v>
      </c>
      <c r="M6" s="866">
        <v>34.1</v>
      </c>
      <c r="N6" s="866">
        <v>46.7</v>
      </c>
      <c r="O6" s="866">
        <v>57.8</v>
      </c>
      <c r="P6" s="867">
        <v>48</v>
      </c>
    </row>
    <row r="7" spans="1:16" ht="13.5" thickBot="1">
      <c r="B7" s="868" t="s">
        <v>996</v>
      </c>
      <c r="C7" s="869">
        <v>2.1</v>
      </c>
      <c r="D7" s="869">
        <v>5.2</v>
      </c>
      <c r="E7" s="869">
        <v>4.8</v>
      </c>
      <c r="F7" s="869">
        <v>4.5999999999999996</v>
      </c>
      <c r="G7" s="869">
        <v>8.5</v>
      </c>
      <c r="H7" s="869">
        <v>11.2</v>
      </c>
      <c r="I7" s="869">
        <v>13.7</v>
      </c>
      <c r="J7" s="869">
        <v>16</v>
      </c>
      <c r="K7" s="869">
        <v>15.9</v>
      </c>
      <c r="L7" s="869">
        <v>21.6</v>
      </c>
      <c r="M7" s="869">
        <v>21.8</v>
      </c>
      <c r="N7" s="869">
        <v>30.3</v>
      </c>
      <c r="O7" s="869">
        <v>31</v>
      </c>
      <c r="P7" s="870">
        <v>33.4</v>
      </c>
    </row>
    <row r="8" spans="1:16">
      <c r="B8" s="871" t="s">
        <v>997</v>
      </c>
      <c r="C8" s="871"/>
      <c r="D8" s="871"/>
    </row>
    <row r="10" spans="1:16">
      <c r="B10" s="861" t="s">
        <v>433</v>
      </c>
    </row>
    <row r="26" spans="2:2">
      <c r="B26" s="872" t="s">
        <v>472</v>
      </c>
    </row>
    <row r="28" spans="2:2">
      <c r="B28" s="156" t="s">
        <v>2189</v>
      </c>
    </row>
  </sheetData>
  <phoneticPr fontId="4" type="noConversion"/>
  <hyperlinks>
    <hyperlink ref="B28" location="Мазмұны!B85" display="мазмұнға"/>
  </hyperlinks>
  <pageMargins left="0.78740157480314965" right="0.78740157480314965" top="0.98425196850393704" bottom="0.98425196850393704" header="0.51181102362204722" footer="0.51181102362204722"/>
  <pageSetup paperSize="9" scale="53" orientation="landscape" verticalDpi="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5"/>
  <dimension ref="A2:H35"/>
  <sheetViews>
    <sheetView topLeftCell="A16" zoomScaleNormal="100" workbookViewId="0">
      <selection activeCell="B32" sqref="B32"/>
    </sheetView>
  </sheetViews>
  <sheetFormatPr defaultRowHeight="12.75"/>
  <cols>
    <col min="1" max="1" width="8.85546875" style="873" bestFit="1" customWidth="1"/>
    <col min="2" max="2" width="31.85546875" style="873" customWidth="1"/>
    <col min="3" max="6" width="9.140625" style="873"/>
    <col min="7" max="7" width="32" style="873" bestFit="1" customWidth="1"/>
    <col min="8" max="16384" width="9.140625" style="873"/>
  </cols>
  <sheetData>
    <row r="2" spans="1:8">
      <c r="A2" s="873" t="s">
        <v>1380</v>
      </c>
      <c r="B2" s="874" t="s">
        <v>434</v>
      </c>
    </row>
    <row r="4" spans="1:8">
      <c r="B4" s="874" t="s">
        <v>998</v>
      </c>
      <c r="G4" s="874" t="s">
        <v>999</v>
      </c>
    </row>
    <row r="5" spans="1:8" ht="13.5" thickBot="1"/>
    <row r="6" spans="1:8" ht="16.5" customHeight="1">
      <c r="B6" s="875" t="s">
        <v>1000</v>
      </c>
      <c r="C6" s="876">
        <v>81.900000000000006</v>
      </c>
      <c r="D6" s="877"/>
      <c r="E6" s="877"/>
      <c r="G6" s="875" t="s">
        <v>1000</v>
      </c>
      <c r="H6" s="878">
        <v>74.175817430438357</v>
      </c>
    </row>
    <row r="7" spans="1:8" ht="16.5" customHeight="1">
      <c r="B7" s="879" t="s">
        <v>1001</v>
      </c>
      <c r="C7" s="880">
        <v>1.3</v>
      </c>
      <c r="D7" s="877"/>
      <c r="E7" s="877"/>
      <c r="G7" s="879" t="s">
        <v>1001</v>
      </c>
      <c r="H7" s="881">
        <v>1.671450465703928</v>
      </c>
    </row>
    <row r="8" spans="1:8" ht="16.5" customHeight="1">
      <c r="B8" s="879" t="s">
        <v>1002</v>
      </c>
      <c r="C8" s="880">
        <v>2.6</v>
      </c>
      <c r="D8" s="877"/>
      <c r="E8" s="877"/>
      <c r="G8" s="879" t="s">
        <v>1002</v>
      </c>
      <c r="H8" s="881">
        <v>2.6149045088119225</v>
      </c>
    </row>
    <row r="9" spans="1:8" ht="16.5" customHeight="1">
      <c r="B9" s="879" t="s">
        <v>1003</v>
      </c>
      <c r="C9" s="880">
        <v>7.9</v>
      </c>
      <c r="D9" s="877"/>
      <c r="E9" s="877"/>
      <c r="G9" s="879" t="s">
        <v>1003</v>
      </c>
      <c r="H9" s="881">
        <v>8.1758107488260343</v>
      </c>
    </row>
    <row r="10" spans="1:8" ht="16.5" customHeight="1">
      <c r="B10" s="879" t="s">
        <v>1004</v>
      </c>
      <c r="C10" s="880">
        <v>1.3</v>
      </c>
      <c r="D10" s="877"/>
      <c r="E10" s="877"/>
      <c r="G10" s="879" t="s">
        <v>1004</v>
      </c>
      <c r="H10" s="881">
        <v>1.2589092609692329</v>
      </c>
    </row>
    <row r="11" spans="1:8" ht="16.5" customHeight="1" thickBot="1">
      <c r="B11" s="882" t="s">
        <v>1005</v>
      </c>
      <c r="C11" s="883">
        <v>4.9000000000000004</v>
      </c>
      <c r="D11" s="877"/>
      <c r="E11" s="877"/>
      <c r="G11" s="882" t="s">
        <v>1005</v>
      </c>
      <c r="H11" s="884">
        <v>12.103107585250534</v>
      </c>
    </row>
    <row r="13" spans="1:8">
      <c r="B13" s="874" t="s">
        <v>434</v>
      </c>
    </row>
    <row r="15" spans="1:8">
      <c r="B15" s="874" t="str">
        <f>B4</f>
        <v>2007 жылғы 1 қазандағы жағдай бойынша</v>
      </c>
      <c r="G15" s="874" t="str">
        <f>G4</f>
        <v>2008 жылғы 1 қазандағы жағдай бойынша</v>
      </c>
    </row>
    <row r="30" spans="2:7">
      <c r="B30" s="885" t="s">
        <v>1006</v>
      </c>
      <c r="G30" s="885" t="s">
        <v>1006</v>
      </c>
    </row>
    <row r="32" spans="2:7">
      <c r="B32" s="156" t="s">
        <v>2189</v>
      </c>
    </row>
    <row r="35" spans="4:4">
      <c r="D35" s="286"/>
    </row>
  </sheetData>
  <phoneticPr fontId="4" type="noConversion"/>
  <hyperlinks>
    <hyperlink ref="B32" location="Мазмұны!B86" display="мазмұнға"/>
  </hyperlinks>
  <pageMargins left="0.75" right="0.75" top="1" bottom="1" header="0.5" footer="0.5"/>
  <pageSetup paperSize="9" scale="69" orientation="portrait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6"/>
  <dimension ref="A2:F25"/>
  <sheetViews>
    <sheetView topLeftCell="A20" workbookViewId="0">
      <selection activeCell="B25" sqref="B25"/>
    </sheetView>
  </sheetViews>
  <sheetFormatPr defaultRowHeight="12.75"/>
  <cols>
    <col min="1" max="1" width="9.140625" style="873"/>
    <col min="2" max="2" width="32" style="873" customWidth="1"/>
    <col min="3" max="6" width="9.85546875" style="873" bestFit="1" customWidth="1"/>
    <col min="7" max="16384" width="9.140625" style="873"/>
  </cols>
  <sheetData>
    <row r="2" spans="1:6">
      <c r="A2" s="873" t="s">
        <v>1380</v>
      </c>
      <c r="B2" s="874" t="s">
        <v>203</v>
      </c>
    </row>
    <row r="3" spans="1:6">
      <c r="B3" s="873" t="s">
        <v>1934</v>
      </c>
    </row>
    <row r="5" spans="1:6" ht="18" customHeight="1" thickBot="1">
      <c r="B5" s="288"/>
      <c r="C5" s="288">
        <v>38718</v>
      </c>
      <c r="D5" s="288">
        <v>39083</v>
      </c>
      <c r="E5" s="288">
        <v>39448</v>
      </c>
      <c r="F5" s="288">
        <v>39722</v>
      </c>
    </row>
    <row r="6" spans="1:6" ht="18" customHeight="1">
      <c r="B6" s="289" t="s">
        <v>1000</v>
      </c>
      <c r="C6" s="290">
        <v>34</v>
      </c>
      <c r="D6" s="290">
        <v>33</v>
      </c>
      <c r="E6" s="290">
        <v>35</v>
      </c>
      <c r="F6" s="290">
        <v>36</v>
      </c>
    </row>
    <row r="7" spans="1:6" ht="18" customHeight="1">
      <c r="B7" s="289" t="s">
        <v>1001</v>
      </c>
      <c r="C7" s="290">
        <v>37</v>
      </c>
      <c r="D7" s="290">
        <v>40</v>
      </c>
      <c r="E7" s="290">
        <v>41</v>
      </c>
      <c r="F7" s="290">
        <v>44</v>
      </c>
    </row>
    <row r="8" spans="1:6" ht="18" customHeight="1">
      <c r="B8" s="289" t="s">
        <v>1935</v>
      </c>
      <c r="C8" s="290">
        <v>30</v>
      </c>
      <c r="D8" s="290">
        <v>33</v>
      </c>
      <c r="E8" s="290">
        <v>44</v>
      </c>
      <c r="F8" s="290">
        <v>49</v>
      </c>
    </row>
    <row r="9" spans="1:6" ht="25.5">
      <c r="B9" s="291" t="s">
        <v>1936</v>
      </c>
      <c r="C9" s="290">
        <v>130</v>
      </c>
      <c r="D9" s="290">
        <v>147</v>
      </c>
      <c r="E9" s="290">
        <v>208</v>
      </c>
      <c r="F9" s="290">
        <v>217</v>
      </c>
    </row>
    <row r="10" spans="1:6" ht="18" customHeight="1">
      <c r="B10" s="289" t="s">
        <v>1937</v>
      </c>
      <c r="C10" s="290">
        <v>62</v>
      </c>
      <c r="D10" s="290">
        <v>70</v>
      </c>
      <c r="E10" s="290">
        <v>106</v>
      </c>
      <c r="F10" s="290">
        <v>106</v>
      </c>
    </row>
    <row r="11" spans="1:6" ht="18" customHeight="1">
      <c r="B11" s="289" t="s">
        <v>1938</v>
      </c>
      <c r="C11" s="290">
        <v>18</v>
      </c>
      <c r="D11" s="290">
        <v>16</v>
      </c>
      <c r="E11" s="290">
        <v>17</v>
      </c>
      <c r="F11" s="290">
        <v>15</v>
      </c>
    </row>
    <row r="12" spans="1:6" ht="18" customHeight="1">
      <c r="B12" s="289" t="s">
        <v>1432</v>
      </c>
      <c r="C12" s="290">
        <v>11</v>
      </c>
      <c r="D12" s="290">
        <v>13</v>
      </c>
      <c r="E12" s="290">
        <v>11</v>
      </c>
      <c r="F12" s="290">
        <v>13</v>
      </c>
    </row>
    <row r="13" spans="1:6" ht="18" customHeight="1">
      <c r="B13" s="289" t="s">
        <v>1433</v>
      </c>
      <c r="C13" s="290">
        <v>28</v>
      </c>
      <c r="D13" s="290">
        <v>37</v>
      </c>
      <c r="E13" s="290">
        <v>61</v>
      </c>
      <c r="F13" s="290">
        <v>68</v>
      </c>
    </row>
    <row r="14" spans="1:6" ht="18" customHeight="1">
      <c r="B14" s="289" t="s">
        <v>1939</v>
      </c>
      <c r="C14" s="290">
        <v>11</v>
      </c>
      <c r="D14" s="290">
        <v>9</v>
      </c>
      <c r="E14" s="290">
        <v>10</v>
      </c>
      <c r="F14" s="290">
        <v>11</v>
      </c>
    </row>
    <row r="15" spans="1:6" ht="18" customHeight="1">
      <c r="B15" s="289" t="s">
        <v>1940</v>
      </c>
      <c r="C15" s="290">
        <v>0</v>
      </c>
      <c r="D15" s="290">
        <v>2</v>
      </c>
      <c r="E15" s="290">
        <v>3</v>
      </c>
      <c r="F15" s="290">
        <v>4</v>
      </c>
    </row>
    <row r="16" spans="1:6" ht="18" customHeight="1">
      <c r="B16" s="289" t="s">
        <v>1941</v>
      </c>
      <c r="C16" s="290">
        <v>1</v>
      </c>
      <c r="D16" s="290">
        <v>1</v>
      </c>
      <c r="E16" s="290">
        <v>1</v>
      </c>
      <c r="F16" s="290">
        <v>1</v>
      </c>
    </row>
    <row r="17" spans="2:6" ht="18" customHeight="1">
      <c r="B17" s="289" t="s">
        <v>1003</v>
      </c>
      <c r="C17" s="290">
        <v>14</v>
      </c>
      <c r="D17" s="290">
        <v>14</v>
      </c>
      <c r="E17" s="290">
        <v>14</v>
      </c>
      <c r="F17" s="290">
        <v>14</v>
      </c>
    </row>
    <row r="18" spans="2:6" ht="18" customHeight="1">
      <c r="B18" s="289" t="s">
        <v>1942</v>
      </c>
      <c r="C18" s="290">
        <v>7</v>
      </c>
      <c r="D18" s="290">
        <v>10</v>
      </c>
      <c r="E18" s="290">
        <v>12</v>
      </c>
      <c r="F18" s="290">
        <v>12</v>
      </c>
    </row>
    <row r="19" spans="2:6" ht="27" customHeight="1">
      <c r="B19" s="289" t="s">
        <v>1943</v>
      </c>
      <c r="C19" s="290">
        <v>32</v>
      </c>
      <c r="D19" s="290">
        <v>16</v>
      </c>
      <c r="E19" s="290">
        <v>23</v>
      </c>
      <c r="F19" s="290">
        <v>23</v>
      </c>
    </row>
    <row r="20" spans="2:6" ht="24" customHeight="1">
      <c r="B20" s="289" t="s">
        <v>1944</v>
      </c>
      <c r="C20" s="290">
        <v>0</v>
      </c>
      <c r="D20" s="290">
        <v>1</v>
      </c>
      <c r="E20" s="290">
        <v>4</v>
      </c>
      <c r="F20" s="290">
        <v>4</v>
      </c>
    </row>
    <row r="21" spans="2:6" ht="18" customHeight="1" thickBot="1">
      <c r="B21" s="292"/>
      <c r="C21" s="292"/>
      <c r="D21" s="292"/>
      <c r="E21" s="292"/>
      <c r="F21" s="292"/>
    </row>
    <row r="22" spans="2:6">
      <c r="B22" s="886" t="s">
        <v>1945</v>
      </c>
    </row>
    <row r="23" spans="2:6">
      <c r="B23" s="885" t="s">
        <v>1006</v>
      </c>
    </row>
    <row r="25" spans="2:6">
      <c r="B25" s="156" t="s">
        <v>2189</v>
      </c>
    </row>
  </sheetData>
  <phoneticPr fontId="4" type="noConversion"/>
  <hyperlinks>
    <hyperlink ref="B25" location="Мазмұны!B87" display="мазмұнға"/>
  </hyperlinks>
  <pageMargins left="0.75" right="0.75" top="1" bottom="1" header="0.5" footer="0.5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8"/>
  <dimension ref="A2:G30"/>
  <sheetViews>
    <sheetView topLeftCell="A14" zoomScaleNormal="100" workbookViewId="0">
      <selection activeCell="B30" sqref="B30"/>
    </sheetView>
  </sheetViews>
  <sheetFormatPr defaultColWidth="8" defaultRowHeight="12.75"/>
  <cols>
    <col min="1" max="1" width="8" style="286" customWidth="1"/>
    <col min="2" max="2" width="30.42578125" style="286" bestFit="1" customWidth="1"/>
    <col min="3" max="3" width="8.85546875" style="286" customWidth="1"/>
    <col min="4" max="4" width="10.7109375" style="286" customWidth="1"/>
    <col min="5" max="5" width="10.42578125" style="286" customWidth="1"/>
    <col min="6" max="16384" width="8" style="286"/>
  </cols>
  <sheetData>
    <row r="2" spans="1:7">
      <c r="A2" s="873" t="s">
        <v>1380</v>
      </c>
      <c r="B2" s="293" t="s">
        <v>204</v>
      </c>
    </row>
    <row r="3" spans="1:7">
      <c r="B3" s="294" t="s">
        <v>1946</v>
      </c>
    </row>
    <row r="4" spans="1:7" ht="16.5" customHeight="1" thickBot="1">
      <c r="B4" s="295" t="s">
        <v>2050</v>
      </c>
      <c r="C4" s="295" t="s">
        <v>1947</v>
      </c>
      <c r="D4" s="296">
        <v>38353</v>
      </c>
      <c r="E4" s="296">
        <v>39722</v>
      </c>
    </row>
    <row r="5" spans="1:7" ht="16.5" customHeight="1">
      <c r="B5" s="875" t="s">
        <v>1000</v>
      </c>
      <c r="C5" s="298">
        <f t="shared" ref="C5:C10" si="0">E5-D5</f>
        <v>-5.6623454231998522</v>
      </c>
      <c r="D5" s="299">
        <v>79.83816285363821</v>
      </c>
      <c r="E5" s="299">
        <v>74.175817430438357</v>
      </c>
    </row>
    <row r="6" spans="1:7" ht="16.5" customHeight="1">
      <c r="B6" s="879" t="s">
        <v>1001</v>
      </c>
      <c r="C6" s="298">
        <f t="shared" si="0"/>
        <v>0.36150829967039844</v>
      </c>
      <c r="D6" s="299">
        <v>1.3099421660335295</v>
      </c>
      <c r="E6" s="299">
        <v>1.671450465703928</v>
      </c>
      <c r="F6" s="877"/>
      <c r="G6" s="873"/>
    </row>
    <row r="7" spans="1:7" ht="16.5" customHeight="1">
      <c r="B7" s="879" t="s">
        <v>1002</v>
      </c>
      <c r="C7" s="298">
        <f t="shared" si="0"/>
        <v>2.1820363942844136</v>
      </c>
      <c r="D7" s="299">
        <v>0.43286811452750873</v>
      </c>
      <c r="E7" s="299">
        <v>2.6149045088119225</v>
      </c>
      <c r="F7" s="877"/>
      <c r="G7" s="873"/>
    </row>
    <row r="8" spans="1:7" ht="16.5" customHeight="1">
      <c r="B8" s="879" t="s">
        <v>1003</v>
      </c>
      <c r="C8" s="298">
        <f t="shared" si="0"/>
        <v>-6.2149391554195432</v>
      </c>
      <c r="D8" s="299">
        <v>14.390749904245578</v>
      </c>
      <c r="E8" s="299">
        <v>8.1758107488260343</v>
      </c>
      <c r="F8" s="877"/>
      <c r="G8" s="873"/>
    </row>
    <row r="9" spans="1:7" ht="16.5" customHeight="1">
      <c r="B9" s="879" t="s">
        <v>1004</v>
      </c>
      <c r="C9" s="298">
        <f t="shared" si="0"/>
        <v>0.10016588693673678</v>
      </c>
      <c r="D9" s="299">
        <v>1.1587433740324962</v>
      </c>
      <c r="E9" s="299">
        <v>1.2589092609692329</v>
      </c>
      <c r="F9" s="877"/>
      <c r="G9" s="873"/>
    </row>
    <row r="10" spans="1:7" ht="16.5" customHeight="1" thickBot="1">
      <c r="B10" s="882" t="s">
        <v>1005</v>
      </c>
      <c r="C10" s="298">
        <f t="shared" si="0"/>
        <v>9.2335739977278521</v>
      </c>
      <c r="D10" s="299">
        <v>2.8695335875226808</v>
      </c>
      <c r="E10" s="299">
        <v>12.103107585250534</v>
      </c>
      <c r="F10" s="877"/>
      <c r="G10" s="873"/>
    </row>
    <row r="11" spans="1:7">
      <c r="B11" s="300"/>
      <c r="C11" s="301"/>
      <c r="D11" s="302"/>
      <c r="E11" s="302"/>
      <c r="F11" s="877"/>
      <c r="G11" s="873"/>
    </row>
    <row r="12" spans="1:7">
      <c r="B12" s="293" t="s">
        <v>204</v>
      </c>
      <c r="C12" s="301"/>
      <c r="D12" s="302"/>
      <c r="E12" s="302"/>
      <c r="F12" s="877"/>
      <c r="G12" s="873"/>
    </row>
    <row r="13" spans="1:7">
      <c r="B13" s="294" t="s">
        <v>1946</v>
      </c>
      <c r="F13" s="877"/>
      <c r="G13" s="873"/>
    </row>
    <row r="28" spans="2:2">
      <c r="B28" s="885" t="s">
        <v>1006</v>
      </c>
    </row>
    <row r="29" spans="2:2">
      <c r="B29" s="873"/>
    </row>
    <row r="30" spans="2:2">
      <c r="B30" s="156" t="s">
        <v>2189</v>
      </c>
    </row>
  </sheetData>
  <phoneticPr fontId="4" type="noConversion"/>
  <hyperlinks>
    <hyperlink ref="B30" location="Мазмұны!B88" display="мазмұнға"/>
  </hyperlinks>
  <pageMargins left="0.75" right="0.75" top="1" bottom="1" header="0.5" footer="0.5"/>
  <pageSetup paperSize="9" scale="86" orientation="portrait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9"/>
  <dimension ref="A2:C35"/>
  <sheetViews>
    <sheetView topLeftCell="A14" workbookViewId="0">
      <selection activeCell="B35" sqref="B35"/>
    </sheetView>
  </sheetViews>
  <sheetFormatPr defaultRowHeight="12.75"/>
  <cols>
    <col min="1" max="1" width="9.140625" style="873"/>
    <col min="2" max="2" width="46.85546875" style="873" customWidth="1"/>
    <col min="3" max="16384" width="9.140625" style="873"/>
  </cols>
  <sheetData>
    <row r="2" spans="1:3">
      <c r="A2" s="873" t="s">
        <v>1380</v>
      </c>
      <c r="B2" s="874" t="s">
        <v>205</v>
      </c>
    </row>
    <row r="3" spans="1:3">
      <c r="B3" s="873" t="s">
        <v>1948</v>
      </c>
    </row>
    <row r="4" spans="1:3" ht="13.5" thickBot="1"/>
    <row r="5" spans="1:3" ht="16.5" customHeight="1">
      <c r="B5" s="887" t="s">
        <v>1949</v>
      </c>
      <c r="C5" s="876">
        <v>63.04</v>
      </c>
    </row>
    <row r="6" spans="1:3" ht="18.75" customHeight="1">
      <c r="B6" s="888" t="s">
        <v>1950</v>
      </c>
      <c r="C6" s="880">
        <v>3.35</v>
      </c>
    </row>
    <row r="7" spans="1:3" ht="26.25" customHeight="1">
      <c r="B7" s="888" t="s">
        <v>1952</v>
      </c>
      <c r="C7" s="880">
        <v>1.76</v>
      </c>
    </row>
    <row r="8" spans="1:3" ht="24.75" customHeight="1">
      <c r="B8" s="888" t="s">
        <v>1951</v>
      </c>
      <c r="C8" s="880">
        <v>22.42</v>
      </c>
    </row>
    <row r="9" spans="1:3">
      <c r="B9" s="888" t="s">
        <v>1953</v>
      </c>
      <c r="C9" s="880">
        <v>7.3</v>
      </c>
    </row>
    <row r="10" spans="1:3" ht="13.5" thickBot="1">
      <c r="B10" s="889" t="s">
        <v>1954</v>
      </c>
      <c r="C10" s="883">
        <v>2.13</v>
      </c>
    </row>
    <row r="11" spans="1:3">
      <c r="B11" s="890"/>
      <c r="C11" s="877"/>
    </row>
    <row r="12" spans="1:3">
      <c r="B12" s="874" t="s">
        <v>205</v>
      </c>
    </row>
    <row r="13" spans="1:3">
      <c r="B13" s="873" t="s">
        <v>1948</v>
      </c>
    </row>
    <row r="33" spans="2:2">
      <c r="B33" s="891" t="s">
        <v>1006</v>
      </c>
    </row>
    <row r="35" spans="2:2">
      <c r="B35" s="156" t="s">
        <v>2189</v>
      </c>
    </row>
  </sheetData>
  <phoneticPr fontId="4" type="noConversion"/>
  <hyperlinks>
    <hyperlink ref="B35" location="Мазмұны!B89" display="мазмұнға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0"/>
  <dimension ref="A2:J28"/>
  <sheetViews>
    <sheetView topLeftCell="A19" zoomScaleNormal="100" workbookViewId="0">
      <selection activeCell="B28" sqref="B28"/>
    </sheetView>
  </sheetViews>
  <sheetFormatPr defaultRowHeight="12.75"/>
  <cols>
    <col min="1" max="1" width="9.7109375" style="892" bestFit="1" customWidth="1"/>
    <col min="2" max="2" width="23.28515625" style="892" customWidth="1"/>
    <col min="3" max="16384" width="9.140625" style="892"/>
  </cols>
  <sheetData>
    <row r="2" spans="1:3">
      <c r="A2" s="892" t="s">
        <v>777</v>
      </c>
      <c r="B2" s="893" t="s">
        <v>206</v>
      </c>
    </row>
    <row r="3" spans="1:3">
      <c r="B3" s="892" t="s">
        <v>1955</v>
      </c>
    </row>
    <row r="4" spans="1:3" ht="13.5" thickBot="1"/>
    <row r="5" spans="1:3" ht="28.5" customHeight="1">
      <c r="B5" s="894" t="s">
        <v>1003</v>
      </c>
      <c r="C5" s="895">
        <v>79.099999999999994</v>
      </c>
    </row>
    <row r="6" spans="1:3" ht="16.5" customHeight="1">
      <c r="B6" s="896" t="s">
        <v>1956</v>
      </c>
      <c r="C6" s="897">
        <v>75.900000000000006</v>
      </c>
    </row>
    <row r="7" spans="1:3" ht="16.5" customHeight="1" thickBot="1">
      <c r="B7" s="898" t="s">
        <v>1001</v>
      </c>
      <c r="C7" s="899">
        <v>52.9</v>
      </c>
    </row>
    <row r="9" spans="1:3">
      <c r="B9" s="893" t="s">
        <v>206</v>
      </c>
    </row>
    <row r="10" spans="1:3">
      <c r="B10" s="892" t="s">
        <v>1955</v>
      </c>
    </row>
    <row r="18" spans="2:10">
      <c r="J18" s="286"/>
    </row>
    <row r="24" spans="2:10" ht="15" customHeight="1">
      <c r="B24" s="892" t="s">
        <v>547</v>
      </c>
    </row>
    <row r="26" spans="2:10">
      <c r="B26" s="900" t="s">
        <v>1006</v>
      </c>
    </row>
    <row r="28" spans="2:10">
      <c r="B28" s="156" t="s">
        <v>2189</v>
      </c>
    </row>
  </sheetData>
  <phoneticPr fontId="4" type="noConversion"/>
  <hyperlinks>
    <hyperlink ref="B28" location="Мазмұны!B90" display="мазмұнға"/>
  </hyperlinks>
  <pageMargins left="0.75" right="0.75" top="1" bottom="1" header="0.5" footer="0.5"/>
  <pageSetup paperSize="9" scale="90" orientation="portrait" verticalDpi="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1"/>
  <dimension ref="A2:H34"/>
  <sheetViews>
    <sheetView topLeftCell="A19" zoomScaleNormal="100" workbookViewId="0">
      <selection activeCell="B34" sqref="B34"/>
    </sheetView>
  </sheetViews>
  <sheetFormatPr defaultColWidth="8" defaultRowHeight="12.75"/>
  <cols>
    <col min="1" max="1" width="8.85546875" style="286" bestFit="1" customWidth="1"/>
    <col min="2" max="2" width="51" style="286" bestFit="1" customWidth="1"/>
    <col min="3" max="8" width="9.85546875" style="286" bestFit="1" customWidth="1"/>
    <col min="9" max="16384" width="8" style="286"/>
  </cols>
  <sheetData>
    <row r="2" spans="1:8">
      <c r="A2" s="892" t="s">
        <v>1380</v>
      </c>
      <c r="B2" s="303" t="s">
        <v>208</v>
      </c>
      <c r="C2" s="304"/>
      <c r="D2" s="304"/>
      <c r="E2" s="304"/>
      <c r="F2" s="304"/>
      <c r="G2" s="304"/>
      <c r="H2" s="304"/>
    </row>
    <row r="3" spans="1:8">
      <c r="A3" s="892"/>
      <c r="B3" s="893" t="s">
        <v>1955</v>
      </c>
      <c r="C3" s="304"/>
      <c r="D3" s="304"/>
      <c r="E3" s="304"/>
      <c r="F3" s="304"/>
      <c r="G3" s="304"/>
      <c r="H3" s="304"/>
    </row>
    <row r="4" spans="1:8" ht="13.5" thickBot="1">
      <c r="B4" s="304"/>
      <c r="C4" s="304"/>
      <c r="D4" s="304"/>
      <c r="E4" s="304"/>
      <c r="F4" s="304"/>
      <c r="G4" s="304"/>
      <c r="H4" s="304"/>
    </row>
    <row r="5" spans="1:8" ht="16.5" customHeight="1" thickBot="1">
      <c r="B5" s="305" t="s">
        <v>1958</v>
      </c>
      <c r="C5" s="306">
        <v>37987</v>
      </c>
      <c r="D5" s="306">
        <v>38353</v>
      </c>
      <c r="E5" s="306">
        <v>38718</v>
      </c>
      <c r="F5" s="306">
        <v>39083</v>
      </c>
      <c r="G5" s="306">
        <v>39448</v>
      </c>
      <c r="H5" s="306">
        <v>39722</v>
      </c>
    </row>
    <row r="6" spans="1:8" ht="16.5" customHeight="1" thickBot="1">
      <c r="B6" s="307" t="s">
        <v>1959</v>
      </c>
      <c r="C6" s="308">
        <v>73.900000000000006</v>
      </c>
      <c r="D6" s="308">
        <v>74.3</v>
      </c>
      <c r="E6" s="308">
        <v>74.099999999999994</v>
      </c>
      <c r="F6" s="308">
        <v>79.400000000000006</v>
      </c>
      <c r="G6" s="308">
        <v>78</v>
      </c>
      <c r="H6" s="308">
        <v>75.900000000000006</v>
      </c>
    </row>
    <row r="7" spans="1:8" ht="16.5" customHeight="1" thickBot="1">
      <c r="B7" s="307" t="s">
        <v>1960</v>
      </c>
      <c r="C7" s="308">
        <v>76.8</v>
      </c>
      <c r="D7" s="308">
        <v>78.8</v>
      </c>
      <c r="E7" s="308">
        <v>76</v>
      </c>
      <c r="F7" s="308">
        <v>79.5</v>
      </c>
      <c r="G7" s="308">
        <v>79.599999999999994</v>
      </c>
      <c r="H7" s="308">
        <v>79.3</v>
      </c>
    </row>
    <row r="8" spans="1:8" ht="16.5" customHeight="1" thickBot="1">
      <c r="B8" s="307" t="s">
        <v>1961</v>
      </c>
      <c r="C8" s="308">
        <v>60.8</v>
      </c>
      <c r="D8" s="308">
        <v>64.3</v>
      </c>
      <c r="E8" s="308">
        <v>68.900000000000006</v>
      </c>
      <c r="F8" s="308">
        <v>75.7</v>
      </c>
      <c r="G8" s="308">
        <v>74.400000000000006</v>
      </c>
      <c r="H8" s="308">
        <v>75.2</v>
      </c>
    </row>
    <row r="9" spans="1:8" ht="16.5" customHeight="1" thickBot="1">
      <c r="B9" s="307" t="s">
        <v>1962</v>
      </c>
      <c r="C9" s="308">
        <v>69.5</v>
      </c>
      <c r="D9" s="308">
        <v>71.599999999999994</v>
      </c>
      <c r="E9" s="308">
        <v>74.5</v>
      </c>
      <c r="F9" s="308">
        <v>72.099999999999994</v>
      </c>
      <c r="G9" s="308">
        <v>68.8</v>
      </c>
      <c r="H9" s="308">
        <v>68.900000000000006</v>
      </c>
    </row>
    <row r="10" spans="1:8" ht="16.5" customHeight="1" thickBot="1">
      <c r="B10" s="307" t="s">
        <v>1963</v>
      </c>
      <c r="C10" s="308">
        <v>74.2</v>
      </c>
      <c r="D10" s="308">
        <v>72.8</v>
      </c>
      <c r="E10" s="308">
        <v>66.3</v>
      </c>
      <c r="F10" s="308">
        <v>64.7</v>
      </c>
      <c r="G10" s="308">
        <v>66.5</v>
      </c>
      <c r="H10" s="308">
        <v>67.5</v>
      </c>
    </row>
    <row r="11" spans="1:8">
      <c r="B11" s="309" t="s">
        <v>1964</v>
      </c>
    </row>
    <row r="12" spans="1:8">
      <c r="B12" s="309"/>
    </row>
    <row r="13" spans="1:8">
      <c r="B13" s="309"/>
    </row>
    <row r="14" spans="1:8">
      <c r="B14" s="1517" t="s">
        <v>1957</v>
      </c>
      <c r="C14" s="1517"/>
    </row>
    <row r="15" spans="1:8">
      <c r="B15" s="1517"/>
      <c r="C15" s="1517"/>
    </row>
    <row r="31" spans="2:2">
      <c r="B31" s="309" t="s">
        <v>1964</v>
      </c>
    </row>
    <row r="32" spans="2:2">
      <c r="B32" s="309" t="s">
        <v>1965</v>
      </c>
    </row>
    <row r="34" spans="2:2">
      <c r="B34" s="156" t="s">
        <v>2189</v>
      </c>
    </row>
  </sheetData>
  <mergeCells count="1">
    <mergeCell ref="B14:C15"/>
  </mergeCells>
  <phoneticPr fontId="4" type="noConversion"/>
  <hyperlinks>
    <hyperlink ref="B34" location="Мазмұны!B93" display="мазмұнға"/>
  </hyperlinks>
  <pageMargins left="0.75" right="0.75" top="1" bottom="1" header="0.5" footer="0.5"/>
  <pageSetup paperSize="9" scale="73" orientation="portrait" verticalDpi="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2"/>
  <dimension ref="A2:F60"/>
  <sheetViews>
    <sheetView topLeftCell="A34" zoomScaleNormal="100" workbookViewId="0">
      <selection activeCell="B60" sqref="B60"/>
    </sheetView>
  </sheetViews>
  <sheetFormatPr defaultColWidth="8" defaultRowHeight="12.75"/>
  <cols>
    <col min="1" max="1" width="8.85546875" style="304" bestFit="1" customWidth="1"/>
    <col min="2" max="2" width="31.5703125" style="304" customWidth="1"/>
    <col min="3" max="3" width="27.140625" style="304" customWidth="1"/>
    <col min="4" max="16384" width="8" style="304"/>
  </cols>
  <sheetData>
    <row r="2" spans="1:3">
      <c r="A2" s="892" t="s">
        <v>1380</v>
      </c>
      <c r="B2" s="293" t="s">
        <v>435</v>
      </c>
    </row>
    <row r="3" spans="1:3">
      <c r="B3" s="294" t="s">
        <v>436</v>
      </c>
    </row>
    <row r="4" spans="1:3" ht="13.5" thickBot="1"/>
    <row r="5" spans="1:3" ht="26.25" thickBot="1">
      <c r="B5" s="310" t="s">
        <v>1966</v>
      </c>
      <c r="C5" s="311" t="s">
        <v>1967</v>
      </c>
    </row>
    <row r="6" spans="1:3" ht="15.75" customHeight="1" thickBot="1">
      <c r="B6" s="312" t="s">
        <v>889</v>
      </c>
      <c r="C6" s="313">
        <v>44</v>
      </c>
    </row>
    <row r="7" spans="1:3" ht="15.75" customHeight="1" thickBot="1">
      <c r="B7" s="312" t="s">
        <v>1435</v>
      </c>
      <c r="C7" s="313">
        <v>84</v>
      </c>
    </row>
    <row r="8" spans="1:3" ht="15.75" customHeight="1" thickBot="1">
      <c r="B8" s="312" t="s">
        <v>1239</v>
      </c>
      <c r="C8" s="313">
        <v>50</v>
      </c>
    </row>
    <row r="9" spans="1:3" ht="15.75" customHeight="1" thickBot="1">
      <c r="B9" s="312" t="s">
        <v>1240</v>
      </c>
      <c r="C9" s="313">
        <v>64</v>
      </c>
    </row>
    <row r="10" spans="1:3" ht="15.75" customHeight="1" thickBot="1">
      <c r="B10" s="312" t="s">
        <v>1436</v>
      </c>
      <c r="C10" s="313">
        <v>65</v>
      </c>
    </row>
    <row r="11" spans="1:3" ht="15.75" customHeight="1" thickBot="1">
      <c r="B11" s="312" t="s">
        <v>1437</v>
      </c>
      <c r="C11" s="313">
        <v>82</v>
      </c>
    </row>
    <row r="12" spans="1:3" ht="15.75" customHeight="1" thickBot="1">
      <c r="B12" s="312" t="s">
        <v>1438</v>
      </c>
      <c r="C12" s="313">
        <v>54</v>
      </c>
    </row>
    <row r="13" spans="1:3" ht="15.75" customHeight="1" thickBot="1">
      <c r="B13" s="312" t="s">
        <v>1439</v>
      </c>
      <c r="C13" s="313">
        <v>22</v>
      </c>
    </row>
    <row r="14" spans="1:3" ht="15.75" customHeight="1" thickBot="1">
      <c r="B14" s="312" t="s">
        <v>902</v>
      </c>
      <c r="C14" s="313">
        <v>66</v>
      </c>
    </row>
    <row r="15" spans="1:3" ht="15.75" customHeight="1" thickBot="1">
      <c r="B15" s="312" t="s">
        <v>1440</v>
      </c>
      <c r="C15" s="313">
        <v>26</v>
      </c>
    </row>
    <row r="16" spans="1:3" ht="15.75" customHeight="1" thickBot="1">
      <c r="B16" s="312" t="s">
        <v>1238</v>
      </c>
      <c r="C16" s="313">
        <v>69</v>
      </c>
    </row>
    <row r="17" spans="2:6" ht="15.75" customHeight="1" thickBot="1">
      <c r="B17" s="312" t="s">
        <v>1042</v>
      </c>
      <c r="C17" s="313">
        <v>83</v>
      </c>
    </row>
    <row r="18" spans="2:6" ht="15.75" customHeight="1" thickBot="1">
      <c r="B18" s="312" t="s">
        <v>2030</v>
      </c>
      <c r="C18" s="313">
        <v>36</v>
      </c>
    </row>
    <row r="19" spans="2:6" ht="15.75" customHeight="1" thickBot="1">
      <c r="B19" s="312" t="s">
        <v>2091</v>
      </c>
      <c r="C19" s="313">
        <v>85</v>
      </c>
    </row>
    <row r="20" spans="2:6" ht="15.75" customHeight="1" thickBot="1">
      <c r="B20" s="312" t="s">
        <v>1262</v>
      </c>
      <c r="C20" s="313">
        <v>47</v>
      </c>
    </row>
    <row r="21" spans="2:6" ht="15.75" customHeight="1" thickBot="1">
      <c r="B21" s="312" t="s">
        <v>1441</v>
      </c>
      <c r="C21" s="313">
        <v>68</v>
      </c>
    </row>
    <row r="22" spans="2:6" ht="15.75" customHeight="1" thickBot="1">
      <c r="B22" s="312" t="s">
        <v>1442</v>
      </c>
      <c r="C22" s="313">
        <v>40</v>
      </c>
    </row>
    <row r="23" spans="2:6" ht="15.75" customHeight="1" thickBot="1">
      <c r="B23" s="312" t="s">
        <v>1443</v>
      </c>
      <c r="C23" s="313">
        <v>58</v>
      </c>
    </row>
    <row r="24" spans="2:6" ht="15.75" customHeight="1" thickBot="1">
      <c r="B24" s="312" t="s">
        <v>1236</v>
      </c>
      <c r="C24" s="313">
        <v>54</v>
      </c>
    </row>
    <row r="25" spans="2:6" ht="15.75" customHeight="1" thickBot="1">
      <c r="B25" s="312" t="s">
        <v>1444</v>
      </c>
      <c r="C25" s="313">
        <v>59</v>
      </c>
    </row>
    <row r="26" spans="2:6" ht="15.75" customHeight="1" thickBot="1">
      <c r="B26" s="314" t="s">
        <v>1968</v>
      </c>
      <c r="C26" s="315">
        <v>59</v>
      </c>
    </row>
    <row r="27" spans="2:6" ht="15.75" customHeight="1" thickBot="1">
      <c r="B27" s="312" t="s">
        <v>759</v>
      </c>
      <c r="C27" s="313">
        <v>76.900000000000006</v>
      </c>
    </row>
    <row r="28" spans="2:6">
      <c r="B28" s="316" t="s">
        <v>1969</v>
      </c>
    </row>
    <row r="29" spans="2:6">
      <c r="B29" s="317"/>
      <c r="C29" s="318"/>
    </row>
    <row r="30" spans="2:6">
      <c r="F30" s="286"/>
    </row>
    <row r="31" spans="2:6">
      <c r="B31" s="293" t="s">
        <v>435</v>
      </c>
    </row>
    <row r="32" spans="2:6">
      <c r="B32" s="294" t="s">
        <v>436</v>
      </c>
    </row>
    <row r="57" spans="2:3">
      <c r="B57" s="316" t="s">
        <v>1969</v>
      </c>
    </row>
    <row r="58" spans="2:3">
      <c r="B58" s="317" t="s">
        <v>1970</v>
      </c>
      <c r="C58" s="318"/>
    </row>
    <row r="60" spans="2:3">
      <c r="B60" s="156" t="s">
        <v>2189</v>
      </c>
    </row>
  </sheetData>
  <phoneticPr fontId="4" type="noConversion"/>
  <hyperlinks>
    <hyperlink ref="B60" location="Мазмұны!B94" display="мазмұнға"/>
  </hyperlinks>
  <pageMargins left="0.75" right="0.75" top="1" bottom="1" header="0.5" footer="0.5"/>
  <pageSetup paperSize="9" scale="85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3"/>
  <dimension ref="A2:I31"/>
  <sheetViews>
    <sheetView topLeftCell="A14" zoomScaleNormal="100" workbookViewId="0">
      <selection activeCell="B26" sqref="B26"/>
    </sheetView>
  </sheetViews>
  <sheetFormatPr defaultRowHeight="12.75"/>
  <cols>
    <col min="1" max="1" width="10.7109375" style="892" bestFit="1" customWidth="1"/>
    <col min="2" max="2" width="38.28515625" style="892" customWidth="1"/>
    <col min="3" max="5" width="10.5703125" style="892" customWidth="1"/>
    <col min="6" max="6" width="10.7109375" style="892" customWidth="1"/>
    <col min="7" max="7" width="10.5703125" style="892" customWidth="1"/>
    <col min="8" max="8" width="10.28515625" style="892" customWidth="1"/>
    <col min="9" max="9" width="10.5703125" style="892" customWidth="1"/>
    <col min="10" max="16384" width="9.140625" style="892"/>
  </cols>
  <sheetData>
    <row r="2" spans="1:9">
      <c r="A2" s="892" t="s">
        <v>1380</v>
      </c>
      <c r="B2" s="893" t="s">
        <v>437</v>
      </c>
    </row>
    <row r="3" spans="1:9" ht="13.5" thickBot="1">
      <c r="B3" s="893"/>
    </row>
    <row r="4" spans="1:9" ht="18" customHeight="1" thickBot="1">
      <c r="B4" s="901" t="s">
        <v>1958</v>
      </c>
      <c r="C4" s="902" t="s">
        <v>1445</v>
      </c>
      <c r="D4" s="902" t="s">
        <v>1446</v>
      </c>
      <c r="E4" s="902" t="s">
        <v>1447</v>
      </c>
      <c r="F4" s="902" t="s">
        <v>1448</v>
      </c>
      <c r="G4" s="902" t="s">
        <v>1746</v>
      </c>
      <c r="H4" s="903" t="s">
        <v>1449</v>
      </c>
      <c r="I4" s="903" t="s">
        <v>1450</v>
      </c>
    </row>
    <row r="5" spans="1:9" ht="29.25" customHeight="1">
      <c r="B5" s="904" t="s">
        <v>1971</v>
      </c>
      <c r="C5" s="905">
        <v>47.43</v>
      </c>
      <c r="D5" s="905">
        <v>36.630000000000003</v>
      </c>
      <c r="E5" s="905">
        <v>10.38</v>
      </c>
      <c r="F5" s="905">
        <v>5.63</v>
      </c>
      <c r="G5" s="906">
        <v>4.49</v>
      </c>
      <c r="H5" s="319">
        <v>15.4</v>
      </c>
      <c r="I5" s="320">
        <v>17.600000000000001</v>
      </c>
    </row>
    <row r="6" spans="1:9" ht="31.5" customHeight="1" thickBot="1">
      <c r="B6" s="898" t="s">
        <v>1972</v>
      </c>
      <c r="C6" s="907">
        <v>56.91</v>
      </c>
      <c r="D6" s="907">
        <v>32.4</v>
      </c>
      <c r="E6" s="907">
        <v>7.24</v>
      </c>
      <c r="F6" s="907">
        <v>5.94</v>
      </c>
      <c r="G6" s="908">
        <v>5.39</v>
      </c>
      <c r="H6" s="321">
        <v>15.8</v>
      </c>
      <c r="I6" s="322">
        <v>14.8</v>
      </c>
    </row>
    <row r="8" spans="1:9">
      <c r="B8" s="909"/>
    </row>
    <row r="9" spans="1:9">
      <c r="B9" s="909"/>
    </row>
    <row r="10" spans="1:9">
      <c r="B10" s="1518" t="s">
        <v>437</v>
      </c>
      <c r="C10" s="1518"/>
      <c r="D10" s="1518"/>
      <c r="E10" s="1518"/>
    </row>
    <row r="11" spans="1:9">
      <c r="B11" s="909"/>
    </row>
    <row r="24" spans="2:2">
      <c r="B24" s="910" t="s">
        <v>1006</v>
      </c>
    </row>
    <row r="26" spans="2:2">
      <c r="B26" s="156" t="s">
        <v>2189</v>
      </c>
    </row>
    <row r="30" spans="2:2">
      <c r="B30" s="286"/>
    </row>
    <row r="31" spans="2:2">
      <c r="B31" s="286"/>
    </row>
  </sheetData>
  <mergeCells count="1">
    <mergeCell ref="B10:E10"/>
  </mergeCells>
  <phoneticPr fontId="4" type="noConversion"/>
  <hyperlinks>
    <hyperlink ref="B26" location="Мазмұны!B95" display="мазмұнға"/>
  </hyperlinks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6"/>
  <dimension ref="A2:F37"/>
  <sheetViews>
    <sheetView topLeftCell="A17" zoomScaleNormal="100" workbookViewId="0">
      <selection activeCell="B37" sqref="B37"/>
    </sheetView>
  </sheetViews>
  <sheetFormatPr defaultColWidth="8" defaultRowHeight="12.75"/>
  <cols>
    <col min="1" max="1" width="10" style="304" customWidth="1"/>
    <col min="2" max="2" width="10.85546875" style="304" customWidth="1"/>
    <col min="3" max="3" width="8.85546875" style="304" bestFit="1" customWidth="1"/>
    <col min="4" max="16384" width="8" style="304"/>
  </cols>
  <sheetData>
    <row r="2" spans="1:5">
      <c r="A2" s="892" t="s">
        <v>1380</v>
      </c>
      <c r="B2" s="293" t="s">
        <v>1973</v>
      </c>
    </row>
    <row r="3" spans="1:5">
      <c r="B3" s="293"/>
    </row>
    <row r="4" spans="1:5" ht="16.5" customHeight="1">
      <c r="B4" s="295" t="s">
        <v>1966</v>
      </c>
      <c r="C4" s="295" t="s">
        <v>1974</v>
      </c>
    </row>
    <row r="5" spans="1:5" ht="16.5" customHeight="1">
      <c r="B5" s="297" t="s">
        <v>1237</v>
      </c>
      <c r="C5" s="323">
        <v>97</v>
      </c>
    </row>
    <row r="6" spans="1:5" ht="16.5" customHeight="1">
      <c r="B6" s="297" t="s">
        <v>1240</v>
      </c>
      <c r="C6" s="323">
        <v>96</v>
      </c>
    </row>
    <row r="7" spans="1:5" ht="16.5" customHeight="1">
      <c r="B7" s="297" t="s">
        <v>1042</v>
      </c>
      <c r="C7" s="323">
        <v>96</v>
      </c>
    </row>
    <row r="8" spans="1:5" ht="16.5" customHeight="1">
      <c r="B8" s="297" t="s">
        <v>1451</v>
      </c>
      <c r="C8" s="323">
        <v>96</v>
      </c>
    </row>
    <row r="9" spans="1:5" ht="16.5" customHeight="1">
      <c r="B9" s="297" t="s">
        <v>1452</v>
      </c>
      <c r="C9" s="323">
        <v>91</v>
      </c>
    </row>
    <row r="10" spans="1:5" ht="16.5" customHeight="1">
      <c r="B10" s="297" t="s">
        <v>1239</v>
      </c>
      <c r="C10" s="323">
        <v>86</v>
      </c>
    </row>
    <row r="11" spans="1:5" ht="16.5" customHeight="1">
      <c r="B11" s="297" t="s">
        <v>1236</v>
      </c>
      <c r="C11" s="323">
        <v>83</v>
      </c>
    </row>
    <row r="12" spans="1:5" ht="16.5" customHeight="1">
      <c r="B12" s="297" t="s">
        <v>1453</v>
      </c>
      <c r="C12" s="323">
        <v>68</v>
      </c>
    </row>
    <row r="13" spans="1:5" ht="16.5" customHeight="1">
      <c r="B13" s="297" t="s">
        <v>1444</v>
      </c>
      <c r="C13" s="323">
        <v>62</v>
      </c>
    </row>
    <row r="14" spans="1:5" ht="16.5" customHeight="1">
      <c r="B14" s="297" t="s">
        <v>1437</v>
      </c>
      <c r="C14" s="323">
        <v>60</v>
      </c>
    </row>
    <row r="15" spans="1:5" ht="16.5" customHeight="1">
      <c r="B15" s="297" t="s">
        <v>759</v>
      </c>
      <c r="C15" s="323">
        <v>14.8</v>
      </c>
    </row>
    <row r="16" spans="1:5">
      <c r="B16" s="318" t="s">
        <v>1975</v>
      </c>
      <c r="C16" s="318"/>
      <c r="D16" s="318"/>
      <c r="E16" s="318"/>
    </row>
    <row r="17" spans="2:6">
      <c r="B17" s="317"/>
      <c r="C17" s="318"/>
      <c r="D17" s="318"/>
      <c r="E17" s="318"/>
      <c r="F17" s="318"/>
    </row>
    <row r="20" spans="2:6">
      <c r="B20" s="293" t="s">
        <v>1973</v>
      </c>
    </row>
    <row r="23" spans="2:6">
      <c r="C23" s="286"/>
    </row>
    <row r="34" spans="2:6">
      <c r="B34" s="318" t="s">
        <v>1975</v>
      </c>
    </row>
    <row r="35" spans="2:6">
      <c r="B35" s="317" t="s">
        <v>1976</v>
      </c>
      <c r="C35" s="318"/>
      <c r="D35" s="318"/>
      <c r="E35" s="318"/>
      <c r="F35" s="318"/>
    </row>
    <row r="37" spans="2:6">
      <c r="B37" s="156" t="s">
        <v>2189</v>
      </c>
      <c r="C37" s="892"/>
    </row>
  </sheetData>
  <phoneticPr fontId="4" type="noConversion"/>
  <hyperlinks>
    <hyperlink ref="B37" location="Мазмұны!B96" display="мазмұнға"/>
  </hyperlinks>
  <pageMargins left="0.75" right="0.75" top="1" bottom="1" header="0.5" footer="0.5"/>
  <pageSetup paperSize="9" scale="93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D47"/>
  <sheetViews>
    <sheetView topLeftCell="A26" zoomScaleNormal="100" workbookViewId="0">
      <selection activeCell="B47" sqref="B47"/>
    </sheetView>
  </sheetViews>
  <sheetFormatPr defaultRowHeight="12.75"/>
  <cols>
    <col min="1" max="16384" width="9.140625" style="71"/>
  </cols>
  <sheetData>
    <row r="2" spans="1:4">
      <c r="A2" s="71" t="s">
        <v>1380</v>
      </c>
      <c r="B2" s="84" t="s">
        <v>1894</v>
      </c>
    </row>
    <row r="3" spans="1:4">
      <c r="B3" s="86" t="s">
        <v>2198</v>
      </c>
      <c r="C3" s="86" t="s">
        <v>2039</v>
      </c>
      <c r="D3" s="86" t="s">
        <v>2040</v>
      </c>
    </row>
    <row r="4" spans="1:4">
      <c r="B4" s="86" t="s">
        <v>1227</v>
      </c>
      <c r="C4" s="86">
        <v>332.9</v>
      </c>
      <c r="D4" s="86">
        <v>235.1</v>
      </c>
    </row>
    <row r="5" spans="1:4">
      <c r="B5" s="86" t="s">
        <v>2041</v>
      </c>
      <c r="C5" s="86">
        <v>226.4</v>
      </c>
      <c r="D5" s="86">
        <v>176.9</v>
      </c>
    </row>
    <row r="6" spans="1:4">
      <c r="B6" s="86" t="s">
        <v>1228</v>
      </c>
      <c r="C6" s="86">
        <v>24.2</v>
      </c>
      <c r="D6" s="86">
        <v>22.8</v>
      </c>
    </row>
    <row r="7" spans="1:4">
      <c r="B7" s="86" t="s">
        <v>1231</v>
      </c>
      <c r="C7" s="86">
        <v>55.1</v>
      </c>
      <c r="D7" s="86">
        <v>49.1</v>
      </c>
    </row>
    <row r="8" spans="1:4">
      <c r="B8" s="86" t="s">
        <v>1235</v>
      </c>
      <c r="C8" s="86">
        <v>51.8</v>
      </c>
      <c r="D8" s="86">
        <v>29.9</v>
      </c>
    </row>
    <row r="9" spans="1:4">
      <c r="B9" s="86" t="s">
        <v>1602</v>
      </c>
      <c r="C9" s="86">
        <v>44.2</v>
      </c>
      <c r="D9" s="86">
        <v>28.3</v>
      </c>
    </row>
    <row r="10" spans="1:4">
      <c r="B10" s="86" t="s">
        <v>1233</v>
      </c>
      <c r="C10" s="86">
        <v>27.4</v>
      </c>
      <c r="D10" s="86">
        <v>3.9</v>
      </c>
    </row>
    <row r="11" spans="1:4">
      <c r="B11" s="86" t="s">
        <v>1603</v>
      </c>
      <c r="C11" s="86">
        <v>22.5</v>
      </c>
      <c r="D11" s="86">
        <v>11</v>
      </c>
    </row>
    <row r="12" spans="1:4">
      <c r="B12" s="86" t="s">
        <v>1604</v>
      </c>
      <c r="C12" s="86">
        <v>21.2</v>
      </c>
      <c r="D12" s="86">
        <v>20.7</v>
      </c>
    </row>
    <row r="13" spans="1:4">
      <c r="B13" s="86" t="s">
        <v>1605</v>
      </c>
      <c r="C13" s="86">
        <v>15.3</v>
      </c>
      <c r="D13" s="86">
        <v>12.6</v>
      </c>
    </row>
    <row r="14" spans="1:4">
      <c r="B14" s="86" t="s">
        <v>1606</v>
      </c>
      <c r="C14" s="86">
        <v>14.9</v>
      </c>
      <c r="D14" s="86">
        <v>24.3</v>
      </c>
    </row>
    <row r="15" spans="1:4">
      <c r="B15" s="86" t="s">
        <v>1607</v>
      </c>
      <c r="C15" s="86">
        <v>14.8</v>
      </c>
      <c r="D15" s="86">
        <v>12.1</v>
      </c>
    </row>
    <row r="16" spans="1:4">
      <c r="B16" s="86" t="s">
        <v>1608</v>
      </c>
      <c r="C16" s="86">
        <v>14.4</v>
      </c>
      <c r="D16" s="86">
        <v>5.6</v>
      </c>
    </row>
    <row r="17" spans="2:4">
      <c r="B17" s="86" t="s">
        <v>1609</v>
      </c>
      <c r="C17" s="86">
        <v>14.3</v>
      </c>
      <c r="D17" s="86">
        <v>7.9</v>
      </c>
    </row>
    <row r="18" spans="2:4">
      <c r="B18" s="86" t="s">
        <v>1232</v>
      </c>
      <c r="C18" s="86">
        <v>10.8</v>
      </c>
      <c r="D18" s="86">
        <v>3.2</v>
      </c>
    </row>
    <row r="19" spans="2:4">
      <c r="B19" s="86" t="s">
        <v>1234</v>
      </c>
      <c r="C19" s="86">
        <v>10.5</v>
      </c>
      <c r="D19" s="86">
        <v>2.7</v>
      </c>
    </row>
    <row r="20" spans="2:4">
      <c r="B20" s="86" t="s">
        <v>1610</v>
      </c>
      <c r="C20" s="86">
        <v>10</v>
      </c>
      <c r="D20" s="86">
        <v>4.0999999999999996</v>
      </c>
    </row>
    <row r="21" spans="2:4">
      <c r="B21" s="86" t="s">
        <v>1611</v>
      </c>
      <c r="C21" s="86">
        <v>9.1</v>
      </c>
      <c r="D21" s="86">
        <v>18.600000000000001</v>
      </c>
    </row>
    <row r="24" spans="2:4">
      <c r="B24" s="84" t="s">
        <v>1894</v>
      </c>
    </row>
    <row r="45" spans="2:2">
      <c r="B45" s="161" t="s">
        <v>2042</v>
      </c>
    </row>
    <row r="47" spans="2:2">
      <c r="B47" s="1431" t="s">
        <v>2189</v>
      </c>
    </row>
  </sheetData>
  <phoneticPr fontId="4" type="noConversion"/>
  <hyperlinks>
    <hyperlink ref="B47" location="Мазмұны!B10" display="мазмұнға"/>
  </hyperlinks>
  <pageMargins left="0.75" right="0.75" top="1" bottom="1" header="0.5" footer="0.5"/>
  <pageSetup paperSize="9" scale="55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7"/>
  <dimension ref="A2:U31"/>
  <sheetViews>
    <sheetView topLeftCell="A16" zoomScaleNormal="100" workbookViewId="0">
      <selection activeCell="B26" sqref="B26"/>
    </sheetView>
  </sheetViews>
  <sheetFormatPr defaultRowHeight="12.75"/>
  <cols>
    <col min="1" max="1" width="5.7109375" style="892" customWidth="1"/>
    <col min="2" max="2" width="26.7109375" style="892" bestFit="1" customWidth="1"/>
    <col min="3" max="3" width="10.42578125" style="892" customWidth="1"/>
    <col min="4" max="4" width="9.28515625" style="892" customWidth="1"/>
    <col min="5" max="6" width="9.85546875" style="892" bestFit="1" customWidth="1"/>
    <col min="7" max="7" width="10.28515625" style="892" customWidth="1"/>
    <col min="8" max="16" width="9.85546875" style="892" bestFit="1" customWidth="1"/>
    <col min="17" max="16384" width="9.140625" style="892"/>
  </cols>
  <sheetData>
    <row r="2" spans="1:17">
      <c r="A2" s="892" t="s">
        <v>1380</v>
      </c>
      <c r="B2" s="893" t="s">
        <v>211</v>
      </c>
    </row>
    <row r="3" spans="1:17" ht="13.5" thickBot="1">
      <c r="B3" s="304" t="s">
        <v>8</v>
      </c>
    </row>
    <row r="4" spans="1:17" ht="15.75" customHeight="1" thickBot="1">
      <c r="B4" s="901" t="s">
        <v>2050</v>
      </c>
      <c r="C4" s="911">
        <v>37987</v>
      </c>
      <c r="D4" s="911" t="s">
        <v>1454</v>
      </c>
      <c r="E4" s="911">
        <v>38718</v>
      </c>
      <c r="F4" s="911">
        <v>39083</v>
      </c>
      <c r="G4" s="911">
        <v>39448</v>
      </c>
      <c r="H4" s="911">
        <v>39479</v>
      </c>
      <c r="I4" s="911">
        <v>39508</v>
      </c>
      <c r="J4" s="911">
        <v>39539</v>
      </c>
      <c r="K4" s="911">
        <v>39569</v>
      </c>
      <c r="L4" s="911">
        <v>39600</v>
      </c>
      <c r="M4" s="911">
        <v>39630</v>
      </c>
      <c r="N4" s="911">
        <v>39661</v>
      </c>
      <c r="O4" s="911">
        <v>39692</v>
      </c>
      <c r="P4" s="911">
        <v>39722</v>
      </c>
    </row>
    <row r="5" spans="1:17" ht="19.5" customHeight="1" thickBot="1">
      <c r="B5" s="912" t="s">
        <v>1977</v>
      </c>
      <c r="C5" s="913">
        <v>1086.5999999999999</v>
      </c>
      <c r="D5" s="913">
        <v>1812.9</v>
      </c>
      <c r="E5" s="913">
        <v>3062</v>
      </c>
      <c r="F5" s="913">
        <v>5991.8</v>
      </c>
      <c r="G5" s="913">
        <v>8868.3059379999995</v>
      </c>
      <c r="H5" s="913">
        <v>8838.7000000000007</v>
      </c>
      <c r="I5" s="913">
        <v>8834.9</v>
      </c>
      <c r="J5" s="913">
        <v>8861.5</v>
      </c>
      <c r="K5" s="913">
        <v>8856.2000000000007</v>
      </c>
      <c r="L5" s="913">
        <v>8848.1</v>
      </c>
      <c r="M5" s="913">
        <v>8936.4</v>
      </c>
      <c r="N5" s="913">
        <v>8955.4</v>
      </c>
      <c r="O5" s="913">
        <v>9041.3911680000001</v>
      </c>
      <c r="P5" s="913">
        <v>9094.0057870000001</v>
      </c>
    </row>
    <row r="6" spans="1:17" ht="30" customHeight="1" thickBot="1">
      <c r="B6" s="914" t="s">
        <v>1978</v>
      </c>
      <c r="C6" s="915">
        <v>51.463618622804574</v>
      </c>
      <c r="D6" s="915">
        <v>66.841524019878563</v>
      </c>
      <c r="E6" s="915">
        <v>68.900656406861913</v>
      </c>
      <c r="F6" s="915">
        <v>95.682560418027435</v>
      </c>
      <c r="G6" s="915">
        <v>48.007375713475057</v>
      </c>
      <c r="H6" s="915">
        <f t="shared" ref="H6:P6" si="0">(H5/$G$5-1)*100</f>
        <v>-0.33383983600677736</v>
      </c>
      <c r="I6" s="915">
        <f t="shared" si="0"/>
        <v>-0.3766890568903114</v>
      </c>
      <c r="J6" s="915">
        <f t="shared" si="0"/>
        <v>-7.6744510705661906E-2</v>
      </c>
      <c r="K6" s="915">
        <f t="shared" si="0"/>
        <v>-0.13650789772741145</v>
      </c>
      <c r="L6" s="915">
        <f t="shared" si="0"/>
        <v>-0.22784439487386621</v>
      </c>
      <c r="M6" s="915">
        <f t="shared" si="0"/>
        <v>0.76783618513003304</v>
      </c>
      <c r="N6" s="915">
        <f t="shared" si="0"/>
        <v>0.98208228954763666</v>
      </c>
      <c r="O6" s="915">
        <f t="shared" si="0"/>
        <v>1.9517282241960476</v>
      </c>
      <c r="P6" s="915">
        <f t="shared" si="0"/>
        <v>2.5450164955732379</v>
      </c>
    </row>
    <row r="7" spans="1:17">
      <c r="B7" s="916" t="s">
        <v>1006</v>
      </c>
    </row>
    <row r="8" spans="1:17">
      <c r="Q8" s="324"/>
    </row>
    <row r="9" spans="1:17">
      <c r="Q9" s="325"/>
    </row>
    <row r="10" spans="1:17">
      <c r="Q10" s="326"/>
    </row>
    <row r="11" spans="1:17">
      <c r="B11" s="1519" t="s">
        <v>1979</v>
      </c>
      <c r="C11" s="1519"/>
      <c r="D11" s="1519"/>
    </row>
    <row r="12" spans="1:17">
      <c r="B12" s="304"/>
    </row>
    <row r="19" spans="2:21">
      <c r="I19" s="325"/>
      <c r="J19" s="327"/>
      <c r="K19" s="327"/>
      <c r="L19" s="327"/>
      <c r="M19" s="327"/>
      <c r="N19" s="327"/>
      <c r="O19" s="327"/>
      <c r="P19" s="327"/>
      <c r="Q19" s="327"/>
      <c r="R19" s="325"/>
      <c r="S19" s="917"/>
      <c r="T19" s="917"/>
      <c r="U19" s="917"/>
    </row>
    <row r="20" spans="2:21">
      <c r="I20" s="328"/>
      <c r="J20" s="301"/>
      <c r="K20" s="301"/>
      <c r="L20" s="301"/>
      <c r="M20" s="301"/>
      <c r="N20" s="301"/>
      <c r="O20" s="301"/>
      <c r="P20" s="301"/>
      <c r="Q20" s="301"/>
      <c r="R20" s="301"/>
      <c r="S20" s="917"/>
      <c r="T20" s="917"/>
      <c r="U20" s="917"/>
    </row>
    <row r="21" spans="2:21">
      <c r="I21" s="917"/>
      <c r="J21" s="917"/>
      <c r="K21" s="917"/>
      <c r="L21" s="917"/>
      <c r="M21" s="917"/>
      <c r="N21" s="917"/>
      <c r="O21" s="917"/>
      <c r="P21" s="917"/>
      <c r="Q21" s="917"/>
      <c r="R21" s="917"/>
      <c r="S21" s="917"/>
      <c r="T21" s="917"/>
      <c r="U21" s="917"/>
    </row>
    <row r="24" spans="2:21">
      <c r="B24" s="916" t="s">
        <v>1431</v>
      </c>
    </row>
    <row r="26" spans="2:21">
      <c r="B26" s="156" t="s">
        <v>2189</v>
      </c>
    </row>
    <row r="31" spans="2:21">
      <c r="D31" s="286"/>
    </row>
  </sheetData>
  <mergeCells count="1">
    <mergeCell ref="B11:D11"/>
  </mergeCells>
  <phoneticPr fontId="4" type="noConversion"/>
  <hyperlinks>
    <hyperlink ref="B26" location="Мазмұны!B97" display="мазмұнға"/>
  </hyperlinks>
  <pageMargins left="0.75" right="0.75" top="1" bottom="1" header="0.5" footer="0.5"/>
  <pageSetup paperSize="9" scale="50" orientation="landscape" verticalDpi="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8"/>
  <dimension ref="A2:O39"/>
  <sheetViews>
    <sheetView topLeftCell="A16" zoomScaleNormal="100" workbookViewId="0">
      <selection activeCell="B39" sqref="B39"/>
    </sheetView>
  </sheetViews>
  <sheetFormatPr defaultColWidth="8" defaultRowHeight="12.75"/>
  <cols>
    <col min="1" max="1" width="8.85546875" style="304" bestFit="1" customWidth="1"/>
    <col min="2" max="2" width="26" style="304" customWidth="1"/>
    <col min="3" max="15" width="9.85546875" style="304" bestFit="1" customWidth="1"/>
    <col min="16" max="16384" width="8" style="304"/>
  </cols>
  <sheetData>
    <row r="2" spans="1:15">
      <c r="A2" s="892" t="s">
        <v>1380</v>
      </c>
      <c r="B2" s="293" t="s">
        <v>1419</v>
      </c>
    </row>
    <row r="3" spans="1:15" ht="13.5" thickBot="1">
      <c r="A3" s="892"/>
      <c r="B3" s="329" t="s">
        <v>1981</v>
      </c>
    </row>
    <row r="4" spans="1:15" ht="16.5" customHeight="1" thickBot="1">
      <c r="B4" s="330" t="s">
        <v>1958</v>
      </c>
      <c r="C4" s="331" t="s">
        <v>1746</v>
      </c>
      <c r="D4" s="331" t="s">
        <v>1764</v>
      </c>
      <c r="E4" s="331">
        <v>39417</v>
      </c>
      <c r="F4" s="332" t="s">
        <v>1449</v>
      </c>
      <c r="G4" s="331">
        <v>39479</v>
      </c>
      <c r="H4" s="331">
        <v>39508</v>
      </c>
      <c r="I4" s="331">
        <v>39539</v>
      </c>
      <c r="J4" s="331">
        <v>39569</v>
      </c>
      <c r="K4" s="331">
        <v>39600</v>
      </c>
      <c r="L4" s="331">
        <v>39630</v>
      </c>
      <c r="M4" s="331">
        <v>39661</v>
      </c>
      <c r="N4" s="331">
        <v>39692</v>
      </c>
      <c r="O4" s="331">
        <v>39722</v>
      </c>
    </row>
    <row r="5" spans="1:15" ht="29.25" customHeight="1" thickBot="1">
      <c r="B5" s="333" t="s">
        <v>1983</v>
      </c>
      <c r="C5" s="334">
        <v>3307.6</v>
      </c>
      <c r="D5" s="334">
        <f>(3174328623+158883879)/1000000</f>
        <v>3333.2125019999999</v>
      </c>
      <c r="E5" s="334">
        <f>(3123729097+168417968)/1000000</f>
        <v>3292.1470650000001</v>
      </c>
      <c r="F5" s="334">
        <v>3356.9</v>
      </c>
      <c r="G5" s="334">
        <f>(3115896842+185985668)/1000000</f>
        <v>3301.8825099999999</v>
      </c>
      <c r="H5" s="334">
        <f>(3218312470+188565505)/1000000</f>
        <v>3406.8779749999999</v>
      </c>
      <c r="I5" s="334">
        <v>3486.5</v>
      </c>
      <c r="J5" s="334">
        <v>3435.9</v>
      </c>
      <c r="K5" s="334">
        <v>3422</v>
      </c>
      <c r="L5" s="334">
        <v>3309.1</v>
      </c>
      <c r="M5" s="334">
        <v>3269.3</v>
      </c>
      <c r="N5" s="334">
        <v>3254.9</v>
      </c>
      <c r="O5" s="334">
        <v>3233.8</v>
      </c>
    </row>
    <row r="6" spans="1:15" ht="28.5" customHeight="1" thickBot="1">
      <c r="B6" s="333" t="s">
        <v>1985</v>
      </c>
      <c r="C6" s="334">
        <v>1533.1</v>
      </c>
      <c r="D6" s="334">
        <f>1569633068/1000000</f>
        <v>1569.6330680000001</v>
      </c>
      <c r="E6" s="334">
        <f>1465768560/1000000</f>
        <v>1465.76856</v>
      </c>
      <c r="F6" s="334">
        <f>1348157432/1000000</f>
        <v>1348.157432</v>
      </c>
      <c r="G6" s="334">
        <v>1216.2</v>
      </c>
      <c r="H6" s="334">
        <v>1159.4000000000001</v>
      </c>
      <c r="I6" s="334">
        <v>1162.9301370000001</v>
      </c>
      <c r="J6" s="334">
        <v>1170.9959449999999</v>
      </c>
      <c r="K6" s="334">
        <v>1151.5118520000001</v>
      </c>
      <c r="L6" s="334">
        <v>1147.6562280000001</v>
      </c>
      <c r="M6" s="334">
        <v>1149.661265</v>
      </c>
      <c r="N6" s="334">
        <v>1158.3</v>
      </c>
      <c r="O6" s="334">
        <v>1150.8214760000001</v>
      </c>
    </row>
    <row r="7" spans="1:15" ht="16.5" customHeight="1" thickBot="1">
      <c r="B7" s="333" t="s">
        <v>789</v>
      </c>
      <c r="C7" s="334">
        <v>1628.8</v>
      </c>
      <c r="D7" s="334">
        <f>1694202180/1000000</f>
        <v>1694.20218</v>
      </c>
      <c r="E7" s="334">
        <f>1700152004/1000000</f>
        <v>1700.152004</v>
      </c>
      <c r="F7" s="334">
        <v>1721.1</v>
      </c>
      <c r="G7" s="334">
        <v>1725</v>
      </c>
      <c r="H7" s="334">
        <v>1736.8</v>
      </c>
      <c r="I7" s="334">
        <v>1769.6</v>
      </c>
      <c r="J7" s="334">
        <v>1821.6</v>
      </c>
      <c r="K7" s="334">
        <v>1835</v>
      </c>
      <c r="L7" s="334">
        <v>1874.1</v>
      </c>
      <c r="M7" s="334">
        <v>1890.6</v>
      </c>
      <c r="N7" s="334">
        <v>1860.6</v>
      </c>
      <c r="O7" s="334">
        <f>1852531516/1000000</f>
        <v>1852.531516</v>
      </c>
    </row>
    <row r="8" spans="1:15">
      <c r="B8" s="916" t="s">
        <v>1006</v>
      </c>
      <c r="C8" s="918"/>
      <c r="D8" s="918"/>
      <c r="E8" s="918"/>
      <c r="F8" s="918"/>
      <c r="G8" s="918"/>
      <c r="H8" s="918"/>
      <c r="I8" s="918"/>
      <c r="J8" s="919"/>
      <c r="K8" s="919"/>
      <c r="L8" s="919"/>
      <c r="M8" s="919"/>
      <c r="N8" s="919"/>
      <c r="O8" s="919"/>
    </row>
    <row r="9" spans="1:15">
      <c r="B9" s="920"/>
      <c r="C9" s="919"/>
      <c r="D9" s="919"/>
      <c r="E9" s="919"/>
      <c r="F9" s="919"/>
      <c r="G9" s="919"/>
      <c r="H9" s="919"/>
      <c r="I9" s="919"/>
      <c r="J9" s="919"/>
      <c r="K9" s="919"/>
      <c r="L9" s="919"/>
      <c r="M9" s="919"/>
      <c r="N9" s="919"/>
      <c r="O9" s="919"/>
    </row>
    <row r="10" spans="1:15" ht="13.5" thickBot="1">
      <c r="B10" s="921" t="s">
        <v>1982</v>
      </c>
      <c r="C10" s="919"/>
      <c r="D10" s="919"/>
      <c r="E10" s="919"/>
      <c r="F10" s="919"/>
      <c r="G10" s="919"/>
      <c r="H10" s="919"/>
      <c r="I10" s="919"/>
      <c r="J10" s="919"/>
      <c r="K10" s="919"/>
      <c r="L10" s="919"/>
      <c r="M10" s="919"/>
      <c r="N10" s="919"/>
      <c r="O10" s="919"/>
    </row>
    <row r="11" spans="1:15" ht="15.75" customHeight="1" thickBot="1">
      <c r="B11" s="335" t="s">
        <v>1958</v>
      </c>
      <c r="C11" s="336">
        <v>39356</v>
      </c>
      <c r="D11" s="332" t="s">
        <v>1764</v>
      </c>
      <c r="E11" s="331">
        <v>39417</v>
      </c>
      <c r="F11" s="336">
        <v>39448</v>
      </c>
      <c r="G11" s="336">
        <v>39479</v>
      </c>
      <c r="H11" s="336">
        <v>39508</v>
      </c>
      <c r="I11" s="336">
        <v>39539</v>
      </c>
      <c r="J11" s="336">
        <v>39569</v>
      </c>
      <c r="K11" s="336">
        <v>39600</v>
      </c>
      <c r="L11" s="336">
        <v>39630</v>
      </c>
      <c r="M11" s="336">
        <v>39661</v>
      </c>
      <c r="N11" s="336">
        <v>39692</v>
      </c>
      <c r="O11" s="336">
        <v>39722</v>
      </c>
    </row>
    <row r="12" spans="1:15" ht="27.75" customHeight="1">
      <c r="B12" s="337" t="s">
        <v>1984</v>
      </c>
      <c r="C12" s="922"/>
      <c r="D12" s="923">
        <f t="shared" ref="D12:O14" si="0">(D5/C5-1)*100</f>
        <v>0.77435306566695505</v>
      </c>
      <c r="E12" s="923">
        <f t="shared" si="0"/>
        <v>-1.2320077695424314</v>
      </c>
      <c r="F12" s="923">
        <f t="shared" si="0"/>
        <v>1.9668907166515037</v>
      </c>
      <c r="G12" s="923">
        <f t="shared" si="0"/>
        <v>-1.6389374124936795</v>
      </c>
      <c r="H12" s="923">
        <f t="shared" si="0"/>
        <v>3.1798667784820767</v>
      </c>
      <c r="I12" s="923">
        <f t="shared" si="0"/>
        <v>2.3370964732013944</v>
      </c>
      <c r="J12" s="923">
        <f t="shared" si="0"/>
        <v>-1.4513122042162596</v>
      </c>
      <c r="K12" s="923">
        <f t="shared" si="0"/>
        <v>-0.40455193690154267</v>
      </c>
      <c r="L12" s="923">
        <f t="shared" si="0"/>
        <v>-3.2992402104032759</v>
      </c>
      <c r="M12" s="923">
        <f t="shared" si="0"/>
        <v>-1.2027439485056246</v>
      </c>
      <c r="N12" s="923">
        <f t="shared" si="0"/>
        <v>-0.4404612608203573</v>
      </c>
      <c r="O12" s="923">
        <f t="shared" si="0"/>
        <v>-0.64825340256229325</v>
      </c>
    </row>
    <row r="13" spans="1:15" ht="41.25" customHeight="1">
      <c r="B13" s="337" t="s">
        <v>1265</v>
      </c>
      <c r="C13" s="922"/>
      <c r="D13" s="923">
        <f t="shared" si="0"/>
        <v>2.3829540147413786</v>
      </c>
      <c r="E13" s="923">
        <f t="shared" si="0"/>
        <v>-6.617120275908972</v>
      </c>
      <c r="F13" s="923">
        <f t="shared" si="0"/>
        <v>-8.0238539159279032</v>
      </c>
      <c r="G13" s="923">
        <f t="shared" si="0"/>
        <v>-9.787983871011285</v>
      </c>
      <c r="H13" s="923">
        <f t="shared" si="0"/>
        <v>-4.6702844926821196</v>
      </c>
      <c r="I13" s="923">
        <f t="shared" si="0"/>
        <v>0.30447964464377364</v>
      </c>
      <c r="J13" s="923">
        <f t="shared" si="0"/>
        <v>0.69357631584019419</v>
      </c>
      <c r="K13" s="923">
        <f t="shared" si="0"/>
        <v>-1.6638907319187823</v>
      </c>
      <c r="L13" s="923">
        <f t="shared" si="0"/>
        <v>-0.33483146467866431</v>
      </c>
      <c r="M13" s="923">
        <f t="shared" si="0"/>
        <v>0.17470710750151497</v>
      </c>
      <c r="N13" s="923">
        <f t="shared" si="0"/>
        <v>0.75141567894783101</v>
      </c>
      <c r="O13" s="923">
        <f t="shared" si="0"/>
        <v>-0.64564655097987256</v>
      </c>
    </row>
    <row r="14" spans="1:15" ht="15.75" customHeight="1">
      <c r="B14" s="337" t="s">
        <v>1266</v>
      </c>
      <c r="C14" s="922"/>
      <c r="D14" s="923">
        <f t="shared" si="0"/>
        <v>4.0153597740667957</v>
      </c>
      <c r="E14" s="923">
        <f t="shared" si="0"/>
        <v>0.35118736537100848</v>
      </c>
      <c r="F14" s="923">
        <f t="shared" si="0"/>
        <v>1.2321248894636927</v>
      </c>
      <c r="G14" s="923">
        <f t="shared" si="0"/>
        <v>0.2265992679100659</v>
      </c>
      <c r="H14" s="923">
        <f t="shared" si="0"/>
        <v>0.68405797101449561</v>
      </c>
      <c r="I14" s="923">
        <f t="shared" si="0"/>
        <v>1.8885306310455929</v>
      </c>
      <c r="J14" s="923">
        <f t="shared" si="0"/>
        <v>2.9385171790235143</v>
      </c>
      <c r="K14" s="923">
        <f t="shared" si="0"/>
        <v>0.73561703996487537</v>
      </c>
      <c r="L14" s="923">
        <f t="shared" si="0"/>
        <v>2.1307901907356985</v>
      </c>
      <c r="M14" s="923">
        <f t="shared" si="0"/>
        <v>0.88042260284937335</v>
      </c>
      <c r="N14" s="923">
        <f t="shared" si="0"/>
        <v>-1.5867978419549345</v>
      </c>
      <c r="O14" s="923">
        <f t="shared" si="0"/>
        <v>-0.4336495754057812</v>
      </c>
    </row>
    <row r="15" spans="1:15">
      <c r="B15" s="916"/>
    </row>
    <row r="16" spans="1:15">
      <c r="B16" s="900"/>
    </row>
    <row r="17" spans="1:6" ht="47.25" customHeight="1">
      <c r="A17" s="892"/>
      <c r="B17" s="1520" t="s">
        <v>1980</v>
      </c>
      <c r="C17" s="1520"/>
      <c r="D17" s="1520"/>
      <c r="E17" s="1520"/>
      <c r="F17" s="1520"/>
    </row>
    <row r="18" spans="1:6" ht="7.5" customHeight="1">
      <c r="A18" s="892"/>
      <c r="B18" s="1520"/>
      <c r="C18" s="1520"/>
      <c r="D18" s="1520"/>
      <c r="E18" s="1520"/>
      <c r="F18" s="1520"/>
    </row>
    <row r="19" spans="1:6">
      <c r="B19" s="338"/>
    </row>
    <row r="23" spans="1:6">
      <c r="B23" s="286"/>
    </row>
    <row r="37" spans="2:2">
      <c r="B37" s="916" t="s">
        <v>1006</v>
      </c>
    </row>
    <row r="38" spans="2:2">
      <c r="B38" s="892"/>
    </row>
    <row r="39" spans="2:2">
      <c r="B39" s="156" t="s">
        <v>2189</v>
      </c>
    </row>
  </sheetData>
  <mergeCells count="1">
    <mergeCell ref="B17:F18"/>
  </mergeCells>
  <phoneticPr fontId="4" type="noConversion"/>
  <hyperlinks>
    <hyperlink ref="B39" location="Мазмұны!B98" display="мазмұнға"/>
  </hyperlinks>
  <pageMargins left="0.75" right="0.75" top="1" bottom="1" header="0.5" footer="0.5"/>
  <pageSetup paperSize="9" scale="53" orientation="portrait" verticalDpi="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9"/>
  <dimension ref="A2:J27"/>
  <sheetViews>
    <sheetView topLeftCell="A10" zoomScaleNormal="100" workbookViewId="0">
      <selection activeCell="B27" sqref="B27"/>
    </sheetView>
  </sheetViews>
  <sheetFormatPr defaultRowHeight="12.75"/>
  <cols>
    <col min="1" max="1" width="9.7109375" style="892" bestFit="1" customWidth="1"/>
    <col min="2" max="2" width="23.140625" style="892" customWidth="1"/>
    <col min="3" max="6" width="10.28515625" style="892" bestFit="1" customWidth="1"/>
    <col min="7" max="9" width="9.85546875" style="892" bestFit="1" customWidth="1"/>
    <col min="10" max="16384" width="9.140625" style="892"/>
  </cols>
  <sheetData>
    <row r="2" spans="1:9" ht="11.25" customHeight="1">
      <c r="A2" s="892" t="s">
        <v>1380</v>
      </c>
      <c r="B2" s="1521" t="s">
        <v>1420</v>
      </c>
      <c r="C2" s="1518"/>
      <c r="D2" s="1518"/>
      <c r="E2" s="1518"/>
      <c r="F2" s="1518"/>
    </row>
    <row r="3" spans="1:9" ht="13.5" thickBot="1">
      <c r="B3" s="892" t="s">
        <v>1267</v>
      </c>
    </row>
    <row r="4" spans="1:9" ht="18" customHeight="1">
      <c r="B4" s="924" t="s">
        <v>1958</v>
      </c>
      <c r="C4" s="925" t="s">
        <v>1447</v>
      </c>
      <c r="D4" s="925" t="s">
        <v>1455</v>
      </c>
      <c r="E4" s="925" t="s">
        <v>1448</v>
      </c>
      <c r="F4" s="925" t="s">
        <v>1449</v>
      </c>
      <c r="G4" s="925" t="s">
        <v>1849</v>
      </c>
      <c r="H4" s="925" t="s">
        <v>1080</v>
      </c>
      <c r="I4" s="925" t="s">
        <v>1450</v>
      </c>
    </row>
    <row r="5" spans="1:9" ht="18" customHeight="1">
      <c r="B5" s="896" t="s">
        <v>1268</v>
      </c>
      <c r="C5" s="926">
        <v>58.168018315331274</v>
      </c>
      <c r="D5" s="926">
        <v>58.48631297444765</v>
      </c>
      <c r="E5" s="926">
        <v>52.645130628425527</v>
      </c>
      <c r="F5" s="926">
        <v>39.700000000000003</v>
      </c>
      <c r="G5" s="926">
        <v>42.855047113919767</v>
      </c>
      <c r="H5" s="926">
        <v>40.536457633946561</v>
      </c>
      <c r="I5" s="926">
        <v>44</v>
      </c>
    </row>
    <row r="6" spans="1:9" ht="18" customHeight="1" thickBot="1">
      <c r="B6" s="896" t="s">
        <v>1269</v>
      </c>
      <c r="C6" s="926">
        <v>39.594318972625231</v>
      </c>
      <c r="D6" s="926">
        <v>39.166820573762287</v>
      </c>
      <c r="E6" s="926">
        <v>45.786244518341277</v>
      </c>
      <c r="F6" s="926">
        <v>58.8</v>
      </c>
      <c r="G6" s="926">
        <v>55.014388083281617</v>
      </c>
      <c r="H6" s="926">
        <v>56.805872610894767</v>
      </c>
      <c r="I6" s="926">
        <v>52.7</v>
      </c>
    </row>
    <row r="7" spans="1:9" ht="18" customHeight="1" thickBot="1">
      <c r="B7" s="898" t="s">
        <v>1277</v>
      </c>
      <c r="C7" s="927">
        <v>2.2376627120434915</v>
      </c>
      <c r="D7" s="927">
        <v>2.3468664517900604</v>
      </c>
      <c r="E7" s="927">
        <v>1.5686248532331939</v>
      </c>
      <c r="F7" s="927">
        <v>1.5</v>
      </c>
      <c r="G7" s="928" t="s">
        <v>1456</v>
      </c>
      <c r="H7" s="928" t="s">
        <v>1457</v>
      </c>
      <c r="I7" s="927">
        <v>3.3</v>
      </c>
    </row>
    <row r="10" spans="1:9" ht="12.75" customHeight="1">
      <c r="B10" s="1522" t="s">
        <v>1420</v>
      </c>
      <c r="C10" s="1522"/>
      <c r="D10" s="1522"/>
      <c r="E10" s="1522"/>
      <c r="F10" s="1522"/>
      <c r="G10" s="1522"/>
      <c r="H10" s="1522"/>
    </row>
    <row r="20" spans="2:10">
      <c r="J20" s="286"/>
    </row>
    <row r="25" spans="2:10">
      <c r="B25" s="916" t="s">
        <v>1006</v>
      </c>
    </row>
    <row r="27" spans="2:10">
      <c r="B27" s="156" t="s">
        <v>2189</v>
      </c>
    </row>
  </sheetData>
  <mergeCells count="2">
    <mergeCell ref="B2:F2"/>
    <mergeCell ref="B10:H10"/>
  </mergeCells>
  <phoneticPr fontId="4" type="noConversion"/>
  <hyperlinks>
    <hyperlink ref="B27" location="Мазмұны!B99" display="мазмұнға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0"/>
  <dimension ref="A2:I33"/>
  <sheetViews>
    <sheetView topLeftCell="A20" zoomScaleNormal="100" workbookViewId="0">
      <selection activeCell="B33" sqref="B33"/>
    </sheetView>
  </sheetViews>
  <sheetFormatPr defaultRowHeight="12.75"/>
  <cols>
    <col min="1" max="1" width="9.7109375" style="892" bestFit="1" customWidth="1"/>
    <col min="2" max="2" width="22.5703125" style="892" customWidth="1"/>
    <col min="3" max="3" width="9.5703125" style="892" customWidth="1"/>
    <col min="4" max="5" width="9.140625" style="892"/>
    <col min="6" max="6" width="22.85546875" style="892" bestFit="1" customWidth="1"/>
    <col min="7" max="7" width="9.85546875" style="892" customWidth="1"/>
    <col min="8" max="16384" width="9.140625" style="892"/>
  </cols>
  <sheetData>
    <row r="2" spans="1:9">
      <c r="A2" s="892" t="s">
        <v>1380</v>
      </c>
      <c r="B2" s="893" t="s">
        <v>212</v>
      </c>
    </row>
    <row r="4" spans="1:9">
      <c r="B4" s="874" t="s">
        <v>1270</v>
      </c>
      <c r="F4" s="874" t="s">
        <v>1271</v>
      </c>
    </row>
    <row r="5" spans="1:9" ht="13.5" thickBot="1"/>
    <row r="6" spans="1:9" ht="17.25" customHeight="1" thickBot="1">
      <c r="B6" s="929" t="s">
        <v>1268</v>
      </c>
      <c r="C6" s="339">
        <v>40.299999999999997</v>
      </c>
      <c r="E6" s="340"/>
      <c r="F6" s="929" t="s">
        <v>1268</v>
      </c>
      <c r="G6" s="339">
        <v>44</v>
      </c>
      <c r="I6" s="341"/>
    </row>
    <row r="7" spans="1:9" ht="17.25" customHeight="1">
      <c r="B7" s="930" t="s">
        <v>1272</v>
      </c>
      <c r="C7" s="342">
        <v>45.9</v>
      </c>
      <c r="E7" s="340"/>
      <c r="F7" s="930" t="s">
        <v>1272</v>
      </c>
      <c r="G7" s="342">
        <v>31.9</v>
      </c>
      <c r="I7" s="341"/>
    </row>
    <row r="8" spans="1:9" ht="17.25" customHeight="1">
      <c r="B8" s="931" t="s">
        <v>1273</v>
      </c>
      <c r="C8" s="343">
        <v>6.6</v>
      </c>
      <c r="E8" s="340"/>
      <c r="F8" s="931" t="s">
        <v>1273</v>
      </c>
      <c r="G8" s="343">
        <v>4.5999999999999996</v>
      </c>
      <c r="I8" s="341"/>
    </row>
    <row r="9" spans="1:9" ht="17.25" customHeight="1">
      <c r="B9" s="931" t="s">
        <v>1274</v>
      </c>
      <c r="C9" s="343">
        <v>4.8</v>
      </c>
      <c r="E9" s="340"/>
      <c r="F9" s="931" t="s">
        <v>1274</v>
      </c>
      <c r="G9" s="343">
        <v>12.5</v>
      </c>
      <c r="I9" s="341"/>
    </row>
    <row r="10" spans="1:9" ht="17.25" customHeight="1">
      <c r="B10" s="931" t="s">
        <v>1275</v>
      </c>
      <c r="C10" s="343">
        <v>0.7</v>
      </c>
      <c r="E10" s="340"/>
      <c r="F10" s="931" t="s">
        <v>1275</v>
      </c>
      <c r="G10" s="343">
        <v>1.6</v>
      </c>
      <c r="I10" s="341"/>
    </row>
    <row r="11" spans="1:9" ht="17.25" customHeight="1">
      <c r="B11" s="931" t="s">
        <v>1276</v>
      </c>
      <c r="C11" s="343">
        <v>0.5</v>
      </c>
      <c r="E11" s="340"/>
      <c r="F11" s="931" t="s">
        <v>1276</v>
      </c>
      <c r="G11" s="343">
        <v>2.1</v>
      </c>
      <c r="I11" s="341"/>
    </row>
    <row r="12" spans="1:9" ht="17.25" customHeight="1" thickBot="1">
      <c r="B12" s="932" t="s">
        <v>1277</v>
      </c>
      <c r="C12" s="344">
        <v>1.2</v>
      </c>
      <c r="E12" s="340"/>
      <c r="F12" s="932" t="s">
        <v>1277</v>
      </c>
      <c r="G12" s="344">
        <v>3.3</v>
      </c>
      <c r="I12" s="341"/>
    </row>
    <row r="13" spans="1:9">
      <c r="E13" s="340"/>
    </row>
    <row r="14" spans="1:9">
      <c r="B14" s="916" t="s">
        <v>1006</v>
      </c>
    </row>
    <row r="16" spans="1:9">
      <c r="B16" s="893" t="s">
        <v>212</v>
      </c>
    </row>
    <row r="29" spans="2:2">
      <c r="B29" s="900" t="s">
        <v>1431</v>
      </c>
    </row>
    <row r="31" spans="2:2">
      <c r="B31" s="916" t="s">
        <v>1006</v>
      </c>
    </row>
    <row r="33" spans="2:2">
      <c r="B33" s="156" t="s">
        <v>2189</v>
      </c>
    </row>
  </sheetData>
  <phoneticPr fontId="4" type="noConversion"/>
  <hyperlinks>
    <hyperlink ref="B33" location="Мазмұны!B100" display="мазмұнға"/>
  </hyperlinks>
  <pageMargins left="0.75" right="0.75" top="1" bottom="1" header="0.5" footer="0.5"/>
  <pageSetup paperSize="9" scale="86" orientation="portrait" verticalDpi="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2:O32"/>
  <sheetViews>
    <sheetView topLeftCell="A13" zoomScaleNormal="100" workbookViewId="0">
      <selection activeCell="A13" sqref="A13"/>
    </sheetView>
  </sheetViews>
  <sheetFormatPr defaultColWidth="24.85546875" defaultRowHeight="12.75"/>
  <cols>
    <col min="1" max="1" width="8.85546875" style="304" bestFit="1" customWidth="1"/>
    <col min="2" max="2" width="24.140625" style="304" customWidth="1"/>
    <col min="3" max="3" width="10" style="304" customWidth="1"/>
    <col min="4" max="15" width="7.85546875" style="304" bestFit="1" customWidth="1"/>
    <col min="16" max="16384" width="24.85546875" style="304"/>
  </cols>
  <sheetData>
    <row r="2" spans="1:15">
      <c r="A2" s="892" t="s">
        <v>1380</v>
      </c>
      <c r="B2" s="338" t="s">
        <v>213</v>
      </c>
    </row>
    <row r="3" spans="1:15">
      <c r="A3" s="892"/>
      <c r="B3" s="304" t="s">
        <v>1278</v>
      </c>
    </row>
    <row r="4" spans="1:15" ht="19.5" customHeight="1">
      <c r="B4" s="295" t="s">
        <v>1958</v>
      </c>
      <c r="C4" s="345">
        <v>39356</v>
      </c>
      <c r="D4" s="345">
        <v>39387</v>
      </c>
      <c r="E4" s="345">
        <v>39417</v>
      </c>
      <c r="F4" s="345">
        <v>39448</v>
      </c>
      <c r="G4" s="345">
        <v>39479</v>
      </c>
      <c r="H4" s="345">
        <v>39508</v>
      </c>
      <c r="I4" s="345">
        <v>39539</v>
      </c>
      <c r="J4" s="345">
        <v>39569</v>
      </c>
      <c r="K4" s="345">
        <v>39600</v>
      </c>
      <c r="L4" s="345">
        <v>39630</v>
      </c>
      <c r="M4" s="345">
        <v>39661</v>
      </c>
      <c r="N4" s="345">
        <v>39692</v>
      </c>
      <c r="O4" s="345">
        <v>39722</v>
      </c>
    </row>
    <row r="5" spans="1:15">
      <c r="B5" s="930" t="s">
        <v>1272</v>
      </c>
      <c r="C5" s="299">
        <v>78.5</v>
      </c>
      <c r="D5" s="299">
        <v>77</v>
      </c>
      <c r="E5" s="299">
        <v>75.599999999999994</v>
      </c>
      <c r="F5" s="299">
        <v>75.7</v>
      </c>
      <c r="G5" s="299">
        <v>71.8</v>
      </c>
      <c r="H5" s="299">
        <v>70.400000000000006</v>
      </c>
      <c r="I5" s="299">
        <v>65.900000000000006</v>
      </c>
      <c r="J5" s="299">
        <v>66.599999999999994</v>
      </c>
      <c r="K5" s="299">
        <v>62.9</v>
      </c>
      <c r="L5" s="299">
        <v>66.400000000000006</v>
      </c>
      <c r="M5" s="299">
        <v>65.599999999999994</v>
      </c>
      <c r="N5" s="299">
        <v>63.8</v>
      </c>
      <c r="O5" s="299">
        <v>60.528566809215164</v>
      </c>
    </row>
    <row r="6" spans="1:15">
      <c r="B6" s="931" t="s">
        <v>1273</v>
      </c>
      <c r="C6" s="299">
        <v>11.3</v>
      </c>
      <c r="D6" s="299">
        <v>11.8</v>
      </c>
      <c r="E6" s="299">
        <v>11.8</v>
      </c>
      <c r="F6" s="299">
        <v>11.1</v>
      </c>
      <c r="G6" s="299">
        <v>15.1</v>
      </c>
      <c r="H6" s="299">
        <v>16.3</v>
      </c>
      <c r="I6" s="299">
        <v>17</v>
      </c>
      <c r="J6" s="299">
        <v>17</v>
      </c>
      <c r="K6" s="299">
        <v>17.7</v>
      </c>
      <c r="L6" s="299">
        <v>9.3000000000000007</v>
      </c>
      <c r="M6" s="299">
        <v>10</v>
      </c>
      <c r="N6" s="299">
        <v>9.1</v>
      </c>
      <c r="O6" s="299">
        <v>8.7595191310593101</v>
      </c>
    </row>
    <row r="7" spans="1:15">
      <c r="B7" s="931" t="s">
        <v>1274</v>
      </c>
      <c r="C7" s="299">
        <v>8.1</v>
      </c>
      <c r="D7" s="299">
        <v>8.8000000000000007</v>
      </c>
      <c r="E7" s="299">
        <v>8</v>
      </c>
      <c r="F7" s="299">
        <v>10.199999999999999</v>
      </c>
      <c r="G7" s="299">
        <v>8.4</v>
      </c>
      <c r="H7" s="299">
        <v>7.9</v>
      </c>
      <c r="I7" s="299">
        <v>10.199999999999999</v>
      </c>
      <c r="J7" s="299">
        <v>9.8000000000000007</v>
      </c>
      <c r="K7" s="299">
        <v>11.9</v>
      </c>
      <c r="L7" s="299">
        <v>18.3</v>
      </c>
      <c r="M7" s="299">
        <v>17.5</v>
      </c>
      <c r="N7" s="299">
        <v>19.5</v>
      </c>
      <c r="O7" s="299">
        <v>23.664153407329668</v>
      </c>
    </row>
    <row r="8" spans="1:15">
      <c r="B8" s="931" t="s">
        <v>1275</v>
      </c>
      <c r="C8" s="299">
        <v>1.2</v>
      </c>
      <c r="D8" s="299">
        <v>1.4</v>
      </c>
      <c r="E8" s="299">
        <v>2.6</v>
      </c>
      <c r="F8" s="299">
        <v>1.1000000000000001</v>
      </c>
      <c r="G8" s="299">
        <v>2</v>
      </c>
      <c r="H8" s="299">
        <v>2.8</v>
      </c>
      <c r="I8" s="299">
        <v>4</v>
      </c>
      <c r="J8" s="299">
        <v>4.0999999999999996</v>
      </c>
      <c r="K8" s="299">
        <v>4.2</v>
      </c>
      <c r="L8" s="299">
        <v>2.9</v>
      </c>
      <c r="M8" s="299">
        <v>3.3</v>
      </c>
      <c r="N8" s="299">
        <v>3.8</v>
      </c>
      <c r="O8" s="299">
        <v>3.0820218263548043</v>
      </c>
    </row>
    <row r="9" spans="1:15">
      <c r="B9" s="931" t="s">
        <v>1276</v>
      </c>
      <c r="C9" s="299">
        <v>0.9</v>
      </c>
      <c r="D9" s="299">
        <v>1</v>
      </c>
      <c r="E9" s="299">
        <v>2</v>
      </c>
      <c r="F9" s="299">
        <v>2</v>
      </c>
      <c r="G9" s="299">
        <v>2.6</v>
      </c>
      <c r="H9" s="299">
        <v>2.7</v>
      </c>
      <c r="I9" s="299">
        <v>2.9</v>
      </c>
      <c r="J9" s="299">
        <v>2.6</v>
      </c>
      <c r="K9" s="299">
        <v>3.3</v>
      </c>
      <c r="L9" s="299">
        <v>3.1</v>
      </c>
      <c r="M9" s="299">
        <v>3.7</v>
      </c>
      <c r="N9" s="299">
        <v>3.7</v>
      </c>
      <c r="O9" s="299">
        <v>3.9657388260410515</v>
      </c>
    </row>
    <row r="10" spans="1:15">
      <c r="B10" s="297" t="s">
        <v>1269</v>
      </c>
      <c r="C10" s="346">
        <v>100</v>
      </c>
      <c r="D10" s="346">
        <v>100</v>
      </c>
      <c r="E10" s="346">
        <v>100</v>
      </c>
      <c r="F10" s="346">
        <v>100</v>
      </c>
      <c r="G10" s="346">
        <v>100</v>
      </c>
      <c r="H10" s="346">
        <v>100</v>
      </c>
      <c r="I10" s="346">
        <v>100</v>
      </c>
      <c r="J10" s="346">
        <v>100</v>
      </c>
      <c r="K10" s="346">
        <v>100</v>
      </c>
      <c r="L10" s="346">
        <v>100</v>
      </c>
      <c r="M10" s="346">
        <v>100</v>
      </c>
      <c r="N10" s="346">
        <v>100</v>
      </c>
      <c r="O10" s="346">
        <v>100</v>
      </c>
    </row>
    <row r="11" spans="1:15">
      <c r="B11" s="933"/>
    </row>
    <row r="14" spans="1:15">
      <c r="B14" s="338" t="s">
        <v>213</v>
      </c>
    </row>
    <row r="15" spans="1:15">
      <c r="B15" s="286"/>
    </row>
    <row r="31" spans="2:3">
      <c r="B31" s="933" t="s">
        <v>1006</v>
      </c>
    </row>
    <row r="32" spans="2:3">
      <c r="B32" s="860" t="s">
        <v>2189</v>
      </c>
      <c r="C32" s="892"/>
    </row>
  </sheetData>
  <phoneticPr fontId="4" type="noConversion"/>
  <hyperlinks>
    <hyperlink ref="B32" location="'График 5.2.3'!A1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2:N23"/>
  <sheetViews>
    <sheetView zoomScaleNormal="100" workbookViewId="0">
      <selection activeCell="B23" sqref="B23"/>
    </sheetView>
  </sheetViews>
  <sheetFormatPr defaultRowHeight="12.75"/>
  <cols>
    <col min="1" max="1" width="9.7109375" style="892" bestFit="1" customWidth="1"/>
    <col min="2" max="2" width="19.140625" style="892" customWidth="1"/>
    <col min="3" max="8" width="9.140625" style="892"/>
    <col min="9" max="9" width="9.85546875" style="892" bestFit="1" customWidth="1"/>
    <col min="10" max="16384" width="9.140625" style="892"/>
  </cols>
  <sheetData>
    <row r="2" spans="1:14">
      <c r="A2" s="892" t="s">
        <v>1380</v>
      </c>
      <c r="B2" s="1521" t="s">
        <v>214</v>
      </c>
      <c r="C2" s="1518"/>
      <c r="D2" s="1518"/>
      <c r="E2" s="1518"/>
      <c r="F2" s="1518"/>
      <c r="G2" s="1518"/>
      <c r="H2" s="1518"/>
    </row>
    <row r="3" spans="1:14" ht="13.5" thickBot="1">
      <c r="B3" s="892" t="s">
        <v>1280</v>
      </c>
    </row>
    <row r="4" spans="1:14" ht="13.5" thickBot="1">
      <c r="B4" s="295" t="s">
        <v>1958</v>
      </c>
      <c r="C4" s="936" t="s">
        <v>1458</v>
      </c>
      <c r="D4" s="936" t="s">
        <v>1459</v>
      </c>
      <c r="E4" s="936" t="s">
        <v>1460</v>
      </c>
      <c r="F4" s="936" t="s">
        <v>1461</v>
      </c>
      <c r="G4" s="936" t="s">
        <v>1462</v>
      </c>
      <c r="H4" s="936" t="s">
        <v>1463</v>
      </c>
      <c r="I4" s="936">
        <v>39264</v>
      </c>
      <c r="J4" s="936" t="s">
        <v>1464</v>
      </c>
      <c r="K4" s="936" t="s">
        <v>1465</v>
      </c>
      <c r="L4" s="936" t="s">
        <v>1466</v>
      </c>
      <c r="M4" s="936" t="s">
        <v>1467</v>
      </c>
      <c r="N4" s="936" t="s">
        <v>1468</v>
      </c>
    </row>
    <row r="5" spans="1:14" ht="39" thickBot="1">
      <c r="B5" s="935" t="s">
        <v>546</v>
      </c>
      <c r="C5" s="934">
        <v>1.1851236642090226</v>
      </c>
      <c r="D5" s="934">
        <v>1.4534847910877491</v>
      </c>
      <c r="E5" s="934">
        <v>0.64234557649160062</v>
      </c>
      <c r="F5" s="934">
        <v>0.51678547303391742</v>
      </c>
      <c r="G5" s="934">
        <v>1.2600076395917632</v>
      </c>
      <c r="H5" s="934">
        <v>1.1926005723385229</v>
      </c>
      <c r="I5" s="934">
        <v>0.8863852969603353</v>
      </c>
      <c r="J5" s="934">
        <v>1.011221508960799</v>
      </c>
      <c r="K5" s="934">
        <v>1.3254833879412788</v>
      </c>
      <c r="L5" s="934">
        <v>2.1494917876963742</v>
      </c>
      <c r="M5" s="934">
        <v>2.1030406185369723</v>
      </c>
      <c r="N5" s="934">
        <v>2.9396778192307522</v>
      </c>
    </row>
    <row r="7" spans="1:14" ht="12.75" customHeight="1">
      <c r="B7" s="1521" t="s">
        <v>1279</v>
      </c>
      <c r="C7" s="1521"/>
      <c r="D7" s="1521"/>
      <c r="E7" s="1521"/>
      <c r="F7" s="1521"/>
      <c r="G7" s="1521"/>
    </row>
    <row r="8" spans="1:14">
      <c r="B8" s="1521"/>
      <c r="C8" s="1521"/>
      <c r="D8" s="1521"/>
      <c r="E8" s="1521"/>
      <c r="F8" s="1521"/>
      <c r="G8" s="1521"/>
    </row>
    <row r="21" spans="2:5">
      <c r="B21" s="916" t="s">
        <v>1006</v>
      </c>
    </row>
    <row r="23" spans="2:5">
      <c r="B23" s="156" t="s">
        <v>2189</v>
      </c>
      <c r="E23" s="286"/>
    </row>
  </sheetData>
  <mergeCells count="2">
    <mergeCell ref="B7:G8"/>
    <mergeCell ref="B2:H2"/>
  </mergeCells>
  <phoneticPr fontId="4" type="noConversion"/>
  <hyperlinks>
    <hyperlink ref="B23" location="Мазмұны!B102" display="мазмұнға"/>
  </hyperlinks>
  <pageMargins left="0.75" right="0.75" top="1" bottom="1" header="0.5" footer="0.5"/>
  <pageSetup paperSize="9" scale="63" orientation="portrait" verticalDpi="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2:N31"/>
  <sheetViews>
    <sheetView topLeftCell="A16" zoomScaleNormal="100" workbookViewId="0">
      <selection activeCell="B31" sqref="B31"/>
    </sheetView>
  </sheetViews>
  <sheetFormatPr defaultColWidth="8" defaultRowHeight="12.75"/>
  <cols>
    <col min="1" max="1" width="8.85546875" style="286" bestFit="1" customWidth="1"/>
    <col min="2" max="2" width="32.7109375" style="286" customWidth="1"/>
    <col min="3" max="14" width="7.85546875" style="286" bestFit="1" customWidth="1"/>
    <col min="15" max="16384" width="8" style="286"/>
  </cols>
  <sheetData>
    <row r="2" spans="1:14">
      <c r="A2" s="892" t="s">
        <v>1380</v>
      </c>
      <c r="B2" s="893" t="s">
        <v>215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14">
      <c r="A3" s="892"/>
      <c r="B3" s="892" t="s">
        <v>1280</v>
      </c>
    </row>
    <row r="5" spans="1:14">
      <c r="B5" s="347" t="s">
        <v>1958</v>
      </c>
      <c r="C5" s="295" t="s">
        <v>1458</v>
      </c>
      <c r="D5" s="295" t="s">
        <v>1459</v>
      </c>
      <c r="E5" s="295" t="s">
        <v>1460</v>
      </c>
      <c r="F5" s="295" t="s">
        <v>1461</v>
      </c>
      <c r="G5" s="295" t="s">
        <v>1462</v>
      </c>
      <c r="H5" s="295" t="s">
        <v>1463</v>
      </c>
      <c r="I5" s="295" t="s">
        <v>1469</v>
      </c>
      <c r="J5" s="295" t="s">
        <v>1464</v>
      </c>
      <c r="K5" s="295" t="s">
        <v>1465</v>
      </c>
      <c r="L5" s="295" t="s">
        <v>1466</v>
      </c>
      <c r="M5" s="295" t="s">
        <v>1467</v>
      </c>
      <c r="N5" s="295" t="s">
        <v>1468</v>
      </c>
    </row>
    <row r="6" spans="1:14" ht="25.5">
      <c r="B6" s="378" t="s">
        <v>1281</v>
      </c>
      <c r="C6" s="348"/>
      <c r="D6" s="298">
        <v>61.831909701802189</v>
      </c>
      <c r="E6" s="298">
        <v>-32.507809965970594</v>
      </c>
      <c r="F6" s="298">
        <v>16.367041523836924</v>
      </c>
      <c r="G6" s="298">
        <v>10.947360874126311</v>
      </c>
      <c r="H6" s="298">
        <v>66.610824653427841</v>
      </c>
      <c r="I6" s="298">
        <v>44.652874925057809</v>
      </c>
      <c r="J6" s="298">
        <v>35.042740869128927</v>
      </c>
      <c r="K6" s="298">
        <v>27.255374148502142</v>
      </c>
      <c r="L6" s="298">
        <v>71.123066614093574</v>
      </c>
      <c r="M6" s="298">
        <v>42.390242875049822</v>
      </c>
      <c r="N6" s="298">
        <v>18.099059621902637</v>
      </c>
    </row>
    <row r="7" spans="1:14" ht="25.5">
      <c r="B7" s="378" t="s">
        <v>0</v>
      </c>
      <c r="C7" s="348"/>
      <c r="D7" s="298">
        <v>29.923331002309506</v>
      </c>
      <c r="E7" s="298">
        <v>12.159815460431901</v>
      </c>
      <c r="F7" s="298">
        <v>-14.961969835697641</v>
      </c>
      <c r="G7" s="298">
        <v>67.886577723253197</v>
      </c>
      <c r="H7" s="298">
        <v>3.8447675518157753</v>
      </c>
      <c r="I7" s="298">
        <v>-6.9235052622720117</v>
      </c>
      <c r="J7" s="298">
        <v>20.585582966394011</v>
      </c>
      <c r="K7" s="298">
        <v>33.587793694206013</v>
      </c>
      <c r="L7" s="298">
        <v>62.041903216289953</v>
      </c>
      <c r="M7" s="298">
        <v>-1.3334993027238062</v>
      </c>
      <c r="N7" s="298">
        <v>42.246943843625132</v>
      </c>
    </row>
    <row r="8" spans="1:14">
      <c r="B8" s="916"/>
    </row>
    <row r="10" spans="1:14" ht="12.75" customHeight="1">
      <c r="B10" s="1522" t="s">
        <v>215</v>
      </c>
      <c r="C10" s="1522"/>
      <c r="D10" s="1522"/>
      <c r="E10" s="1522"/>
      <c r="F10" s="1522"/>
      <c r="G10" s="1522"/>
      <c r="H10" s="1522"/>
      <c r="I10" s="1522"/>
      <c r="J10" s="1522"/>
      <c r="K10" s="1522"/>
    </row>
    <row r="11" spans="1:14">
      <c r="B11" s="1522"/>
      <c r="C11" s="1522"/>
      <c r="D11" s="1522"/>
      <c r="E11" s="1522"/>
      <c r="F11" s="1522"/>
      <c r="G11" s="1522"/>
      <c r="H11" s="1522"/>
      <c r="I11" s="1522"/>
      <c r="J11" s="1522"/>
      <c r="K11" s="1522"/>
    </row>
    <row r="12" spans="1:14">
      <c r="B12" s="892" t="s">
        <v>1280</v>
      </c>
    </row>
    <row r="29" spans="2:3">
      <c r="B29" s="916" t="s">
        <v>1006</v>
      </c>
      <c r="C29" s="892"/>
    </row>
    <row r="30" spans="2:3">
      <c r="B30" s="892"/>
      <c r="C30" s="892"/>
    </row>
    <row r="31" spans="2:3">
      <c r="B31" s="156" t="s">
        <v>2189</v>
      </c>
      <c r="C31" s="892"/>
    </row>
  </sheetData>
  <mergeCells count="1">
    <mergeCell ref="B10:K11"/>
  </mergeCells>
  <phoneticPr fontId="4" type="noConversion"/>
  <hyperlinks>
    <hyperlink ref="B31" location="Мазмұны!B103" display="мазмұнға"/>
  </hyperlinks>
  <pageMargins left="0.75" right="0.75" top="1" bottom="1" header="0.5" footer="0.5"/>
  <pageSetup paperSize="9" scale="64" orientation="portrait" verticalDpi="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2:L39"/>
  <sheetViews>
    <sheetView topLeftCell="A21" zoomScaleNormal="100" workbookViewId="0">
      <selection activeCell="B39" sqref="B39"/>
    </sheetView>
  </sheetViews>
  <sheetFormatPr defaultColWidth="8" defaultRowHeight="12.75"/>
  <cols>
    <col min="1" max="1" width="8.85546875" style="286" bestFit="1" customWidth="1"/>
    <col min="2" max="2" width="27.140625" style="286" customWidth="1"/>
    <col min="3" max="3" width="9.85546875" style="286" customWidth="1"/>
    <col min="4" max="4" width="10.5703125" style="286" customWidth="1"/>
    <col min="5" max="5" width="9.85546875" style="286" customWidth="1"/>
    <col min="6" max="6" width="10" style="286" customWidth="1"/>
    <col min="7" max="8" width="9.85546875" style="286" customWidth="1"/>
    <col min="9" max="10" width="9.7109375" style="286" customWidth="1"/>
    <col min="11" max="11" width="10" style="286" customWidth="1"/>
    <col min="12" max="12" width="10.28515625" style="286" customWidth="1"/>
    <col min="13" max="16384" width="8" style="286"/>
  </cols>
  <sheetData>
    <row r="2" spans="1:12">
      <c r="A2" s="892" t="s">
        <v>1380</v>
      </c>
      <c r="B2" s="893" t="s">
        <v>216</v>
      </c>
    </row>
    <row r="3" spans="1:12">
      <c r="A3" s="892"/>
      <c r="B3" s="892" t="s">
        <v>1981</v>
      </c>
    </row>
    <row r="4" spans="1:12" ht="114.75" hidden="1">
      <c r="B4" s="349"/>
      <c r="C4" s="350" t="s">
        <v>1470</v>
      </c>
      <c r="D4" s="350" t="s">
        <v>1471</v>
      </c>
      <c r="E4" s="350" t="s">
        <v>1472</v>
      </c>
      <c r="F4" s="350" t="s">
        <v>1473</v>
      </c>
      <c r="G4" s="350" t="s">
        <v>1434</v>
      </c>
    </row>
    <row r="5" spans="1:12" hidden="1">
      <c r="B5" s="351">
        <v>39448</v>
      </c>
      <c r="C5" s="940">
        <v>283.10666300000003</v>
      </c>
      <c r="D5" s="352"/>
      <c r="E5" s="353">
        <f t="shared" ref="E5:E14" si="0">C5/G5*100</f>
        <v>3.1923420885482749</v>
      </c>
      <c r="F5" s="352"/>
      <c r="G5" s="940">
        <v>8868.305938000005</v>
      </c>
    </row>
    <row r="6" spans="1:12" hidden="1">
      <c r="B6" s="351">
        <v>39479</v>
      </c>
      <c r="C6" s="940">
        <v>342.89356099999998</v>
      </c>
      <c r="D6" s="352"/>
      <c r="E6" s="353">
        <f t="shared" si="0"/>
        <v>3.8794745535836865</v>
      </c>
      <c r="F6" s="352"/>
      <c r="G6" s="940">
        <v>8838.6598820000017</v>
      </c>
    </row>
    <row r="7" spans="1:12" hidden="1">
      <c r="B7" s="351">
        <v>39508</v>
      </c>
      <c r="C7" s="940">
        <v>354.53379100000001</v>
      </c>
      <c r="D7" s="352"/>
      <c r="E7" s="353">
        <f t="shared" si="0"/>
        <v>4.012870699007955</v>
      </c>
      <c r="F7" s="352"/>
      <c r="G7" s="940">
        <v>8834.9168859999991</v>
      </c>
    </row>
    <row r="8" spans="1:12" hidden="1">
      <c r="B8" s="351">
        <v>39539</v>
      </c>
      <c r="C8" s="940">
        <v>383.22440899999998</v>
      </c>
      <c r="D8" s="352"/>
      <c r="E8" s="353">
        <f t="shared" si="0"/>
        <v>4.3246071478293064</v>
      </c>
      <c r="F8" s="352"/>
      <c r="G8" s="940">
        <v>8861.4848909999982</v>
      </c>
    </row>
    <row r="9" spans="1:12" hidden="1">
      <c r="B9" s="351">
        <v>39569</v>
      </c>
      <c r="C9" s="940">
        <v>404.23357499999997</v>
      </c>
      <c r="D9" s="352"/>
      <c r="E9" s="353">
        <f t="shared" si="0"/>
        <v>4.5644133488403602</v>
      </c>
      <c r="F9" s="352"/>
      <c r="G9" s="940">
        <v>8856.2000000000007</v>
      </c>
    </row>
    <row r="10" spans="1:12" hidden="1">
      <c r="B10" s="351">
        <v>39600</v>
      </c>
      <c r="C10" s="940">
        <v>447.52179100000001</v>
      </c>
      <c r="D10" s="352"/>
      <c r="E10" s="353">
        <f t="shared" si="0"/>
        <v>5.0578292627795802</v>
      </c>
      <c r="F10" s="352"/>
      <c r="G10" s="940">
        <v>8848.1</v>
      </c>
    </row>
    <row r="11" spans="1:12" hidden="1">
      <c r="B11" s="351">
        <v>39630</v>
      </c>
      <c r="C11" s="940">
        <v>459.32288199999999</v>
      </c>
      <c r="D11" s="940">
        <v>281.75621899999999</v>
      </c>
      <c r="E11" s="353">
        <f t="shared" si="0"/>
        <v>5.139888815807133</v>
      </c>
      <c r="F11" s="353">
        <f>D11/G11*100</f>
        <v>3.1528924326966261</v>
      </c>
      <c r="G11" s="940">
        <v>8936.436146</v>
      </c>
    </row>
    <row r="12" spans="1:12" hidden="1">
      <c r="B12" s="351">
        <v>39661</v>
      </c>
      <c r="C12" s="940">
        <v>503.39757400000002</v>
      </c>
      <c r="D12" s="940">
        <v>312.62523099999999</v>
      </c>
      <c r="E12" s="353">
        <f t="shared" si="0"/>
        <v>5.6212144998329094</v>
      </c>
      <c r="F12" s="353">
        <f>D12/G12*100</f>
        <v>3.490945471880269</v>
      </c>
      <c r="G12" s="940">
        <v>8955.3169340000004</v>
      </c>
    </row>
    <row r="13" spans="1:12" hidden="1">
      <c r="B13" s="351">
        <v>39692</v>
      </c>
      <c r="C13" s="940">
        <v>519.66929000000005</v>
      </c>
      <c r="D13" s="940">
        <v>342.24667299999999</v>
      </c>
      <c r="E13" s="353">
        <f t="shared" si="0"/>
        <v>5.74766958252237</v>
      </c>
      <c r="F13" s="353">
        <f>D13/G13*100</f>
        <v>3.7853319985900651</v>
      </c>
      <c r="G13" s="940">
        <v>9041.3911680000001</v>
      </c>
    </row>
    <row r="14" spans="1:12" hidden="1">
      <c r="B14" s="351">
        <v>39722</v>
      </c>
      <c r="C14" s="940">
        <v>570.01588700000002</v>
      </c>
      <c r="D14" s="940">
        <v>389.12180899999998</v>
      </c>
      <c r="E14" s="353">
        <f t="shared" si="0"/>
        <v>6.2680396334786277</v>
      </c>
      <c r="F14" s="353">
        <f>D14/G14*100</f>
        <v>4.2788823551910937</v>
      </c>
      <c r="G14" s="940">
        <v>9094.0057870000001</v>
      </c>
    </row>
    <row r="15" spans="1:12">
      <c r="B15" s="354" t="s">
        <v>1958</v>
      </c>
      <c r="C15" s="351">
        <v>39448</v>
      </c>
      <c r="D15" s="351">
        <v>39479</v>
      </c>
      <c r="E15" s="351">
        <v>39508</v>
      </c>
      <c r="F15" s="351">
        <v>39539</v>
      </c>
      <c r="G15" s="351">
        <v>39569</v>
      </c>
      <c r="H15" s="351">
        <v>39600</v>
      </c>
      <c r="I15" s="351">
        <v>39630</v>
      </c>
      <c r="J15" s="351">
        <v>39661</v>
      </c>
      <c r="K15" s="351">
        <v>39692</v>
      </c>
      <c r="L15" s="351">
        <v>39722</v>
      </c>
    </row>
    <row r="16" spans="1:12" ht="15.75" customHeight="1">
      <c r="B16" s="355" t="s">
        <v>1</v>
      </c>
      <c r="C16" s="939">
        <v>283.10666300000003</v>
      </c>
      <c r="D16" s="939">
        <v>342.89356099999998</v>
      </c>
      <c r="E16" s="939">
        <v>354.53379100000001</v>
      </c>
      <c r="F16" s="939">
        <v>383.22440899999998</v>
      </c>
      <c r="G16" s="939">
        <v>404.23357499999997</v>
      </c>
      <c r="H16" s="939">
        <v>447.52179100000001</v>
      </c>
      <c r="I16" s="939">
        <v>459.32288199999999</v>
      </c>
      <c r="J16" s="939">
        <v>503.39757400000002</v>
      </c>
      <c r="K16" s="939">
        <v>519.66929000000005</v>
      </c>
      <c r="L16" s="939">
        <v>570.01588700000002</v>
      </c>
    </row>
    <row r="17" spans="2:12" ht="26.25" customHeight="1">
      <c r="B17" s="355" t="s">
        <v>2</v>
      </c>
      <c r="C17" s="348" t="s">
        <v>1474</v>
      </c>
      <c r="D17" s="348" t="s">
        <v>1474</v>
      </c>
      <c r="E17" s="348" t="s">
        <v>1474</v>
      </c>
      <c r="F17" s="348" t="s">
        <v>1474</v>
      </c>
      <c r="G17" s="348" t="s">
        <v>1474</v>
      </c>
      <c r="H17" s="348" t="s">
        <v>1474</v>
      </c>
      <c r="I17" s="939">
        <v>281.75621899999999</v>
      </c>
      <c r="J17" s="939">
        <v>312.62523099999999</v>
      </c>
      <c r="K17" s="939">
        <v>342.24667299999999</v>
      </c>
      <c r="L17" s="939">
        <v>389.12180899999998</v>
      </c>
    </row>
    <row r="18" spans="2:12" ht="25.5">
      <c r="B18" s="355" t="s">
        <v>3</v>
      </c>
      <c r="C18" s="298">
        <v>3.1923420885482749</v>
      </c>
      <c r="D18" s="298">
        <v>3.8794745535836865</v>
      </c>
      <c r="E18" s="298">
        <v>4.012870699007955</v>
      </c>
      <c r="F18" s="298">
        <v>4.3246071478293064</v>
      </c>
      <c r="G18" s="298">
        <v>4.5644133488403602</v>
      </c>
      <c r="H18" s="298">
        <v>5.0578292627795802</v>
      </c>
      <c r="I18" s="298">
        <v>5.139888815807133</v>
      </c>
      <c r="J18" s="298">
        <v>5.6212144998329094</v>
      </c>
      <c r="K18" s="298">
        <v>5.74766958252237</v>
      </c>
      <c r="L18" s="298">
        <v>6.2680396334786277</v>
      </c>
    </row>
    <row r="19" spans="2:12" ht="38.25">
      <c r="B19" s="355" t="s">
        <v>4</v>
      </c>
      <c r="C19" s="298" t="s">
        <v>1475</v>
      </c>
      <c r="D19" s="298" t="s">
        <v>1475</v>
      </c>
      <c r="E19" s="298" t="s">
        <v>1475</v>
      </c>
      <c r="F19" s="298" t="s">
        <v>1475</v>
      </c>
      <c r="G19" s="298" t="s">
        <v>1475</v>
      </c>
      <c r="H19" s="298" t="s">
        <v>1475</v>
      </c>
      <c r="I19" s="938">
        <v>3.1528924326966261</v>
      </c>
      <c r="J19" s="938">
        <v>3.490945471880269</v>
      </c>
      <c r="K19" s="938">
        <v>3.7853319985900651</v>
      </c>
      <c r="L19" s="938">
        <v>4.2788823551910937</v>
      </c>
    </row>
    <row r="20" spans="2:12">
      <c r="B20" s="916"/>
      <c r="I20" s="937"/>
      <c r="J20" s="937"/>
      <c r="K20" s="937"/>
      <c r="L20" s="937"/>
    </row>
    <row r="22" spans="2:12">
      <c r="B22" s="893" t="s">
        <v>216</v>
      </c>
    </row>
    <row r="37" spans="2:2">
      <c r="B37" s="916" t="s">
        <v>1006</v>
      </c>
    </row>
    <row r="39" spans="2:2">
      <c r="B39" s="156" t="s">
        <v>2189</v>
      </c>
    </row>
  </sheetData>
  <phoneticPr fontId="4" type="noConversion"/>
  <hyperlinks>
    <hyperlink ref="B39" location="Мазмұны!B104" display="мазмұнға"/>
  </hyperlinks>
  <pageMargins left="0.75" right="0.75" top="1" bottom="1" header="0.5" footer="0.5"/>
  <pageSetup paperSize="9" scale="64" orientation="portrait" verticalDpi="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2:J35"/>
  <sheetViews>
    <sheetView topLeftCell="A17" zoomScaleNormal="100" workbookViewId="0">
      <selection activeCell="B35" sqref="B35"/>
    </sheetView>
  </sheetViews>
  <sheetFormatPr defaultColWidth="8" defaultRowHeight="12.75"/>
  <cols>
    <col min="1" max="1" width="8" style="286" customWidth="1"/>
    <col min="2" max="2" width="12.140625" style="286" customWidth="1"/>
    <col min="3" max="3" width="6" style="286" customWidth="1"/>
    <col min="4" max="4" width="5.85546875" style="286" customWidth="1"/>
    <col min="5" max="5" width="5.42578125" style="286" customWidth="1"/>
    <col min="6" max="8" width="5.5703125" style="286" customWidth="1"/>
    <col min="9" max="9" width="5.85546875" style="286" customWidth="1"/>
    <col min="10" max="16384" width="8" style="286"/>
  </cols>
  <sheetData>
    <row r="2" spans="1:10">
      <c r="A2" s="892" t="s">
        <v>1380</v>
      </c>
      <c r="B2" s="293" t="s">
        <v>1421</v>
      </c>
    </row>
    <row r="3" spans="1:10">
      <c r="B3" s="294" t="s">
        <v>5</v>
      </c>
    </row>
    <row r="5" spans="1:10" ht="16.5" customHeight="1">
      <c r="B5" s="356" t="s">
        <v>1966</v>
      </c>
      <c r="C5" s="356">
        <v>2002</v>
      </c>
      <c r="D5" s="356">
        <v>2003</v>
      </c>
      <c r="E5" s="356">
        <v>2004</v>
      </c>
      <c r="F5" s="356">
        <v>2005</v>
      </c>
      <c r="G5" s="356">
        <v>2006</v>
      </c>
      <c r="H5" s="356">
        <v>2007</v>
      </c>
      <c r="I5" s="356">
        <v>2008</v>
      </c>
      <c r="J5" s="338"/>
    </row>
    <row r="6" spans="1:10">
      <c r="B6" s="297" t="s">
        <v>1476</v>
      </c>
      <c r="C6" s="357">
        <v>2.6</v>
      </c>
      <c r="D6" s="357">
        <v>3.2</v>
      </c>
      <c r="E6" s="357">
        <v>2</v>
      </c>
      <c r="F6" s="357">
        <v>2.2000000000000002</v>
      </c>
      <c r="G6" s="357">
        <v>2.2000000000000002</v>
      </c>
      <c r="H6" s="357">
        <v>2.1</v>
      </c>
      <c r="I6" s="358">
        <v>2.1</v>
      </c>
    </row>
    <row r="7" spans="1:10">
      <c r="B7" s="297" t="s">
        <v>1477</v>
      </c>
      <c r="C7" s="357">
        <v>8.1</v>
      </c>
      <c r="D7" s="357">
        <v>4.9000000000000004</v>
      </c>
      <c r="E7" s="357">
        <v>4.0999999999999996</v>
      </c>
      <c r="F7" s="357">
        <v>4.3</v>
      </c>
      <c r="G7" s="357">
        <v>3.6</v>
      </c>
      <c r="H7" s="357">
        <v>2.6</v>
      </c>
      <c r="I7" s="358">
        <v>2.8</v>
      </c>
    </row>
    <row r="8" spans="1:10">
      <c r="B8" s="297" t="s">
        <v>1229</v>
      </c>
      <c r="C8" s="357">
        <v>10.199999999999999</v>
      </c>
      <c r="D8" s="357">
        <v>8.9</v>
      </c>
      <c r="E8" s="357">
        <v>7.5</v>
      </c>
      <c r="F8" s="357">
        <v>6.2</v>
      </c>
      <c r="G8" s="357">
        <v>5.2</v>
      </c>
      <c r="H8" s="357">
        <v>4.8</v>
      </c>
      <c r="I8" s="358">
        <v>4.8</v>
      </c>
    </row>
    <row r="9" spans="1:10">
      <c r="B9" s="297" t="s">
        <v>1236</v>
      </c>
      <c r="C9" s="357">
        <v>2.9</v>
      </c>
      <c r="D9" s="357">
        <v>2.6</v>
      </c>
      <c r="E9" s="357">
        <v>2.7</v>
      </c>
      <c r="F9" s="357">
        <v>2.5</v>
      </c>
      <c r="G9" s="357">
        <v>2.5</v>
      </c>
      <c r="H9" s="357">
        <v>2.4</v>
      </c>
      <c r="I9" s="359" t="s">
        <v>1478</v>
      </c>
    </row>
    <row r="10" spans="1:10">
      <c r="B10" s="297" t="s">
        <v>1444</v>
      </c>
      <c r="C10" s="357" t="s">
        <v>1478</v>
      </c>
      <c r="D10" s="357">
        <v>8.3000000000000007</v>
      </c>
      <c r="E10" s="357">
        <v>8.1</v>
      </c>
      <c r="F10" s="357">
        <v>8.3000000000000007</v>
      </c>
      <c r="G10" s="357">
        <v>7.9</v>
      </c>
      <c r="H10" s="357">
        <v>9.6999999999999993</v>
      </c>
      <c r="I10" s="358">
        <v>9.6999999999999993</v>
      </c>
    </row>
    <row r="11" spans="1:10">
      <c r="B11" s="360" t="s">
        <v>1438</v>
      </c>
      <c r="C11" s="361">
        <v>5</v>
      </c>
      <c r="D11" s="357">
        <v>4.8</v>
      </c>
      <c r="E11" s="357">
        <v>4.2</v>
      </c>
      <c r="F11" s="357">
        <v>3.5</v>
      </c>
      <c r="G11" s="357">
        <v>3</v>
      </c>
      <c r="H11" s="357">
        <v>2.7</v>
      </c>
      <c r="I11" s="359" t="s">
        <v>1478</v>
      </c>
    </row>
    <row r="12" spans="1:10">
      <c r="B12" s="360" t="s">
        <v>2033</v>
      </c>
      <c r="C12" s="358">
        <v>26</v>
      </c>
      <c r="D12" s="358">
        <v>20.399999999999999</v>
      </c>
      <c r="E12" s="358">
        <v>12.8</v>
      </c>
      <c r="F12" s="358">
        <v>9.8000000000000007</v>
      </c>
      <c r="G12" s="358">
        <v>7.5</v>
      </c>
      <c r="H12" s="358">
        <v>6.7</v>
      </c>
      <c r="I12" s="359" t="s">
        <v>1478</v>
      </c>
    </row>
    <row r="13" spans="1:10">
      <c r="B13" s="360" t="s">
        <v>1479</v>
      </c>
      <c r="C13" s="358">
        <v>24</v>
      </c>
      <c r="D13" s="358">
        <v>19.399999999999999</v>
      </c>
      <c r="E13" s="358">
        <v>14.3</v>
      </c>
      <c r="F13" s="358">
        <v>14.8</v>
      </c>
      <c r="G13" s="358">
        <v>13.2</v>
      </c>
      <c r="H13" s="358">
        <v>9.3000000000000007</v>
      </c>
      <c r="I13" s="358">
        <v>8.5</v>
      </c>
    </row>
    <row r="14" spans="1:10">
      <c r="B14" s="360" t="s">
        <v>1480</v>
      </c>
      <c r="C14" s="358">
        <v>15.9</v>
      </c>
      <c r="D14" s="358">
        <v>13.9</v>
      </c>
      <c r="E14" s="358">
        <v>11.7</v>
      </c>
      <c r="F14" s="358">
        <v>9.6</v>
      </c>
      <c r="G14" s="358">
        <v>8.5</v>
      </c>
      <c r="H14" s="358">
        <v>6.6</v>
      </c>
      <c r="I14" s="359" t="s">
        <v>1478</v>
      </c>
    </row>
    <row r="15" spans="1:10">
      <c r="B15" s="360" t="s">
        <v>6</v>
      </c>
      <c r="C15" s="358">
        <v>14.6</v>
      </c>
      <c r="D15" s="358">
        <v>16.100000000000001</v>
      </c>
      <c r="E15" s="358">
        <v>14.4</v>
      </c>
      <c r="F15" s="358">
        <v>10.3</v>
      </c>
      <c r="G15" s="358">
        <v>7.5</v>
      </c>
      <c r="H15" s="358">
        <v>5.8</v>
      </c>
      <c r="I15" s="359" t="s">
        <v>1478</v>
      </c>
    </row>
    <row r="16" spans="1:10">
      <c r="B16" s="317"/>
      <c r="C16" s="318"/>
      <c r="D16" s="318"/>
    </row>
    <row r="18" spans="2:2">
      <c r="B18" s="293" t="s">
        <v>1421</v>
      </c>
    </row>
    <row r="19" spans="2:2">
      <c r="B19" s="294" t="s">
        <v>5</v>
      </c>
    </row>
    <row r="33" spans="2:4">
      <c r="B33" s="362" t="s">
        <v>7</v>
      </c>
      <c r="D33" s="318"/>
    </row>
    <row r="34" spans="2:4">
      <c r="B34" s="363"/>
    </row>
    <row r="35" spans="2:4">
      <c r="B35" s="156" t="s">
        <v>2189</v>
      </c>
    </row>
  </sheetData>
  <phoneticPr fontId="4" type="noConversion"/>
  <hyperlinks>
    <hyperlink ref="B35" location="Мазмұны!B105" display="мазмұнға"/>
  </hyperlinks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N29"/>
  <sheetViews>
    <sheetView topLeftCell="A10" zoomScaleNormal="100" workbookViewId="0">
      <selection activeCell="B29" sqref="B29"/>
    </sheetView>
  </sheetViews>
  <sheetFormatPr defaultColWidth="8" defaultRowHeight="12.75"/>
  <cols>
    <col min="1" max="1" width="8.85546875" style="286" bestFit="1" customWidth="1"/>
    <col min="2" max="2" width="25.85546875" style="286" customWidth="1"/>
    <col min="3" max="14" width="9.85546875" style="286" bestFit="1" customWidth="1"/>
    <col min="15" max="16384" width="8" style="286"/>
  </cols>
  <sheetData>
    <row r="1" spans="1:14">
      <c r="A1" s="364"/>
      <c r="D1" s="892"/>
      <c r="E1" s="892"/>
      <c r="F1" s="892"/>
      <c r="G1" s="892"/>
      <c r="H1" s="892"/>
    </row>
    <row r="2" spans="1:14">
      <c r="A2" s="892" t="s">
        <v>1380</v>
      </c>
      <c r="B2" s="893" t="s">
        <v>217</v>
      </c>
      <c r="C2" s="892"/>
      <c r="D2" s="892"/>
      <c r="E2" s="892"/>
      <c r="F2" s="892"/>
      <c r="G2" s="892"/>
      <c r="H2" s="892"/>
    </row>
    <row r="3" spans="1:14">
      <c r="A3" s="892"/>
      <c r="B3" s="892" t="s">
        <v>8</v>
      </c>
      <c r="C3" s="892"/>
      <c r="D3" s="892"/>
      <c r="E3" s="892"/>
      <c r="F3" s="892"/>
      <c r="G3" s="892"/>
      <c r="H3" s="892"/>
    </row>
    <row r="4" spans="1:14" ht="16.5" customHeight="1">
      <c r="B4" s="356" t="s">
        <v>1958</v>
      </c>
      <c r="C4" s="365" t="s">
        <v>1447</v>
      </c>
      <c r="D4" s="366">
        <v>39083</v>
      </c>
      <c r="E4" s="366">
        <v>39448</v>
      </c>
      <c r="F4" s="366">
        <v>39479</v>
      </c>
      <c r="G4" s="366">
        <v>39508</v>
      </c>
      <c r="H4" s="366">
        <v>39539</v>
      </c>
      <c r="I4" s="366">
        <v>39569</v>
      </c>
      <c r="J4" s="366">
        <v>39600</v>
      </c>
      <c r="K4" s="366">
        <v>39630</v>
      </c>
      <c r="L4" s="366">
        <v>39661</v>
      </c>
      <c r="M4" s="366">
        <v>39692</v>
      </c>
      <c r="N4" s="366">
        <v>39722</v>
      </c>
    </row>
    <row r="5" spans="1:14" ht="15.75" customHeight="1">
      <c r="B5" s="337" t="s">
        <v>1960</v>
      </c>
      <c r="C5" s="367">
        <v>3062.0401649999999</v>
      </c>
      <c r="D5" s="367">
        <v>5991.7678089999999</v>
      </c>
      <c r="E5" s="367">
        <v>8868.3059379999995</v>
      </c>
      <c r="F5" s="367">
        <v>8838.6598819999999</v>
      </c>
      <c r="G5" s="367">
        <v>8834.9168860000009</v>
      </c>
      <c r="H5" s="367">
        <v>8861.4848910000001</v>
      </c>
      <c r="I5" s="367">
        <v>8856.2379249999994</v>
      </c>
      <c r="J5" s="367">
        <v>8848.1423830000003</v>
      </c>
      <c r="K5" s="367">
        <v>8936.436146</v>
      </c>
      <c r="L5" s="367">
        <v>8955.3169340000004</v>
      </c>
      <c r="M5" s="367">
        <v>9041.3911680000001</v>
      </c>
      <c r="N5" s="367">
        <v>9094.0057870000001</v>
      </c>
    </row>
    <row r="6" spans="1:14" ht="15.75" customHeight="1">
      <c r="B6" s="337" t="s">
        <v>9</v>
      </c>
      <c r="C6" s="367">
        <v>171.86676299999999</v>
      </c>
      <c r="D6" s="367">
        <v>299.14780500000001</v>
      </c>
      <c r="E6" s="367">
        <v>521.68543799999998</v>
      </c>
      <c r="F6" s="367">
        <v>550.62804600000004</v>
      </c>
      <c r="G6" s="367">
        <v>566.34932200000003</v>
      </c>
      <c r="H6" s="367">
        <v>615.01618800000006</v>
      </c>
      <c r="I6" s="367">
        <v>645.19595400000003</v>
      </c>
      <c r="J6" s="367">
        <v>678.49566200000004</v>
      </c>
      <c r="K6" s="367">
        <v>696.47379799999999</v>
      </c>
      <c r="L6" s="367">
        <v>717.80941900000005</v>
      </c>
      <c r="M6" s="367">
        <v>742.64617399999997</v>
      </c>
      <c r="N6" s="367">
        <v>803.93096400000002</v>
      </c>
    </row>
    <row r="7" spans="1:14" ht="40.5" customHeight="1">
      <c r="B7" s="337" t="s">
        <v>10</v>
      </c>
      <c r="C7" s="367">
        <v>5.6128187005672414</v>
      </c>
      <c r="D7" s="367">
        <v>4.9926468203701386</v>
      </c>
      <c r="E7" s="367">
        <v>5.8825827801521662</v>
      </c>
      <c r="F7" s="367">
        <v>6.2297684643501032</v>
      </c>
      <c r="G7" s="367">
        <v>6.4103525738589502</v>
      </c>
      <c r="H7" s="367">
        <v>6.9403288000257124</v>
      </c>
      <c r="I7" s="367">
        <v>7.2852147770183135</v>
      </c>
      <c r="J7" s="367">
        <v>7.668227212342317</v>
      </c>
      <c r="K7" s="367">
        <v>7.7936415213098753</v>
      </c>
      <c r="L7" s="367">
        <v>8.0154552238653345</v>
      </c>
      <c r="M7" s="367">
        <v>8.2138485129194674</v>
      </c>
      <c r="N7" s="367">
        <v>8.840229298613707</v>
      </c>
    </row>
    <row r="9" spans="1:14">
      <c r="B9" s="362"/>
      <c r="D9" s="368"/>
    </row>
    <row r="11" spans="1:14">
      <c r="B11" s="893" t="s">
        <v>217</v>
      </c>
    </row>
    <row r="27" spans="2:2">
      <c r="B27" s="362" t="s">
        <v>1006</v>
      </c>
    </row>
    <row r="29" spans="2:2">
      <c r="B29" s="156" t="s">
        <v>2189</v>
      </c>
    </row>
  </sheetData>
  <phoneticPr fontId="4" type="noConversion"/>
  <hyperlinks>
    <hyperlink ref="B29" location="Мазмұны!B106" display="мазмұнға"/>
  </hyperlinks>
  <pageMargins left="0.75" right="0.75" top="1" bottom="1" header="0.5" footer="0.5"/>
  <pageSetup paperSize="9" scale="57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187</vt:i4>
      </vt:variant>
      <vt:variant>
        <vt:lpstr>Именованные диапазоны</vt:lpstr>
      </vt:variant>
      <vt:variant>
        <vt:i4>9</vt:i4>
      </vt:variant>
    </vt:vector>
  </HeadingPairs>
  <TitlesOfParts>
    <vt:vector size="196" baseType="lpstr">
      <vt:lpstr>Мазмұны</vt:lpstr>
      <vt:lpstr>1.1.1-график </vt:lpstr>
      <vt:lpstr>1.1.2-график </vt:lpstr>
      <vt:lpstr>1.1.3-график </vt:lpstr>
      <vt:lpstr>1.1.1-кесте</vt:lpstr>
      <vt:lpstr>1.1.4-график  </vt:lpstr>
      <vt:lpstr>1.1.5-график </vt:lpstr>
      <vt:lpstr>1.1.6-график </vt:lpstr>
      <vt:lpstr>1.1.7-График </vt:lpstr>
      <vt:lpstr>Бокс 1_1-график </vt:lpstr>
      <vt:lpstr>Бокс 1_2-график</vt:lpstr>
      <vt:lpstr>1.1.8-график </vt:lpstr>
      <vt:lpstr>1.1.9-график</vt:lpstr>
      <vt:lpstr>1.1.10-график</vt:lpstr>
      <vt:lpstr>1.1.11-график</vt:lpstr>
      <vt:lpstr>1.1.2-кесте </vt:lpstr>
      <vt:lpstr>1.1.3-кесте</vt:lpstr>
      <vt:lpstr>1.1.4-кесте</vt:lpstr>
      <vt:lpstr>1.2.1-1.2.4-графиктер</vt:lpstr>
      <vt:lpstr>1.2.1-кесте</vt:lpstr>
      <vt:lpstr>1.2.5-график</vt:lpstr>
      <vt:lpstr>1.2.6-график</vt:lpstr>
      <vt:lpstr>1.2.7-график</vt:lpstr>
      <vt:lpstr>1.2.8-график </vt:lpstr>
      <vt:lpstr>2.1.1-график</vt:lpstr>
      <vt:lpstr>2.1.2-график</vt:lpstr>
      <vt:lpstr>2-Бокс _1-график</vt:lpstr>
      <vt:lpstr>2.1.3-график </vt:lpstr>
      <vt:lpstr>2.1.4-график</vt:lpstr>
      <vt:lpstr>2.1.5-график </vt:lpstr>
      <vt:lpstr>2.1.6-график </vt:lpstr>
      <vt:lpstr>2.1.7-график </vt:lpstr>
      <vt:lpstr>2.2.1-кесте</vt:lpstr>
      <vt:lpstr>2.2.1-график</vt:lpstr>
      <vt:lpstr>2.2.2-график</vt:lpstr>
      <vt:lpstr>2.2.3-график</vt:lpstr>
      <vt:lpstr>3-бокс_1-график</vt:lpstr>
      <vt:lpstr>2.3.1-кесте</vt:lpstr>
      <vt:lpstr>2.3.2-кесте</vt:lpstr>
      <vt:lpstr>2.4.1-график </vt:lpstr>
      <vt:lpstr>2.4.2-график </vt:lpstr>
      <vt:lpstr>2.4.3-график</vt:lpstr>
      <vt:lpstr>4-бокс 1-график</vt:lpstr>
      <vt:lpstr>4-бокс 2-график</vt:lpstr>
      <vt:lpstr>4-бокс_3-график </vt:lpstr>
      <vt:lpstr>4-бокс_4-график</vt:lpstr>
      <vt:lpstr>4-бокс 1-кесте</vt:lpstr>
      <vt:lpstr>2.4.4-график</vt:lpstr>
      <vt:lpstr>2.4.5-график</vt:lpstr>
      <vt:lpstr>2.4.6-график</vt:lpstr>
      <vt:lpstr>2.4.7-график</vt:lpstr>
      <vt:lpstr>2.5.1-график </vt:lpstr>
      <vt:lpstr>2.5.2-график</vt:lpstr>
      <vt:lpstr>2.5.3 - 2.5.4-графиктері</vt:lpstr>
      <vt:lpstr>2.5.5-график</vt:lpstr>
      <vt:lpstr>2.5.6-график</vt:lpstr>
      <vt:lpstr>2.5.7-график </vt:lpstr>
      <vt:lpstr>2.5.8 - 2.5.9-графиктері</vt:lpstr>
      <vt:lpstr>3.1.1 - 3.1.3-графиктері</vt:lpstr>
      <vt:lpstr>3.1.4-график  </vt:lpstr>
      <vt:lpstr>3.1.5-график  </vt:lpstr>
      <vt:lpstr>3.1.6-график </vt:lpstr>
      <vt:lpstr>3.1.7-график </vt:lpstr>
      <vt:lpstr>3.1.8-график  </vt:lpstr>
      <vt:lpstr>3.1.9-график</vt:lpstr>
      <vt:lpstr>3.1.10 - 3.1.11-графиктер </vt:lpstr>
      <vt:lpstr>3.1.12-график</vt:lpstr>
      <vt:lpstr>3.1.13 - 3.1.14-графиктері</vt:lpstr>
      <vt:lpstr>3.1.15 - 3.1.16 графиктері </vt:lpstr>
      <vt:lpstr>3.1.17 - 3.1.18 -графиктері </vt:lpstr>
      <vt:lpstr>3.2.1-график </vt:lpstr>
      <vt:lpstr>3.2.2-график</vt:lpstr>
      <vt:lpstr>3.2.3-график</vt:lpstr>
      <vt:lpstr>3.2.4-график </vt:lpstr>
      <vt:lpstr>3.2.5-график</vt:lpstr>
      <vt:lpstr>3.2.6-график </vt:lpstr>
      <vt:lpstr>3.2.7-график </vt:lpstr>
      <vt:lpstr>3.2.8 -график </vt:lpstr>
      <vt:lpstr>3.2.9-график</vt:lpstr>
      <vt:lpstr>4.1.1-график</vt:lpstr>
      <vt:lpstr>4.2.1-график</vt:lpstr>
      <vt:lpstr>4.2.1-кесте</vt:lpstr>
      <vt:lpstr>4.2.2-график</vt:lpstr>
      <vt:lpstr>4.2.3-график</vt:lpstr>
      <vt:lpstr>4.2.4-график</vt:lpstr>
      <vt:lpstr>5.1.1-график</vt:lpstr>
      <vt:lpstr>5.1.2-график</vt:lpstr>
      <vt:lpstr>5.1.3-график</vt:lpstr>
      <vt:lpstr>5.1.4-график</vt:lpstr>
      <vt:lpstr>5.2.1-график</vt:lpstr>
      <vt:lpstr>5.2.2-график</vt:lpstr>
      <vt:lpstr>5.2.3-график</vt:lpstr>
      <vt:lpstr>5.2.4-график</vt:lpstr>
      <vt:lpstr>5.2.5-график</vt:lpstr>
      <vt:lpstr>5.2.6-график</vt:lpstr>
      <vt:lpstr>5.2.7-график</vt:lpstr>
      <vt:lpstr>5.2.8-график</vt:lpstr>
      <vt:lpstr>5.2.9-график</vt:lpstr>
      <vt:lpstr>5.2.10-график</vt:lpstr>
      <vt:lpstr>5.2.11-график</vt:lpstr>
      <vt:lpstr>5.2.12-график</vt:lpstr>
      <vt:lpstr>5.2.13-график</vt:lpstr>
      <vt:lpstr>5.2.14-график</vt:lpstr>
      <vt:lpstr>5.2.15-график</vt:lpstr>
      <vt:lpstr>5.2.1-кесте</vt:lpstr>
      <vt:lpstr>5.2.16-график</vt:lpstr>
      <vt:lpstr>5.2.17-график</vt:lpstr>
      <vt:lpstr>5.2.18-график</vt:lpstr>
      <vt:lpstr>5.2.19-график</vt:lpstr>
      <vt:lpstr>5.2.20-график</vt:lpstr>
      <vt:lpstr>5.2.21-график</vt:lpstr>
      <vt:lpstr>5.2.22-график</vt:lpstr>
      <vt:lpstr>5.2.23-график</vt:lpstr>
      <vt:lpstr>5.3.1-график</vt:lpstr>
      <vt:lpstr>5.3.2-график</vt:lpstr>
      <vt:lpstr>5.3.3-график</vt:lpstr>
      <vt:lpstr>5.3.4-график</vt:lpstr>
      <vt:lpstr>5.3.5-график</vt:lpstr>
      <vt:lpstr>5.3.1-кесте</vt:lpstr>
      <vt:lpstr>5-бокс 1-график</vt:lpstr>
      <vt:lpstr>5-бокс 2-график</vt:lpstr>
      <vt:lpstr>5-бокс 3-график</vt:lpstr>
      <vt:lpstr>5.4.1-график</vt:lpstr>
      <vt:lpstr>5.4.2-график</vt:lpstr>
      <vt:lpstr>5.4.3-график</vt:lpstr>
      <vt:lpstr>5.4.4-график</vt:lpstr>
      <vt:lpstr>5.4.5-график</vt:lpstr>
      <vt:lpstr>5.4.6-график</vt:lpstr>
      <vt:lpstr>5.4.7-график</vt:lpstr>
      <vt:lpstr>5.4.8-график</vt:lpstr>
      <vt:lpstr>5.4.9-график</vt:lpstr>
      <vt:lpstr>5.4.10-график</vt:lpstr>
      <vt:lpstr>5.4.11-график</vt:lpstr>
      <vt:lpstr>5.4.12-график</vt:lpstr>
      <vt:lpstr>5.5.1-кесте</vt:lpstr>
      <vt:lpstr>5.5.1-график</vt:lpstr>
      <vt:lpstr>5.5.2-кесте</vt:lpstr>
      <vt:lpstr>5.5.2-график</vt:lpstr>
      <vt:lpstr>5.5.3-кесте</vt:lpstr>
      <vt:lpstr>5.5.3-график</vt:lpstr>
      <vt:lpstr>5.5.4-график</vt:lpstr>
      <vt:lpstr>5.5.5-график</vt:lpstr>
      <vt:lpstr>5.5.6-график</vt:lpstr>
      <vt:lpstr>6.1.1.1-график</vt:lpstr>
      <vt:lpstr>6.1.1.2-график</vt:lpstr>
      <vt:lpstr>6.1.1.3-график</vt:lpstr>
      <vt:lpstr>6.1.1.1-кесте</vt:lpstr>
      <vt:lpstr>6.1.1.4-график</vt:lpstr>
      <vt:lpstr>6.1.1.2-кесте</vt:lpstr>
      <vt:lpstr>6.1.2.1-график</vt:lpstr>
      <vt:lpstr>6.1.2.2-график</vt:lpstr>
      <vt:lpstr>6.1.2.3-график</vt:lpstr>
      <vt:lpstr>6.1.3.1-график</vt:lpstr>
      <vt:lpstr>6.1.3.2-график</vt:lpstr>
      <vt:lpstr>6.1.3.3-график</vt:lpstr>
      <vt:lpstr>6.1.3.4-график</vt:lpstr>
      <vt:lpstr>6.1.3.5-график</vt:lpstr>
      <vt:lpstr>6.1.3.6-график</vt:lpstr>
      <vt:lpstr>6.1.3.7-график</vt:lpstr>
      <vt:lpstr>6.2.1-график</vt:lpstr>
      <vt:lpstr>6.2.1-кесте</vt:lpstr>
      <vt:lpstr>6.2.2-график</vt:lpstr>
      <vt:lpstr>6.2.3-график</vt:lpstr>
      <vt:lpstr>6.2.4-график</vt:lpstr>
      <vt:lpstr>6.2.5-график</vt:lpstr>
      <vt:lpstr>6.2.6-график</vt:lpstr>
      <vt:lpstr>6.3.1-кесте</vt:lpstr>
      <vt:lpstr>6.3.1-график</vt:lpstr>
      <vt:lpstr>6.3.2-график</vt:lpstr>
      <vt:lpstr>6.3.3-график</vt:lpstr>
      <vt:lpstr>6.3.4-график</vt:lpstr>
      <vt:lpstr>6.3.2-кесте</vt:lpstr>
      <vt:lpstr>6.3.5-график</vt:lpstr>
      <vt:lpstr>6.3.6-график</vt:lpstr>
      <vt:lpstr>6.3.7-график</vt:lpstr>
      <vt:lpstr>6.3.8-график</vt:lpstr>
      <vt:lpstr>7.1.1.1-график</vt:lpstr>
      <vt:lpstr>7.1.1.2-график</vt:lpstr>
      <vt:lpstr>7.1.1.3-график</vt:lpstr>
      <vt:lpstr>7.1.2.1-график</vt:lpstr>
      <vt:lpstr>7.1.2.1-кесте</vt:lpstr>
      <vt:lpstr>7.1.2.2-график</vt:lpstr>
      <vt:lpstr>7.1.2.2-кесте</vt:lpstr>
      <vt:lpstr>7.2.1-график</vt:lpstr>
      <vt:lpstr>7.2.2-график</vt:lpstr>
      <vt:lpstr>7.2.3-график</vt:lpstr>
      <vt:lpstr>7.2.4-график</vt:lpstr>
      <vt:lpstr>'2.3.1-кесте'!_ftn1</vt:lpstr>
      <vt:lpstr>'2.3.1-кесте'!_ftn2</vt:lpstr>
      <vt:lpstr>'2.3.1-кесте'!_ftn3</vt:lpstr>
      <vt:lpstr>'2.3.1-кесте'!_ftnref1</vt:lpstr>
      <vt:lpstr>'2.3.1-кесте'!_ftnref2</vt:lpstr>
      <vt:lpstr>'2.3.1-кесте'!_ftnref3</vt:lpstr>
      <vt:lpstr>'1.1.2-график '!OLE_LINK1</vt:lpstr>
      <vt:lpstr>'1.1.7-График '!OLE_LINK3</vt:lpstr>
      <vt:lpstr>'1.1.9-график'!Область_печати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Владимир Мушегов</cp:lastModifiedBy>
  <cp:lastPrinted>2008-12-18T03:58:42Z</cp:lastPrinted>
  <dcterms:created xsi:type="dcterms:W3CDTF">2008-11-02T09:16:52Z</dcterms:created>
  <dcterms:modified xsi:type="dcterms:W3CDTF">2020-01-08T14:06:03Z</dcterms:modified>
</cp:coreProperties>
</file>